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L:\Raamatupidamine\Aruanded\Ad-hoc files_reports\Pillar III\2025_Q3\Avalikustamine\"/>
    </mc:Choice>
  </mc:AlternateContent>
  <xr:revisionPtr revIDLastSave="0" documentId="13_ncr:1_{5DCAD607-3A86-4173-BDE9-D2396D377CAB}" xr6:coauthVersionLast="47" xr6:coauthVersionMax="47" xr10:uidLastSave="{00000000-0000-0000-0000-000000000000}"/>
  <bookViews>
    <workbookView xWindow="28680" yWindow="-120" windowWidth="29040" windowHeight="15720" tabRatio="767" xr2:uid="{72D35AC8-68F1-4863-97EB-C248FB94F54C}"/>
  </bookViews>
  <sheets>
    <sheet name="TOC" sheetId="216" r:id="rId1"/>
    <sheet name="EU OV1" sheetId="217" r:id="rId2"/>
    <sheet name="EU KM1" sheetId="218" r:id="rId3"/>
    <sheet name="EU INS2" sheetId="220" r:id="rId4"/>
    <sheet name="EU INS1" sheetId="219" r:id="rId5"/>
    <sheet name="EU OVC" sheetId="221" r:id="rId6"/>
    <sheet name="EU OVA" sheetId="223" state="hidden" r:id="rId7"/>
    <sheet name="EU OVB" sheetId="224" state="hidden" r:id="rId8"/>
    <sheet name="EU LI1" sheetId="226" state="hidden" r:id="rId9"/>
    <sheet name="EU LI2" sheetId="227" state="hidden" r:id="rId10"/>
    <sheet name="EU LI3" sheetId="228" state="hidden" r:id="rId11"/>
    <sheet name="EU LIA" sheetId="229" state="hidden" r:id="rId12"/>
    <sheet name="EU LIB" sheetId="230" state="hidden" r:id="rId13"/>
    <sheet name="EU PV1" sheetId="231" state="hidden" r:id="rId14"/>
    <sheet name="EU CC1" sheetId="233" r:id="rId15"/>
    <sheet name="EU CC2" sheetId="323" r:id="rId16"/>
    <sheet name="EU CCA" sheetId="324" r:id="rId17"/>
    <sheet name="EU CCyB1" sheetId="238" r:id="rId18"/>
    <sheet name="EU CCyB2" sheetId="239" r:id="rId19"/>
    <sheet name="EU LR1" sheetId="241" r:id="rId20"/>
    <sheet name="EU LR2" sheetId="242" r:id="rId21"/>
    <sheet name="EU LR3" sheetId="243" r:id="rId22"/>
    <sheet name="EU LRA" sheetId="244" state="hidden" r:id="rId23"/>
    <sheet name="EU LIQA" sheetId="246" state="hidden" r:id="rId24"/>
    <sheet name="EU LIQ1" sheetId="247" r:id="rId25"/>
    <sheet name="EU LIQB" sheetId="248" state="hidden" r:id="rId26"/>
    <sheet name="EU LIQ2" sheetId="249" r:id="rId27"/>
    <sheet name="EU CRA" sheetId="251" state="hidden" r:id="rId28"/>
    <sheet name="EU CRB" sheetId="252" state="hidden" r:id="rId29"/>
    <sheet name="EU CR1" sheetId="253" r:id="rId30"/>
    <sheet name="EU CR1-A" sheetId="254" state="hidden" r:id="rId31"/>
    <sheet name="EU CR2" sheetId="255" r:id="rId32"/>
    <sheet name="EU CR2a" sheetId="256" r:id="rId33"/>
    <sheet name="EU CQ7" sheetId="263" r:id="rId34"/>
    <sheet name="EU CQ1" sheetId="257" r:id="rId35"/>
    <sheet name="EU CQ2" sheetId="258" state="hidden" r:id="rId36"/>
    <sheet name="EU CQ3" sheetId="259" r:id="rId37"/>
    <sheet name="EU CQ4" sheetId="260" r:id="rId38"/>
    <sheet name="EU CQ6" sheetId="262" r:id="rId39"/>
    <sheet name="EU CQ8" sheetId="264" state="hidden" r:id="rId40"/>
    <sheet name="EU CRC" sheetId="266" state="hidden" r:id="rId41"/>
    <sheet name="EU CQ5" sheetId="261" r:id="rId42"/>
    <sheet name="EU CR3" sheetId="267" r:id="rId43"/>
    <sheet name="EU CRD" sheetId="269" state="hidden" r:id="rId44"/>
    <sheet name="EU CR4" sheetId="270" r:id="rId45"/>
    <sheet name="EU CR5" sheetId="271" r:id="rId46"/>
    <sheet name="Map" sheetId="348" state="hidden" r:id="rId47"/>
    <sheet name="EU CRE" sheetId="273" state="hidden" r:id="rId48"/>
    <sheet name="EU CR6" sheetId="274" state="hidden" r:id="rId49"/>
    <sheet name="EU CR6-A" sheetId="275" state="hidden" r:id="rId50"/>
    <sheet name="EU CR7" sheetId="276" state="hidden" r:id="rId51"/>
    <sheet name="EU CR7-A" sheetId="277" state="hidden" r:id="rId52"/>
    <sheet name="EU CR8" sheetId="278" state="hidden" r:id="rId53"/>
    <sheet name="EU CR9" sheetId="279" state="hidden" r:id="rId54"/>
    <sheet name="EU CR9.1" sheetId="280" state="hidden" r:id="rId55"/>
    <sheet name="EU CR10" sheetId="282" state="hidden" r:id="rId56"/>
    <sheet name="EU CCRA" sheetId="284" state="hidden" r:id="rId57"/>
    <sheet name="EU CCR1" sheetId="285" state="hidden" r:id="rId58"/>
    <sheet name="EU CCR2" sheetId="286" state="hidden" r:id="rId59"/>
    <sheet name="EU CCR3" sheetId="287" r:id="rId60"/>
    <sheet name="EU CCR4" sheetId="288" state="hidden" r:id="rId61"/>
    <sheet name="EU CCR5" sheetId="289" state="hidden" r:id="rId62"/>
    <sheet name="EU CCR6" sheetId="290" state="hidden" r:id="rId63"/>
    <sheet name="EU CCR7" sheetId="291" state="hidden" r:id="rId64"/>
    <sheet name="EU CCR8" sheetId="292" state="hidden" r:id="rId65"/>
    <sheet name="EU-SECA" sheetId="294" state="hidden" r:id="rId66"/>
    <sheet name="EU-SEC1" sheetId="295" state="hidden" r:id="rId67"/>
    <sheet name="EU-SEC2" sheetId="296" state="hidden" r:id="rId68"/>
    <sheet name="EU-SEC3" sheetId="297" state="hidden" r:id="rId69"/>
    <sheet name="EU-SEC4" sheetId="298" state="hidden" r:id="rId70"/>
    <sheet name="EU-SEC5" sheetId="299" state="hidden" r:id="rId71"/>
    <sheet name="EU MRA" sheetId="301" state="hidden" r:id="rId72"/>
    <sheet name="EU MR1" sheetId="302" r:id="rId73"/>
    <sheet name="EU MRB" sheetId="303" state="hidden" r:id="rId74"/>
    <sheet name="EU MR2-A" sheetId="304" state="hidden" r:id="rId75"/>
    <sheet name="EU MR2-B" sheetId="305" state="hidden" r:id="rId76"/>
    <sheet name="EU MR3" sheetId="306" state="hidden" r:id="rId77"/>
    <sheet name="EU MR4" sheetId="307" state="hidden" r:id="rId78"/>
    <sheet name="EU ORA" sheetId="309" state="hidden" r:id="rId79"/>
    <sheet name="EU OR1" sheetId="310" r:id="rId80"/>
    <sheet name="EU REMA" sheetId="325" r:id="rId81"/>
    <sheet name="EU REMA_base" sheetId="312" state="hidden" r:id="rId82"/>
    <sheet name="EU REM1" sheetId="313" state="hidden" r:id="rId83"/>
    <sheet name="EU REM2" sheetId="314" state="hidden" r:id="rId84"/>
    <sheet name="EU REM3" sheetId="315" state="hidden" r:id="rId85"/>
    <sheet name="EU REM4" sheetId="316" state="hidden" r:id="rId86"/>
    <sheet name="EU REM5" sheetId="317" state="hidden" r:id="rId87"/>
    <sheet name="EU AE3" sheetId="321" r:id="rId88"/>
    <sheet name="EU AE1" sheetId="319" r:id="rId89"/>
    <sheet name="EU AE2" sheetId="320" r:id="rId90"/>
    <sheet name="Qualitative-Environmental risk" sheetId="327" r:id="rId91"/>
    <sheet name="Qualitative-Social risk" sheetId="328" r:id="rId92"/>
    <sheet name="Qualitative-Governance risk" sheetId="329" r:id="rId93"/>
    <sheet name="1.CC Transition risk-Banking b." sheetId="330" r:id="rId94"/>
    <sheet name="2.CC Trans-BB.RE collateral" sheetId="331" r:id="rId95"/>
    <sheet name="3.CC Trans-BB.alignment metrics" sheetId="332" r:id="rId96"/>
    <sheet name="4.CC Transition-toppollutcomp" sheetId="333" r:id="rId97"/>
    <sheet name="5.CC Physical risk" sheetId="334" r:id="rId98"/>
    <sheet name="6. Summary GAR " sheetId="335" r:id="rId99"/>
    <sheet name="7.Mitigating actions-GAR assets" sheetId="336" r:id="rId100"/>
    <sheet name="8.Mitigating actions - GAR %" sheetId="337" r:id="rId101"/>
    <sheet name="10.Other mitigating actions" sheetId="339" r:id="rId102"/>
    <sheet name="1_IRRBB_CSRBB_mapping" sheetId="340" r:id="rId103"/>
    <sheet name="2_CSRBB_sensitivities" sheetId="341" r:id="rId104"/>
    <sheet name="3_Unrealised losses" sheetId="342" r:id="rId105"/>
    <sheet name="4_CSRBB_Additional" sheetId="343" r:id="rId106"/>
    <sheet name="5_NMD_Stratification" sheetId="344" r:id="rId107"/>
    <sheet name="6_IRRBB_Additional" sheetId="345" r:id="rId108"/>
    <sheet name="7_Realised_NII" sheetId="346" r:id="rId109"/>
    <sheet name="EU AE4" sheetId="322" state="hidden" r:id="rId110"/>
  </sheets>
  <definedNames>
    <definedName name="_ftn1" localSheetId="72">'EU MR1'!$G$13</definedName>
    <definedName name="_ftnref1" localSheetId="72">'EU MR1'!$G$10</definedName>
    <definedName name="_Toc483499698" localSheetId="8">'EU LI1'!$C$3</definedName>
    <definedName name="_Toc483499734" localSheetId="76">'EU MR3'!#REF!</definedName>
    <definedName name="_Toc483499735" localSheetId="77">'EU MR4'!#REF!</definedName>
    <definedName name="_Toc510626265" localSheetId="0">TOC!#REF!</definedName>
    <definedName name="_Toc510626266" localSheetId="0">TOC!#REF!</definedName>
    <definedName name="_Toc510626267" localSheetId="0">TOC!#REF!</definedName>
    <definedName name="_Toc510626268" localSheetId="0">TOC!#REF!</definedName>
    <definedName name="_Toc510626269" localSheetId="0">TOC!#REF!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14">'EU CC1'!$B$7:$E$127</definedName>
    <definedName name="_xlnm.Print_Area" localSheetId="42">'EU CR3'!$B$1:$K$21</definedName>
    <definedName name="_xlnm.Print_Area" localSheetId="49">'EU CR6-A'!$A$2:$J$24</definedName>
    <definedName name="_xlnm.Print_Area" localSheetId="50">'EU CR7'!$B$2:$H$27</definedName>
    <definedName name="_xlnm.Print_Area" localSheetId="53">'EU CR9'!$B$4:$J$51</definedName>
    <definedName name="_xlnm.Print_Area" localSheetId="54">'EU CR9.1'!$B$2:$I$30</definedName>
    <definedName name="_xlnm.Print_Area" localSheetId="8">'EU LI1'!$B$3:$J$31</definedName>
    <definedName name="_xlnm.Print_Area" localSheetId="19">'EU LR1'!$B$2:$D$21</definedName>
    <definedName name="_xlnm.Print_Area" localSheetId="20">'EU LR2'!$B$2:$E$72</definedName>
    <definedName name="_xlnm.Print_Area" localSheetId="21">'EU LR3'!$B$2:$D$17</definedName>
    <definedName name="_xlnm.Print_Area" localSheetId="22">'EU LRA'!$B$2:$D$9</definedName>
    <definedName name="_xlnm.Print_Area" localSheetId="70">'EU-SEC5'!$A$1:$E$19</definedName>
    <definedName name="_xlnm.Print_Titles" localSheetId="14">'EU CC1'!$7:$7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0" i="346" l="1"/>
  <c r="G10" i="346"/>
  <c r="D14" i="344"/>
  <c r="D10" i="344"/>
  <c r="D9" i="344" s="1"/>
  <c r="F19" i="342"/>
  <c r="F18" i="342"/>
  <c r="F17" i="342"/>
  <c r="F14" i="342"/>
  <c r="M20" i="341"/>
  <c r="L20" i="341"/>
  <c r="I20" i="341"/>
  <c r="G20" i="341"/>
  <c r="S26" i="340"/>
  <c r="L13" i="340"/>
  <c r="D55" i="336" l="1"/>
  <c r="AB28" i="271" l="1"/>
  <c r="AC28" i="271" s="1"/>
  <c r="AB27" i="271"/>
  <c r="AC27" i="271" s="1"/>
  <c r="P36" i="271"/>
  <c r="W36" i="271"/>
  <c r="V36" i="271"/>
  <c r="T36" i="271"/>
  <c r="N36" i="271"/>
  <c r="O36" i="271"/>
  <c r="U36" i="271"/>
  <c r="Z36" i="271"/>
  <c r="AA36" i="271"/>
  <c r="S36" i="271"/>
  <c r="M36" i="271"/>
  <c r="Y36" i="271"/>
  <c r="R36" i="271"/>
  <c r="X36" i="271"/>
  <c r="Q36" i="271"/>
  <c r="H36" i="271"/>
  <c r="G36" i="271"/>
  <c r="L36" i="271"/>
  <c r="F36" i="271"/>
  <c r="K36" i="271"/>
  <c r="E36" i="271"/>
  <c r="I36" i="271"/>
  <c r="J36" i="271"/>
  <c r="AB35" i="271"/>
  <c r="AC35" i="271" s="1"/>
  <c r="AB34" i="271"/>
  <c r="AC34" i="271" s="1"/>
  <c r="AB26" i="271"/>
  <c r="AC26" i="271" s="1"/>
  <c r="AB30" i="271"/>
  <c r="AC30" i="271" s="1"/>
  <c r="AB33" i="271"/>
  <c r="AC33" i="271" s="1"/>
  <c r="AB25" i="271"/>
  <c r="AC25" i="271" s="1"/>
  <c r="AB32" i="271"/>
  <c r="AC32" i="271" s="1"/>
  <c r="AB31" i="271"/>
  <c r="AC31" i="271" s="1"/>
  <c r="AB29" i="271"/>
  <c r="AC29" i="271" s="1"/>
  <c r="C36" i="271"/>
  <c r="D36" i="271"/>
  <c r="F12" i="346"/>
  <c r="F11" i="346"/>
  <c r="F10" i="346" s="1"/>
  <c r="K10" i="346"/>
  <c r="J10" i="346"/>
  <c r="I10" i="346"/>
  <c r="N19" i="342"/>
  <c r="N18" i="342"/>
  <c r="F16" i="342"/>
  <c r="K16" i="342"/>
  <c r="J16" i="342"/>
  <c r="I16" i="342"/>
  <c r="H16" i="342"/>
  <c r="G16" i="342"/>
  <c r="E16" i="342"/>
  <c r="N15" i="342"/>
  <c r="N14" i="342"/>
  <c r="N13" i="342"/>
  <c r="K12" i="342"/>
  <c r="J12" i="342"/>
  <c r="I12" i="342"/>
  <c r="H12" i="342"/>
  <c r="G12" i="342"/>
  <c r="F12" i="342"/>
  <c r="N12" i="342" s="1"/>
  <c r="E12" i="342"/>
  <c r="Q28" i="341"/>
  <c r="P28" i="341"/>
  <c r="O28" i="341"/>
  <c r="N28" i="341"/>
  <c r="M28" i="341"/>
  <c r="L28" i="341"/>
  <c r="K28" i="341"/>
  <c r="J28" i="341"/>
  <c r="I28" i="341"/>
  <c r="Q13" i="341"/>
  <c r="P13" i="341"/>
  <c r="O13" i="341"/>
  <c r="N13" i="341"/>
  <c r="M13" i="341"/>
  <c r="L13" i="341"/>
  <c r="K13" i="341"/>
  <c r="J13" i="341"/>
  <c r="I13" i="341"/>
  <c r="G40" i="340"/>
  <c r="G39" i="340"/>
  <c r="G37" i="340"/>
  <c r="G36" i="340"/>
  <c r="G35" i="340"/>
  <c r="G34" i="340"/>
  <c r="G33" i="340"/>
  <c r="G32" i="340"/>
  <c r="L31" i="340"/>
  <c r="G31" i="340"/>
  <c r="L30" i="340"/>
  <c r="G30" i="340"/>
  <c r="G29" i="340"/>
  <c r="L28" i="340"/>
  <c r="L26" i="340" s="1"/>
  <c r="G28" i="340"/>
  <c r="G27" i="340"/>
  <c r="V26" i="340"/>
  <c r="U26" i="340"/>
  <c r="T26" i="340"/>
  <c r="R26" i="340"/>
  <c r="Q26" i="340"/>
  <c r="P26" i="340"/>
  <c r="O26" i="340"/>
  <c r="N26" i="340"/>
  <c r="M26" i="340"/>
  <c r="K26" i="340"/>
  <c r="J26" i="340"/>
  <c r="I26" i="340"/>
  <c r="L25" i="340"/>
  <c r="G25" i="340"/>
  <c r="G24" i="340"/>
  <c r="G23" i="340"/>
  <c r="G22" i="340"/>
  <c r="G21" i="340"/>
  <c r="G20" i="340"/>
  <c r="G19" i="340"/>
  <c r="G18" i="340"/>
  <c r="L18" i="340" s="1"/>
  <c r="G17" i="340"/>
  <c r="L17" i="340" s="1"/>
  <c r="G16" i="340"/>
  <c r="G15" i="340"/>
  <c r="G14" i="340"/>
  <c r="L14" i="340" s="1"/>
  <c r="L15" i="340" s="1"/>
  <c r="L16" i="340" s="1"/>
  <c r="G13" i="340"/>
  <c r="G12" i="340"/>
  <c r="G11" i="340" s="1"/>
  <c r="V11" i="340"/>
  <c r="U11" i="340"/>
  <c r="T11" i="340"/>
  <c r="S11" i="340"/>
  <c r="R11" i="340"/>
  <c r="Q11" i="340"/>
  <c r="P11" i="340"/>
  <c r="O11" i="340"/>
  <c r="N11" i="340"/>
  <c r="M11" i="340"/>
  <c r="K11" i="340"/>
  <c r="J11" i="340"/>
  <c r="I11" i="340"/>
  <c r="N16" i="342" l="1"/>
  <c r="N20" i="342" s="1"/>
  <c r="G26" i="340"/>
  <c r="N17" i="342"/>
  <c r="L11" i="340"/>
  <c r="F25" i="217" l="1"/>
  <c r="F26" i="217"/>
  <c r="F27" i="217"/>
  <c r="F28" i="217"/>
  <c r="F29" i="217"/>
  <c r="F30" i="217"/>
  <c r="F31" i="217"/>
  <c r="E32" i="217"/>
  <c r="D36" i="217"/>
  <c r="F36" i="217" s="1"/>
  <c r="E36" i="217"/>
  <c r="F37" i="217"/>
  <c r="F38" i="217"/>
  <c r="F39" i="217"/>
  <c r="F35" i="217" l="1"/>
  <c r="D32" i="217"/>
  <c r="F32" i="217" s="1"/>
  <c r="H25" i="270" l="1"/>
  <c r="H24" i="270"/>
  <c r="H23" i="270"/>
  <c r="H21" i="270"/>
  <c r="H20" i="270"/>
  <c r="H22" i="270"/>
  <c r="H18" i="270"/>
  <c r="H17" i="270"/>
  <c r="H26" i="270"/>
  <c r="H19" i="270"/>
  <c r="H16" i="270"/>
  <c r="H13" i="270"/>
  <c r="E14" i="217" l="1"/>
  <c r="E44" i="217" s="1"/>
  <c r="E9" i="217"/>
  <c r="D90" i="233"/>
  <c r="D69" i="233"/>
  <c r="D60" i="233"/>
  <c r="D49" i="233"/>
  <c r="D50" i="233" s="1"/>
  <c r="F19" i="217"/>
  <c r="F18" i="217"/>
  <c r="F17" i="217"/>
  <c r="F16" i="217"/>
  <c r="F15" i="217"/>
  <c r="F13" i="217"/>
  <c r="F12" i="217"/>
  <c r="F11" i="217"/>
  <c r="F10" i="217"/>
  <c r="D9" i="217"/>
  <c r="F9" i="217" s="1"/>
  <c r="D70" i="233" l="1"/>
  <c r="F8" i="217"/>
  <c r="D14" i="217"/>
  <c r="D44" i="217" s="1"/>
  <c r="F44" i="217" s="1"/>
  <c r="F14" i="217" l="1"/>
  <c r="Q9" i="253" l="1"/>
  <c r="Q30" i="253" s="1"/>
  <c r="P9" i="253"/>
  <c r="P30" i="253" s="1"/>
  <c r="D7" i="256"/>
  <c r="D7" i="255"/>
  <c r="L25" i="253" l="1"/>
  <c r="L26" i="253"/>
  <c r="L27" i="253"/>
  <c r="L28" i="253"/>
  <c r="L29" i="253"/>
  <c r="L24" i="253"/>
  <c r="J17" i="253" l="1"/>
  <c r="D21" i="320" l="1"/>
  <c r="C21" i="320"/>
  <c r="E14" i="242" l="1"/>
  <c r="E26" i="242"/>
  <c r="E37" i="242"/>
  <c r="D26" i="242"/>
  <c r="H13" i="267"/>
  <c r="G13" i="267"/>
  <c r="F13" i="267"/>
  <c r="E13" i="267"/>
  <c r="D13" i="267"/>
  <c r="G36" i="249"/>
  <c r="F36" i="249"/>
  <c r="G14" i="261"/>
  <c r="G13" i="261"/>
  <c r="G12" i="261"/>
  <c r="I28" i="261"/>
  <c r="F28" i="261"/>
  <c r="E28" i="261"/>
  <c r="G27" i="261"/>
  <c r="G26" i="261"/>
  <c r="G25" i="261"/>
  <c r="G24" i="261"/>
  <c r="G23" i="261"/>
  <c r="G22" i="261"/>
  <c r="G21" i="261"/>
  <c r="G20" i="261"/>
  <c r="G19" i="261"/>
  <c r="G18" i="261"/>
  <c r="G17" i="261"/>
  <c r="G16" i="261"/>
  <c r="G15" i="261"/>
  <c r="G11" i="261"/>
  <c r="G10" i="261"/>
  <c r="G9" i="261"/>
  <c r="D28" i="261"/>
  <c r="H28" i="261"/>
  <c r="C22" i="259"/>
  <c r="C21" i="259"/>
  <c r="F14" i="259"/>
  <c r="C16" i="259"/>
  <c r="C13" i="259"/>
  <c r="D10" i="259"/>
  <c r="C11" i="259"/>
  <c r="N31" i="259"/>
  <c r="M31" i="259"/>
  <c r="L31" i="259"/>
  <c r="K31" i="259"/>
  <c r="J31" i="259"/>
  <c r="M18" i="259"/>
  <c r="L18" i="259"/>
  <c r="K18" i="259"/>
  <c r="J18" i="259"/>
  <c r="I18" i="259"/>
  <c r="H18" i="259"/>
  <c r="G18" i="259"/>
  <c r="F18" i="259" s="1"/>
  <c r="F23" i="259"/>
  <c r="F22" i="259"/>
  <c r="F21" i="259"/>
  <c r="F20" i="259"/>
  <c r="F19" i="259"/>
  <c r="E18" i="259"/>
  <c r="C23" i="259"/>
  <c r="C19" i="259"/>
  <c r="F16" i="259"/>
  <c r="F13" i="259"/>
  <c r="F11" i="259"/>
  <c r="C14" i="259"/>
  <c r="M10" i="259"/>
  <c r="L10" i="259"/>
  <c r="K10" i="259"/>
  <c r="J10" i="259"/>
  <c r="J17" i="257"/>
  <c r="I17" i="257"/>
  <c r="F17" i="257"/>
  <c r="E17" i="257"/>
  <c r="J8" i="257"/>
  <c r="I8" i="257"/>
  <c r="F8" i="257"/>
  <c r="E8" i="257"/>
  <c r="M23" i="253"/>
  <c r="I28" i="253"/>
  <c r="I29" i="253"/>
  <c r="I27" i="253"/>
  <c r="I26" i="253"/>
  <c r="I25" i="253"/>
  <c r="I24" i="253"/>
  <c r="K23" i="253"/>
  <c r="F26" i="253"/>
  <c r="F25" i="253"/>
  <c r="F24" i="253"/>
  <c r="C28" i="253"/>
  <c r="C27" i="253"/>
  <c r="C29" i="253"/>
  <c r="C25" i="253"/>
  <c r="F29" i="253"/>
  <c r="F27" i="253"/>
  <c r="G23" i="253"/>
  <c r="C22" i="253"/>
  <c r="C19" i="253"/>
  <c r="C18" i="253"/>
  <c r="L16" i="253"/>
  <c r="L13" i="253"/>
  <c r="L12" i="253"/>
  <c r="L11" i="253"/>
  <c r="L10" i="253"/>
  <c r="L22" i="253"/>
  <c r="L21" i="253"/>
  <c r="L20" i="253"/>
  <c r="L19" i="253"/>
  <c r="L18" i="253"/>
  <c r="L17" i="253"/>
  <c r="L15" i="253"/>
  <c r="L14" i="253"/>
  <c r="K9" i="253"/>
  <c r="I15" i="253"/>
  <c r="I16" i="253"/>
  <c r="I11" i="253"/>
  <c r="I10" i="253"/>
  <c r="I22" i="253"/>
  <c r="I21" i="253"/>
  <c r="I20" i="253"/>
  <c r="I19" i="253"/>
  <c r="I18" i="253"/>
  <c r="I17" i="253"/>
  <c r="I14" i="253"/>
  <c r="M9" i="253"/>
  <c r="M30" i="253" s="1"/>
  <c r="F16" i="253"/>
  <c r="F15" i="253"/>
  <c r="F12" i="253"/>
  <c r="F11" i="253"/>
  <c r="G9" i="253"/>
  <c r="E17" i="253"/>
  <c r="F28" i="253"/>
  <c r="F22" i="253"/>
  <c r="F21" i="253"/>
  <c r="F20" i="253"/>
  <c r="F19" i="253"/>
  <c r="F18" i="253"/>
  <c r="F17" i="253"/>
  <c r="F14" i="253"/>
  <c r="F13" i="253"/>
  <c r="F8" i="253"/>
  <c r="C21" i="253"/>
  <c r="C20" i="253"/>
  <c r="C13" i="253"/>
  <c r="C16" i="253"/>
  <c r="C15" i="253"/>
  <c r="C14" i="253"/>
  <c r="C12" i="253"/>
  <c r="C11" i="253"/>
  <c r="E9" i="253"/>
  <c r="C10" i="253"/>
  <c r="C8" i="253"/>
  <c r="F12" i="259"/>
  <c r="F15" i="259"/>
  <c r="D9" i="253"/>
  <c r="I12" i="253"/>
  <c r="I10" i="259"/>
  <c r="I31" i="259" s="1"/>
  <c r="D18" i="259"/>
  <c r="C12" i="259"/>
  <c r="J9" i="253"/>
  <c r="C26" i="253"/>
  <c r="E10" i="259"/>
  <c r="C15" i="259"/>
  <c r="F24" i="259"/>
  <c r="C24" i="259"/>
  <c r="C20" i="259"/>
  <c r="F17" i="259"/>
  <c r="H10" i="259"/>
  <c r="H31" i="259" s="1"/>
  <c r="G10" i="259"/>
  <c r="C17" i="259"/>
  <c r="H8" i="257"/>
  <c r="H17" i="257" s="1"/>
  <c r="G8" i="257"/>
  <c r="G17" i="257" s="1"/>
  <c r="D8" i="257"/>
  <c r="D17" i="257" s="1"/>
  <c r="C8" i="257"/>
  <c r="C17" i="257" s="1"/>
  <c r="N23" i="253"/>
  <c r="L23" i="253" s="1"/>
  <c r="J23" i="253"/>
  <c r="H23" i="253"/>
  <c r="E23" i="253"/>
  <c r="D23" i="253"/>
  <c r="C24" i="253"/>
  <c r="D17" i="253"/>
  <c r="N9" i="253"/>
  <c r="L9" i="253" s="1"/>
  <c r="I13" i="253"/>
  <c r="H9" i="253"/>
  <c r="F10" i="253"/>
  <c r="H12" i="270"/>
  <c r="H32" i="270"/>
  <c r="AB8" i="271"/>
  <c r="AB14" i="271"/>
  <c r="AC14" i="271" s="1"/>
  <c r="AB22" i="271"/>
  <c r="AC22" i="271" s="1"/>
  <c r="H15" i="270"/>
  <c r="H11" i="270"/>
  <c r="H14" i="270"/>
  <c r="H31" i="270"/>
  <c r="H33" i="270"/>
  <c r="AB13" i="271"/>
  <c r="AC13" i="271" s="1"/>
  <c r="AB21" i="271"/>
  <c r="AC21" i="271" s="1"/>
  <c r="AB20" i="271"/>
  <c r="AC20" i="271" s="1"/>
  <c r="H34" i="270"/>
  <c r="H28" i="270"/>
  <c r="AB11" i="271"/>
  <c r="AC11" i="271" s="1"/>
  <c r="AB19" i="271"/>
  <c r="AC19" i="271" s="1"/>
  <c r="H8" i="270"/>
  <c r="H10" i="270"/>
  <c r="H30" i="270"/>
  <c r="AB10" i="271"/>
  <c r="AC10" i="271" s="1"/>
  <c r="AB18" i="271"/>
  <c r="AC18" i="271" s="1"/>
  <c r="AB12" i="271"/>
  <c r="AC12" i="271" s="1"/>
  <c r="H7" i="270"/>
  <c r="H9" i="270"/>
  <c r="H27" i="270"/>
  <c r="H29" i="270"/>
  <c r="H35" i="270"/>
  <c r="AB9" i="271"/>
  <c r="AC9" i="271" s="1"/>
  <c r="AB17" i="271"/>
  <c r="AC17" i="271" s="1"/>
  <c r="AB24" i="271"/>
  <c r="AC24" i="271" s="1"/>
  <c r="AB16" i="271"/>
  <c r="AC16" i="271" s="1"/>
  <c r="AB15" i="271"/>
  <c r="AC15" i="271" s="1"/>
  <c r="AB23" i="271"/>
  <c r="AC23" i="271" s="1"/>
  <c r="D37" i="242"/>
  <c r="AC8" i="271" l="1"/>
  <c r="AC36" i="271" s="1"/>
  <c r="AB36" i="271"/>
  <c r="G30" i="253"/>
  <c r="E31" i="259"/>
  <c r="I23" i="253"/>
  <c r="C17" i="253"/>
  <c r="F23" i="253"/>
  <c r="G31" i="259"/>
  <c r="H30" i="253"/>
  <c r="L30" i="253"/>
  <c r="D31" i="259"/>
  <c r="C23" i="253"/>
  <c r="K30" i="253"/>
  <c r="C9" i="253"/>
  <c r="D14" i="242"/>
  <c r="H36" i="249"/>
  <c r="E36" i="249"/>
  <c r="D8" i="243"/>
  <c r="D6" i="243" s="1"/>
  <c r="D51" i="242"/>
  <c r="E34" i="242"/>
  <c r="D34" i="242"/>
  <c r="E51" i="242"/>
  <c r="F9" i="253"/>
  <c r="C18" i="259"/>
  <c r="N30" i="253"/>
  <c r="C10" i="259"/>
  <c r="G28" i="261"/>
  <c r="I9" i="253"/>
  <c r="E30" i="253"/>
  <c r="D30" i="253"/>
  <c r="F10" i="259"/>
  <c r="F31" i="259" s="1"/>
  <c r="J30" i="253"/>
  <c r="F30" i="253" l="1"/>
  <c r="I30" i="253"/>
  <c r="C30" i="253"/>
  <c r="C31" i="259"/>
  <c r="E54" i="242"/>
  <c r="D54" i="242"/>
  <c r="E63" i="242" l="1"/>
  <c r="D63" i="242"/>
  <c r="E58" i="242"/>
  <c r="E56" i="242"/>
  <c r="E57" i="242" s="1"/>
  <c r="D21" i="241"/>
  <c r="D20" i="241" s="1"/>
  <c r="D56" i="242"/>
  <c r="D57" i="242" s="1"/>
  <c r="D58" i="242"/>
</calcChain>
</file>

<file path=xl/sharedStrings.xml><?xml version="1.0" encoding="utf-8"?>
<sst xmlns="http://schemas.openxmlformats.org/spreadsheetml/2006/main" count="4830" uniqueCount="2440">
  <si>
    <t>Template EU OV1 – Overview of total risk exposure amounts</t>
  </si>
  <si>
    <t>Template EU KM1 - Key metrics template</t>
  </si>
  <si>
    <t>Template EU INS1 - Insurance participations</t>
  </si>
  <si>
    <t>Template EU INS2 - Financial conglomerates information on own funds and capital adequacy ratio</t>
  </si>
  <si>
    <t>Table EU OVC - ICAAP information</t>
  </si>
  <si>
    <t>Total risk exposure amounts (TREA)</t>
  </si>
  <si>
    <t>Total own funds requirements</t>
  </si>
  <si>
    <t>a</t>
  </si>
  <si>
    <t>b</t>
  </si>
  <si>
    <t>c</t>
  </si>
  <si>
    <t>T</t>
  </si>
  <si>
    <t>Credit risk (excluding CCR)</t>
  </si>
  <si>
    <t xml:space="preserve">Of which the standardised approach </t>
  </si>
  <si>
    <t xml:space="preserve">Of which the Foundation IRB (F-IRB) approach </t>
  </si>
  <si>
    <t>Of which slotting approach</t>
  </si>
  <si>
    <t>EU 4a</t>
  </si>
  <si>
    <t>Of which equities under the simple riskweighted approach</t>
  </si>
  <si>
    <t xml:space="preserve">Of which the Advanced IRB (A-IRB) approach </t>
  </si>
  <si>
    <t xml:space="preserve">Counterparty credit risk - CCR </t>
  </si>
  <si>
    <t>Of which internal model method (IMM)</t>
  </si>
  <si>
    <t>EU 8a</t>
  </si>
  <si>
    <t>Of which exposures to a CCP</t>
  </si>
  <si>
    <t>EU 8b</t>
  </si>
  <si>
    <t>Of which credit valuation adjustment - CVA</t>
  </si>
  <si>
    <t>Of which other CCR</t>
  </si>
  <si>
    <t>Not applicable</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</si>
  <si>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</si>
  <si>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</si>
  <si>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</si>
  <si>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</si>
  <si>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</si>
  <si>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</si>
  <si>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</si>
  <si>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</si>
  <si>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</si>
  <si>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</si>
  <si>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</si>
  <si>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</si>
  <si>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</si>
  <si>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</si>
  <si>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</si>
  <si>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</si>
  <si>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</si>
  <si>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</si>
  <si>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</si>
  <si>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Total</t>
  </si>
  <si>
    <t>d</t>
  </si>
  <si>
    <t>e</t>
  </si>
  <si>
    <t>Available own funds (amounts)</t>
  </si>
  <si>
    <t xml:space="preserve">Common Equity Tier 1 (CET1) capital </t>
  </si>
  <si>
    <t xml:space="preserve">Tier 1 capital </t>
  </si>
  <si>
    <t xml:space="preserve">Total capital </t>
  </si>
  <si>
    <t>Risk-weighted exposure amounts</t>
  </si>
  <si>
    <t>Total risk exposure amount</t>
  </si>
  <si>
    <r>
      <t>Capital ratios (as a percentage of risk</t>
    </r>
    <r>
      <rPr>
        <b/>
        <sz val="11"/>
        <rFont val="Calibri"/>
        <family val="2"/>
        <scheme val="minor"/>
      </rPr>
      <t>-weighted</t>
    </r>
    <r>
      <rPr>
        <b/>
        <sz val="11"/>
        <color rgb="FF000000"/>
        <rFont val="Calibri"/>
        <family val="2"/>
        <scheme val="minor"/>
      </rPr>
      <t xml:space="preserve"> exposure amount)</t>
    </r>
  </si>
  <si>
    <r>
      <t>Common Equity Tier</t>
    </r>
    <r>
      <rPr>
        <sz val="11"/>
        <color theme="1"/>
        <rFont val="Calibri"/>
        <family val="2"/>
        <charset val="186"/>
        <scheme val="minor"/>
      </rPr>
      <t> </t>
    </r>
    <r>
      <rPr>
        <sz val="11"/>
        <color rgb="FF000000"/>
        <rFont val="Calibri"/>
        <family val="2"/>
        <scheme val="minor"/>
      </rPr>
      <t>1 ratio (%)</t>
    </r>
  </si>
  <si>
    <t>Tier 1 ratio (%)</t>
  </si>
  <si>
    <t>Total capital ratio (%)</t>
  </si>
  <si>
    <t>Additional own funds requirements to address risks other than the risk of excessive leverage (as a percentage of risk-weighted exposure amount)</t>
  </si>
  <si>
    <t>EU 7a</t>
  </si>
  <si>
    <r>
      <t>Additional own funds requirements to address risks other than the risk of excessive leverage</t>
    </r>
    <r>
      <rPr>
        <sz val="11"/>
        <rFont val="Calibri"/>
        <family val="2"/>
        <scheme val="minor"/>
      </rPr>
      <t xml:space="preserve"> (%) </t>
    </r>
  </si>
  <si>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</si>
  <si>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</si>
  <si>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</si>
  <si>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</si>
  <si>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</si>
  <si>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</si>
  <si>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</si>
  <si>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</si>
  <si>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</si>
  <si>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</si>
  <si>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</si>
  <si>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</si>
  <si>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</si>
  <si>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</si>
  <si>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</si>
  <si>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</si>
  <si>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</si>
  <si>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</si>
  <si>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</si>
  <si>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</si>
  <si>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</si>
  <si>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</si>
  <si>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r>
      <t>Additional own funds requirements to address the risk of excessive leverage (as a percentage of total exposure measure)</t>
    </r>
    <r>
      <rPr>
        <b/>
        <sz val="11"/>
        <color theme="9"/>
        <rFont val="Calibri"/>
        <family val="2"/>
        <scheme val="minor"/>
      </rPr>
      <t/>
    </r>
  </si>
  <si>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</si>
  <si>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</si>
  <si>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</si>
  <si>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</si>
  <si>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</si>
  <si>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</si>
  <si>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</si>
  <si>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</si>
  <si>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</si>
  <si>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</si>
  <si>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</si>
  <si>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</si>
  <si>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16a</t>
  </si>
  <si>
    <t xml:space="preserve">Cash outflows - Total weighted value </t>
  </si>
  <si>
    <t>EU 16b</t>
  </si>
  <si>
    <t xml:space="preserve">Cash inflows - Total weighted value </t>
  </si>
  <si>
    <t>Total net cash outflows (adjusted value)</t>
  </si>
  <si>
    <t>Liquidity coverage ratio (%)</t>
  </si>
  <si>
    <t>Total available stable funding</t>
  </si>
  <si>
    <t>Total required stable funding</t>
  </si>
  <si>
    <t>NSFR ratio (%)</t>
  </si>
  <si>
    <t>Exposure value</t>
  </si>
  <si>
    <t>Risk exposure amount</t>
  </si>
  <si>
    <t>Own fund instruments held in insurance or re-insurance undertakings  or insurance holding company not deducted from own funds</t>
  </si>
  <si>
    <t xml:space="preserve">Supplementary own fund requirements of the financial conglomerate (amount) </t>
  </si>
  <si>
    <t>Capital adequacy ratio of the financial conglomerate (%)</t>
  </si>
  <si>
    <t>Internal Capital Adequacy Assessment Process +ongoing assessment of the bank's risks, how the bank intends to mitigate those risks and how much current and future capital is necessary having considered other mitigating factors</t>
  </si>
  <si>
    <t>Free format text boxes for disclosure on qualitative items</t>
  </si>
  <si>
    <t xml:space="preserve">Legal basis </t>
  </si>
  <si>
    <t>Row number</t>
  </si>
  <si>
    <t>Free format</t>
  </si>
  <si>
    <t>Article 438(a) CRR</t>
  </si>
  <si>
    <t>(a)</t>
  </si>
  <si>
    <t>(b)</t>
  </si>
  <si>
    <t>Table EU OVA - Institution risk management approach</t>
  </si>
  <si>
    <t>Table EU OVB - Disclosure on governance arrangements</t>
  </si>
  <si>
    <t>Free format text boxes for disclosure of qualitative information</t>
  </si>
  <si>
    <t>Legal basis</t>
  </si>
  <si>
    <t>Qualitative information - Free format</t>
  </si>
  <si>
    <t>Point (f) of Article 435(1) CRR</t>
  </si>
  <si>
    <t>Disclosure of concise risk statement approved by the management body</t>
  </si>
  <si>
    <t>Point (b) of Article 435(1) CRR</t>
  </si>
  <si>
    <t xml:space="preserve">(b) </t>
  </si>
  <si>
    <t>Information on the risk governance structure for each type of risk</t>
  </si>
  <si>
    <t>Point (e) of Article 435(1) CRR</t>
  </si>
  <si>
    <t xml:space="preserve">(c) </t>
  </si>
  <si>
    <t>Declaration approved by the management body on the adequacy of the risk management arrangements.</t>
  </si>
  <si>
    <t>Point (c) of Article 435(1) CRR</t>
  </si>
  <si>
    <t>(d)</t>
  </si>
  <si>
    <t xml:space="preserve">Disclosure on the scope and nature of risk disclosure and/or measurement systems. </t>
  </si>
  <si>
    <t>(e)</t>
  </si>
  <si>
    <t>Disclose information on the main features of risk disclosure and measurement systems.</t>
  </si>
  <si>
    <t xml:space="preserve"> Point (a) of Article 435(1) CRR</t>
  </si>
  <si>
    <t>(f)</t>
  </si>
  <si>
    <t>Strategies and processes to manage risks for each separate category of risk.</t>
  </si>
  <si>
    <t>Points (a) and (d) of Article 435(1) CRR</t>
  </si>
  <si>
    <t>(g)</t>
  </si>
  <si>
    <t>Information on the strategies and processes to manage, hedge and mitigate risks, as well as on the monitoring of the effectiveness of hedges and mitigants.</t>
  </si>
  <si>
    <t>Point (a) of Article 435(2) CRR</t>
  </si>
  <si>
    <t>The number of directorships held by members of the management body.</t>
  </si>
  <si>
    <t>Point (b) of Article 435(2) CRR</t>
  </si>
  <si>
    <t>Information regarding the recruitment policy for the selection of members of the management body and their actual knowledge, skills and expertise.</t>
  </si>
  <si>
    <t>Point (c) of Article 435(2) CRR</t>
  </si>
  <si>
    <t>(c)</t>
  </si>
  <si>
    <t>Information on the  diversity policy with regard of the members of the management body.</t>
  </si>
  <si>
    <t>Point (d) of Article 435(2) CRR</t>
  </si>
  <si>
    <t>Information whether or not the institution has set up a separate risk committee and the frequency of the meetings.</t>
  </si>
  <si>
    <t>Point (e) Article 435(2) CRR</t>
  </si>
  <si>
    <t xml:space="preserve">Description on the information flow on risk to the management body. </t>
  </si>
  <si>
    <t>Template EU CCyB1 - Geographical distribution of credit exposures relevant for the calculation of the countercyclical buffer</t>
  </si>
  <si>
    <t>Template EU CCyB2 - Amount of institution-specific countercyclical capital buffer</t>
  </si>
  <si>
    <t>f</t>
  </si>
  <si>
    <t>g</t>
  </si>
  <si>
    <t>h</t>
  </si>
  <si>
    <t>i</t>
  </si>
  <si>
    <t>j</t>
  </si>
  <si>
    <t>k</t>
  </si>
  <si>
    <t>l</t>
  </si>
  <si>
    <t>m</t>
  </si>
  <si>
    <t>General credit exposures</t>
  </si>
  <si>
    <t>Relevant credit exposures – Market risk</t>
  </si>
  <si>
    <t>Securitisation exposures  Exposure value for non-trading book</t>
  </si>
  <si>
    <t>Total exposure value</t>
  </si>
  <si>
    <t>Own fund requirements</t>
  </si>
  <si>
    <t xml:space="preserve">Risk-weighted exposure amounts </t>
  </si>
  <si>
    <t>Own fund requirements weights
(%)</t>
  </si>
  <si>
    <t>Countercyclical buffer rate
(%)</t>
  </si>
  <si>
    <t>Exposure value under the standardised approach</t>
  </si>
  <si>
    <t>Exposure value under the IRB approach</t>
  </si>
  <si>
    <t>Sum of long and short positions of trading book exposures for SA</t>
  </si>
  <si>
    <t>Value of trading book exposures for internal models</t>
  </si>
  <si>
    <t>Relevant credit risk exposures - Credit risk</t>
  </si>
  <si>
    <t xml:space="preserve">Relevant credit exposures – Securitisation positions in the non-trading book </t>
  </si>
  <si>
    <t xml:space="preserve"> Total</t>
  </si>
  <si>
    <t>010</t>
  </si>
  <si>
    <t>Breakdown by country:</t>
  </si>
  <si>
    <t>020</t>
  </si>
  <si>
    <t>Institution specific countercyclical capital buffer rate</t>
  </si>
  <si>
    <t>Institution specific countercyclical capital buffer requirement</t>
  </si>
  <si>
    <t>Template EU LI1 - Differences between the accounting scope and the scope of prudential consolidation and mapping of financial statement categories with regulatory risk categories</t>
  </si>
  <si>
    <t xml:space="preserve">Template EU LI2 - Main sources of differences between regulatory exposure amounts and carrying values in financial statements </t>
  </si>
  <si>
    <t xml:space="preserve">Template EU LI3 - Outline of the differences in the scopes of consolidation (entity by entity) </t>
  </si>
  <si>
    <t>Table EU LIA - Explanations of differences between accounting and regulatory exposure amounts</t>
  </si>
  <si>
    <t>Table EU LIB - Other qualitative information on the scope of application</t>
  </si>
  <si>
    <t>Template EU PV1 - Prudent valuation adjustments (PVA)</t>
  </si>
  <si>
    <t xml:space="preserve">Template EU LI1 - Differences between the accounting scope and the scope of prudential consolidation and mapping of financial statement categories with regulatory risk categories </t>
  </si>
  <si>
    <t xml:space="preserve"> </t>
  </si>
  <si>
    <t>Carrying values as reported in published financial statements</t>
  </si>
  <si>
    <t>Carrying values under scope of prudential consolidation</t>
  </si>
  <si>
    <t>Carrying values of items</t>
  </si>
  <si>
    <t>Subject to the credit risk framework</t>
  </si>
  <si>
    <t xml:space="preserve">Subject to the CCR framework </t>
  </si>
  <si>
    <t>Subject to the securitisation framework</t>
  </si>
  <si>
    <t>Subject to the market risk framework</t>
  </si>
  <si>
    <t>Not subject to own funds requirements or subject to deduction from own funds</t>
  </si>
  <si>
    <t>Breakdown by asset clases according to the balance sheet in the published financial statements</t>
  </si>
  <si>
    <t>….</t>
  </si>
  <si>
    <t>xxx</t>
  </si>
  <si>
    <t xml:space="preserve">Total assets </t>
  </si>
  <si>
    <t>Breakdown by liability classes according to the balance sheet in the published financial statements</t>
  </si>
  <si>
    <t>1</t>
  </si>
  <si>
    <t xml:space="preserve">Total liabilities </t>
  </si>
  <si>
    <t xml:space="preserve">Items subject to </t>
  </si>
  <si>
    <t>Credit risk framework</t>
  </si>
  <si>
    <t xml:space="preserve">Securitisation framework </t>
  </si>
  <si>
    <t xml:space="preserve">CCR framework </t>
  </si>
  <si>
    <t>Market risk framework</t>
  </si>
  <si>
    <t>Assets carrying value amount under the scope of prudential consolidation (as per template LI1)</t>
  </si>
  <si>
    <t>Liabilities carrying value amount under the scope of prudential consolidation (as per template LI1)</t>
  </si>
  <si>
    <t>Total net amount under the scope of prudential consolidation</t>
  </si>
  <si>
    <t>Off-balance-sheet amounts</t>
  </si>
  <si>
    <t xml:space="preserve">Differences in valuations </t>
  </si>
  <si>
    <t>Differences due to different netting rules, other than those already included in row 2</t>
  </si>
  <si>
    <t>Differences due to consideration of provisions</t>
  </si>
  <si>
    <t>Differences due to the use of credit risk mitigation techniques (CRMs)</t>
  </si>
  <si>
    <t>Differences due to credit conversion factors</t>
  </si>
  <si>
    <t>Differences due to Securitisation with risk transfer</t>
  </si>
  <si>
    <t>Other differences</t>
  </si>
  <si>
    <t>Exposure amounts considered for regulatory purposes</t>
  </si>
  <si>
    <t>Name of the entity</t>
  </si>
  <si>
    <t>Method of accounting consolidation</t>
  </si>
  <si>
    <t>Method of prudential consolidation</t>
  </si>
  <si>
    <t>Description of the entity</t>
  </si>
  <si>
    <t>Full consolidation</t>
  </si>
  <si>
    <t>Proportional consolidation</t>
  </si>
  <si>
    <t>Equity method</t>
  </si>
  <si>
    <t>Neither consolidated nor deducted</t>
  </si>
  <si>
    <t>Deducted</t>
  </si>
  <si>
    <t>Entity A</t>
  </si>
  <si>
    <t>X</t>
  </si>
  <si>
    <t>Credit institution</t>
  </si>
  <si>
    <t>Entity N</t>
  </si>
  <si>
    <t>Entity Z</t>
  </si>
  <si>
    <t>Insurance entity</t>
  </si>
  <si>
    <t>Entity AA</t>
  </si>
  <si>
    <t>Immaterial leasing company</t>
  </si>
  <si>
    <t>Article 436(b) CRR</t>
  </si>
  <si>
    <t>Differences between columns (a) and (b) in template EU LI1</t>
  </si>
  <si>
    <t>Article 436(d) CRR</t>
  </si>
  <si>
    <t>Qualitative information on the main sources of differences between the accounting and regulatoy scope of consolidation shown in template EU LI2</t>
  </si>
  <si>
    <t>Article 436(f) CRR</t>
  </si>
  <si>
    <t>Impediment to the prompt transfer of own funds or to the repayment of liabilities within the group</t>
  </si>
  <si>
    <t>Article 436(g) CRR</t>
  </si>
  <si>
    <t xml:space="preserve">Subsidiaries not included in the consolidation with own funds less than required </t>
  </si>
  <si>
    <t>Article 436(h) CRR</t>
  </si>
  <si>
    <t>Use of derogation referred to in Article 7 CRR or individual consolidation method laid down in Article 9 CRR</t>
  </si>
  <si>
    <t>Aggregate amount by which the actual own funds are less than required in all subsidiaries that are not included in the consolidation</t>
  </si>
  <si>
    <t>Fixed format</t>
  </si>
  <si>
    <t>EU e1</t>
  </si>
  <si>
    <t>EU e2</t>
  </si>
  <si>
    <t>Risk category</t>
  </si>
  <si>
    <t>Category level AVA - Valuation uncertainty</t>
  </si>
  <si>
    <t>Total category level post-diversification</t>
  </si>
  <si>
    <t>Category level AVA</t>
  </si>
  <si>
    <t>Equity</t>
  </si>
  <si>
    <t>Interest Rates</t>
  </si>
  <si>
    <t>Foreign exchange</t>
  </si>
  <si>
    <t>Credit</t>
  </si>
  <si>
    <t>Commodities</t>
  </si>
  <si>
    <t>Unearned credit spreads AVA</t>
  </si>
  <si>
    <t>Investment and funding costs AVA</t>
  </si>
  <si>
    <r>
      <t xml:space="preserve">Of which: </t>
    </r>
    <r>
      <rPr>
        <b/>
        <sz val="8"/>
        <rFont val="Arial"/>
        <family val="2"/>
      </rPr>
      <t>Total core approach</t>
    </r>
    <r>
      <rPr>
        <sz val="8"/>
        <rFont val="Arial"/>
        <family val="2"/>
      </rPr>
      <t xml:space="preserve"> in the trading book</t>
    </r>
  </si>
  <si>
    <r>
      <t xml:space="preserve">Of which: </t>
    </r>
    <r>
      <rPr>
        <b/>
        <sz val="8"/>
        <rFont val="Arial"/>
        <family val="2"/>
      </rPr>
      <t>Total core approach</t>
    </r>
    <r>
      <rPr>
        <sz val="8"/>
        <rFont val="Arial"/>
        <family val="2"/>
      </rPr>
      <t xml:space="preserve"> in the banking book</t>
    </r>
  </si>
  <si>
    <t>Market price uncertainty</t>
  </si>
  <si>
    <t>Close-out cost</t>
  </si>
  <si>
    <t>Concentrated positions</t>
  </si>
  <si>
    <t>Early termination</t>
  </si>
  <si>
    <t>Model risk</t>
  </si>
  <si>
    <t>Operational risk</t>
  </si>
  <si>
    <t>Future administrative costs</t>
  </si>
  <si>
    <t>Total Additional Valuation Adjustments (AVAs)</t>
  </si>
  <si>
    <t>Template EU CC1 - Composition of regulatory own funds</t>
  </si>
  <si>
    <t>Template EU CC2 - reconciliation of regulatory own funds to balance sheet in the audited financial statements</t>
  </si>
  <si>
    <t>Template EU CCA: Main features of regulatory own funds instruments and eligible liabilities instruments</t>
  </si>
  <si>
    <t xml:space="preserve"> (a)</t>
  </si>
  <si>
    <t xml:space="preserve">  (b)</t>
  </si>
  <si>
    <t>Amounts</t>
  </si>
  <si>
    <r>
      <t>Source based on reference numbers/letters of the balance sheet under the regulatory scope of consolidation</t>
    </r>
    <r>
      <rPr>
        <sz val="11"/>
        <rFont val="Calibri"/>
        <family val="2"/>
        <scheme val="minor"/>
      </rPr>
      <t> </t>
    </r>
  </si>
  <si>
    <t xml:space="preserve">Common Equity Tier 1 (CET1) capital:  instruments and reserves                                             </t>
  </si>
  <si>
    <t xml:space="preserve">Capital instruments and the related share premium accounts </t>
  </si>
  <si>
    <t>(h)</t>
  </si>
  <si>
    <t xml:space="preserve">     of which: Instrument type 1</t>
  </si>
  <si>
    <t xml:space="preserve">     of which: Instrument type 2</t>
  </si>
  <si>
    <t xml:space="preserve">     of which: Instrument type 3</t>
  </si>
  <si>
    <t xml:space="preserve">Retained earnings </t>
  </si>
  <si>
    <t>Accumulated other comprehensive income (and other reserves)</t>
  </si>
  <si>
    <t>EU-3a</t>
  </si>
  <si>
    <t>Funds for general banking risk</t>
  </si>
  <si>
    <t xml:space="preserve">Amount of qualifying items referred to in Article 484 (3) CRR and the related share premium accounts subject to phase out from CET1 </t>
  </si>
  <si>
    <t>Minority interests (amount allowed in consolidated CET1)</t>
  </si>
  <si>
    <t>EU-5a</t>
  </si>
  <si>
    <t xml:space="preserve">Independently reviewed interim profits net of any foreseeable charge or dividend </t>
  </si>
  <si>
    <t>Common Equity Tier 1 (CET1) capital before regulatory adjustments</t>
  </si>
  <si>
    <t>Common Equity Tier 1 (CET1) capital: regulatory adjustments </t>
  </si>
  <si>
    <t>Additional value adjustments (negative amount)</t>
  </si>
  <si>
    <t>Intangible assets (net of related tax liability) (negative amount)</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</si>
  <si>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</si>
  <si>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</si>
  <si>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 xml:space="preserve">Negative amounts resulting from the calculation of expected loss amounts </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</si>
  <si>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</si>
  <si>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</si>
  <si>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</si>
  <si>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</si>
  <si>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</si>
  <si>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</si>
  <si>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</si>
  <si>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EU-20a</t>
  </si>
  <si>
    <t>Exposure amount of the following items which qualify for a RW of 1250%, where the institution opts for the deduction alternative</t>
  </si>
  <si>
    <t>EU-20b</t>
  </si>
  <si>
    <t xml:space="preserve">     of which: qualifying holdings outside the financial sector (negative amount)</t>
  </si>
  <si>
    <t>EU-20c</t>
  </si>
  <si>
    <t xml:space="preserve">     of which: securitisation positions (negative amount)</t>
  </si>
  <si>
    <t>EU-20d</t>
  </si>
  <si>
    <t xml:space="preserve">     of which: free deliveries (negative amount)</t>
  </si>
  <si>
    <r>
      <t>Deferred tax assets arising from temporary differences (amount above 10% threshold, net of related tax liability where the conditions in Article 38</t>
    </r>
    <r>
      <rPr>
        <strike/>
        <sz val="9"/>
        <color rgb="FFFF0000"/>
        <rFont val="Calibri"/>
        <family val="2"/>
        <scheme val="minor"/>
      </rPr>
      <t xml:space="preserve"> </t>
    </r>
    <r>
      <rPr>
        <sz val="9"/>
        <rFont val="Calibri"/>
        <family val="2"/>
        <scheme val="minor"/>
      </rPr>
      <t>(3) CRR are met) (negative amount)</t>
    </r>
  </si>
  <si>
    <t>Amount exceeding the 17,65% threshold (negative amount)</t>
  </si>
  <si>
    <t xml:space="preserve">     of which: direct, indirect and synthetic holdings by the institution of the CET1 instruments of financial sector entities where the institution has a significant investment in those entities</t>
  </si>
  <si>
    <t xml:space="preserve">     of which: deferred tax assets arising from temporary differences</t>
  </si>
  <si>
    <t>EU-25a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</si>
  <si>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</si>
  <si>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</si>
  <si>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</si>
  <si>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r>
      <t>Qualifying AT1 deductions that exceed the AT1</t>
    </r>
    <r>
      <rPr>
        <sz val="9"/>
        <rFont val="Calibri"/>
        <family val="2"/>
        <scheme val="minor"/>
      </rPr>
      <t xml:space="preserve"> items of the institution (negative amount)</t>
    </r>
  </si>
  <si>
    <t>27a</t>
  </si>
  <si>
    <r>
      <t>Other regulatory adjustments</t>
    </r>
    <r>
      <rPr>
        <strike/>
        <sz val="9"/>
        <color rgb="FFFF0000"/>
        <rFont val="Calibri"/>
        <family val="2"/>
        <scheme val="minor"/>
      </rPr>
      <t/>
    </r>
  </si>
  <si>
    <t>Total regulatory adjustments to Common Equity Tier 1 (CET1)</t>
  </si>
  <si>
    <t xml:space="preserve">Common Equity Tier 1 (CET1) capital </t>
  </si>
  <si>
    <t>Additional Tier 1 (AT1) capital: instruments</t>
  </si>
  <si>
    <t>Capital instruments and the related share premium accounts</t>
  </si>
  <si>
    <t>(i)</t>
  </si>
  <si>
    <t xml:space="preserve">     of which: classified as equity under applicable accounting standards</t>
  </si>
  <si>
    <t xml:space="preserve">     of which: classified as liabilities under applicable accounting standards</t>
  </si>
  <si>
    <t>Amount of qualifying items referred to in Article 484 (4) CRR and the related share premium accounts subject to phase out from AT1</t>
  </si>
  <si>
    <t>EU-33a</t>
  </si>
  <si>
    <t>Amount of qualifying items referred to in Article 494a(1) CRR subject to phase out from AT1</t>
  </si>
  <si>
    <t>EU-33b</t>
  </si>
  <si>
    <t>Amount of qualifying items referred to in Article 494b(1) CRR subject to phase out from AT1</t>
  </si>
  <si>
    <t xml:space="preserve">Qualifying Tier 1 capital included in consolidated AT1 capital (including minority interests not included in row 5) issued by subsidiaries and held by third parties </t>
  </si>
  <si>
    <t xml:space="preserve">    of which: instruments issued by subsidiaries subject to phase out </t>
  </si>
  <si>
    <t xml:space="preserve">   Additional Tier 1 (AT1) capital before regulatory adjustments</t>
  </si>
  <si>
    <t>Additional Tier 1 (AT1) capital: regulatory adjustments</t>
  </si>
  <si>
    <t>Direct, indirect and synthetic holdings by an institution of own AT1 instruments (negative amount)</t>
  </si>
  <si>
    <t>Direct, indirect and synthetic holdings of the AT1 instruments of financial sector entities where those entities have reciprocal cross holdings with the institution designed to inflate artificially the own funds of the institution (negative amount)</t>
  </si>
  <si>
    <t>Direct, indirect and synthetic holdings of the AT1 instruments of financial sector entities where the institution does not have a significant investment in those entities (amount above 10% threshold and net of eligible short positions) (negative amount)</t>
  </si>
  <si>
    <t>Direct, indirect and synthetic holdings by the institution of the AT1 instruments of financial sector entities where the institution has a significant investment in those entities (net of eligible short positions) (negative amount)</t>
  </si>
  <si>
    <r>
      <t>Qualifying T2 deductions that exceed the T2</t>
    </r>
    <r>
      <rPr>
        <sz val="9"/>
        <rFont val="Calibri"/>
        <family val="2"/>
        <scheme val="minor"/>
      </rPr>
      <t xml:space="preserve"> items of the institution (negative amount)</t>
    </r>
  </si>
  <si>
    <t xml:space="preserve">42a </t>
  </si>
  <si>
    <t>Other regulatory adjustments to AT1 capital</t>
  </si>
  <si>
    <t>Total regulatory adjustments to Additional Tier 1 (AT1) capital</t>
  </si>
  <si>
    <t xml:space="preserve">Additional Tier 1 (AT1) capital </t>
  </si>
  <si>
    <t>Tier 1 capital (T1 = CET1 + AT1)</t>
  </si>
  <si>
    <t>Tier 2 (T2) capital: instruments</t>
  </si>
  <si>
    <t>Amount of qualifying  items referred to in Article 484(5) CRR and the related share premium accounts subject to phase out from T2 as described in Article 486(4) CRR</t>
  </si>
  <si>
    <t>EU-47a</t>
  </si>
  <si>
    <t>Amount of qualifying  items referred to in Article 494a(2) CRR subject to phase out from T2</t>
  </si>
  <si>
    <t>EU-47b</t>
  </si>
  <si>
    <t>Amount of qualifying  items referred to in Article 494b(2) CRR subject to phase out from T2</t>
  </si>
  <si>
    <t xml:space="preserve">Qualifying own funds instruments included in consolidated T2 capital (including minority interests and AT1 instruments not included in rows 5 or 34) issued by subsidiaries and held by third parties </t>
  </si>
  <si>
    <t xml:space="preserve">   of which: instruments issued by subsidiaries subject to phase out</t>
  </si>
  <si>
    <t>Credit risk adjustments</t>
  </si>
  <si>
    <t>Tier 2 (T2) capital before regulatory adjustments</t>
  </si>
  <si>
    <t>Tier 2 (T2) capital: regulatory adjustments </t>
  </si>
  <si>
    <t>Direct, indirect and synthetic holdings by an institution of own T2 instruments and subordinated loans (negative amount)</t>
  </si>
  <si>
    <t>Direct, indirect and synthetic holdings of the T2 instruments and subordinated loans of financial sector entities where those entities have reciprocal cross holdings with the institution designed to inflate artificially the own funds of the institution (negative amount)</t>
  </si>
  <si>
    <t xml:space="preserve">Direct, indirect and synthetic holdings of the T2 instruments and subordinated loans of financial sector entities where the institution does not have a significant investment in those entities (amount above 10% threshold and net of eligible short positions) (negative amount)  </t>
  </si>
  <si>
    <t>54a</t>
  </si>
  <si>
    <t>Direct, indirect and synthetic holdings by the institution of the T2 instruments and subordinated loans of financial sector entities where the institution has a significant investment in those entities (net of eligible short positions) (negative amount)</t>
  </si>
  <si>
    <r>
      <t>EU-56a</t>
    </r>
    <r>
      <rPr>
        <sz val="8"/>
        <rFont val="Calibri"/>
        <family val="2"/>
        <scheme val="minor"/>
      </rPr>
      <t> </t>
    </r>
  </si>
  <si>
    <t>Qualifying eligible liabilities deductions that exceed the eligible liabilities items of the institution (negative amount)</t>
  </si>
  <si>
    <t>EU-56b</t>
  </si>
  <si>
    <t>Other regulatory adjustments to T2 capital</t>
  </si>
  <si>
    <t>Total regulatory adjustments to Tier 2 (T2) capital</t>
  </si>
  <si>
    <t xml:space="preserve">Tier 2 (T2) capital </t>
  </si>
  <si>
    <t>Total capital (TC = T1 + T2)</t>
  </si>
  <si>
    <t>Total Risk exposure amount</t>
  </si>
  <si>
    <t>Capital ratios and requirements including buffers </t>
  </si>
  <si>
    <t>Common Equity Tier 1 capital</t>
  </si>
  <si>
    <t>Tier 1 capital</t>
  </si>
  <si>
    <t>Total capital</t>
  </si>
  <si>
    <t>Institution CET1 overall capital requirements</t>
  </si>
  <si>
    <t xml:space="preserve">of which: capital conservation buffer requirement </t>
  </si>
  <si>
    <t xml:space="preserve">of which: countercyclical capital buffer requirement </t>
  </si>
  <si>
    <t xml:space="preserve">of which: systemic risk buffer requirement </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</si>
  <si>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</si>
  <si>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</si>
  <si>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</si>
  <si>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</si>
  <si>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</si>
  <si>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National minima (if different from Basel III)</t>
  </si>
  <si>
    <r>
      <t>Not applicable</t>
    </r>
    <r>
      <rPr>
        <sz val="9"/>
        <color rgb="FFFF0000"/>
        <rFont val="Calibri"/>
        <family val="2"/>
        <scheme val="minor"/>
      </rPr>
      <t/>
    </r>
  </si>
  <si>
    <t>Amounts below the thresholds for deduction (before risk weighting) </t>
  </si>
  <si>
    <r>
      <t>Direct and indirect holdings of</t>
    </r>
    <r>
      <rPr>
        <sz val="9"/>
        <rFont val="Calibri"/>
        <family val="2"/>
        <scheme val="minor"/>
      </rPr>
      <t xml:space="preserve"> own funds and  eligible liabilities of financial sector entities where the institution does not have a significant investment in those entities (amount below 10% threshold and net of eligible short positions)   </t>
    </r>
  </si>
  <si>
    <t xml:space="preserve">Direct and indirect holdings by the institution of the CET1 instruments of financial sector entities where the institution has a significant investment in those entities (amount below 17.65% thresholds and net of eligible short positions) </t>
  </si>
  <si>
    <r>
      <t xml:space="preserve">Deferred tax assets arising from temporary differences (amount below </t>
    </r>
    <r>
      <rPr>
        <sz val="9"/>
        <rFont val="Calibri"/>
        <family val="2"/>
        <scheme val="minor"/>
      </rPr>
      <t>17,65% threshold, net of related tax liability where the conditions in Article 38 (3) CRR are met)</t>
    </r>
  </si>
  <si>
    <t>Applicable caps on the inclusion of provisions in Tier 2 </t>
  </si>
  <si>
    <t>Credit risk adjustments included in T2 in respect of exposures subject to standardised approach (prior to the application of the cap)</t>
  </si>
  <si>
    <t>Cap on inclusion of credit risk adjustments in T2 under standardised approach</t>
  </si>
  <si>
    <t>Credit risk adjustments included in T2 in respect of exposures subject to internal ratings-based approach (prior to the application of the cap)</t>
  </si>
  <si>
    <t>Cap for inclusion of credit risk adjustments in T2 under internal ratings-based approach</t>
  </si>
  <si>
    <t>Capital instruments subject to phase-out arrangements (only applicable between 1 Jan 2014 and 1 Jan 2022)</t>
  </si>
  <si>
    <t>Current cap on CET1 instruments subject to phase out arrangements</t>
  </si>
  <si>
    <t>Amount excluded from CET1 due to cap (excess over cap after redemptions and maturities)</t>
  </si>
  <si>
    <t>Current cap on AT1 instruments subject to phase out arrangements</t>
  </si>
  <si>
    <t>Amount excluded from AT1 due to cap (excess over cap after redemptions and maturities)</t>
  </si>
  <si>
    <t>Current cap on T2 instruments subject to phase out arrangements</t>
  </si>
  <si>
    <t>Amount excluded from T2 due to cap (excess over cap after redemptions and maturities)</t>
  </si>
  <si>
    <t>Flexible template. Rows have to be disclosed in line with the balance sheet included in the audited financial statements of the institutions. Columns shall be kept fixed, unless the institution has the same accounting and regulatory scope of consolidation, in which case columns (a) and (b) shall be merged</t>
  </si>
  <si>
    <t>Balance sheet as in published financial statements</t>
  </si>
  <si>
    <t>Under regulatory scope of consolidation</t>
  </si>
  <si>
    <t>Reference</t>
  </si>
  <si>
    <t>As at period end</t>
  </si>
  <si>
    <r>
      <t xml:space="preserve">Assets - </t>
    </r>
    <r>
      <rPr>
        <i/>
        <sz val="11"/>
        <color rgb="FF000000"/>
        <rFont val="Calibri"/>
        <family val="2"/>
        <scheme val="minor"/>
      </rPr>
      <t>Breakdown by asset clases according to the balance sheet in the published financial statements</t>
    </r>
  </si>
  <si>
    <t>Total assets</t>
  </si>
  <si>
    <r>
      <t>Liabilities</t>
    </r>
    <r>
      <rPr>
        <i/>
        <sz val="11"/>
        <color rgb="FF000000"/>
        <rFont val="Calibri"/>
        <family val="2"/>
        <scheme val="minor"/>
      </rPr>
      <t xml:space="preserve"> - Breakdown by liability clases according to the balance sheet in the published financial statements</t>
    </r>
  </si>
  <si>
    <t>Total liabilities</t>
  </si>
  <si>
    <t>Shareholders' Equity</t>
  </si>
  <si>
    <t>Total shareholders' equity</t>
  </si>
  <si>
    <t>Qualitative or quantitative information - Free format</t>
  </si>
  <si>
    <t>Issuer</t>
  </si>
  <si>
    <t>Unique identifier (eg CUSIP, ISIN or Bloomberg identifier for private placement)</t>
  </si>
  <si>
    <t>2a</t>
  </si>
  <si>
    <t>Public or private placement</t>
  </si>
  <si>
    <t>Governing law(s) of the instrument</t>
  </si>
  <si>
    <t>3a </t>
  </si>
  <si>
    <t>Contractual recognition of write down and conversion powers of resolution authorities</t>
  </si>
  <si>
    <t>Regulatory treatment</t>
  </si>
  <si>
    <t xml:space="preserve">    Current treatment taking into account, where applicable, transitional CRR rules</t>
  </si>
  <si>
    <t xml:space="preserve">     Post-transitional CRR rules</t>
  </si>
  <si>
    <t xml:space="preserve">     Eligible at solo/(sub-)consolidated/ solo&amp;(sub-)consolidated</t>
  </si>
  <si>
    <t xml:space="preserve">     Instrument type (types to be specified by each jurisdiction)</t>
  </si>
  <si>
    <t>Amount recognised in regulatory capital or eligible liabilities  (Currency in million, as of most recent reporting date)</t>
  </si>
  <si>
    <t xml:space="preserve">Nominal amount of instrument </t>
  </si>
  <si>
    <t>EU-9a</t>
  </si>
  <si>
    <t>Issue price</t>
  </si>
  <si>
    <t>EU-9b</t>
  </si>
  <si>
    <t>Redemption price</t>
  </si>
  <si>
    <t>Accounting classification</t>
  </si>
  <si>
    <t>Original date of issuance</t>
  </si>
  <si>
    <t>Perpetual or dated</t>
  </si>
  <si>
    <t xml:space="preserve">     Original maturity date </t>
  </si>
  <si>
    <t>Issuer call subject to prior supervisory approval</t>
  </si>
  <si>
    <t xml:space="preserve">     Optional call date, contingent call dates and redemption amount </t>
  </si>
  <si>
    <t xml:space="preserve">     Subsequent call dates, if applicable</t>
  </si>
  <si>
    <t>Coupons / dividends</t>
  </si>
  <si>
    <t xml:space="preserve">Fixed or floating dividend/coupon </t>
  </si>
  <si>
    <t xml:space="preserve">Coupon rate and any related index </t>
  </si>
  <si>
    <t xml:space="preserve">Existence of a dividend stopper </t>
  </si>
  <si>
    <t xml:space="preserve">     Fully discretionary, partially discretionary or mandatory (in terms of timing)</t>
  </si>
  <si>
    <t xml:space="preserve">     Fully discretionary, partially discretionary or mandatory (in terms of amount)</t>
  </si>
  <si>
    <t xml:space="preserve">     Existence of step up or other incentive to redeem</t>
  </si>
  <si>
    <t xml:space="preserve">     Noncumulative or cumulative</t>
  </si>
  <si>
    <t>Convertible or non-convertible</t>
  </si>
  <si>
    <t xml:space="preserve">     If convertible, conversion trigger(s)</t>
  </si>
  <si>
    <t xml:space="preserve">     If convertible, fully or partially</t>
  </si>
  <si>
    <t xml:space="preserve">     If convertible, conversion rate</t>
  </si>
  <si>
    <t xml:space="preserve">     If convertible, mandatory or optional conversion</t>
  </si>
  <si>
    <t xml:space="preserve">     If convertible, specify instrument type convertible into</t>
  </si>
  <si>
    <t xml:space="preserve">     If convertible, specify issuer of instrument it converts into</t>
  </si>
  <si>
    <t>Write-down features</t>
  </si>
  <si>
    <t xml:space="preserve">     If write-down, write-down trigger(s)</t>
  </si>
  <si>
    <t xml:space="preserve">     If write-down, full or partial</t>
  </si>
  <si>
    <t xml:space="preserve">     If write-down, permanent or temporary</t>
  </si>
  <si>
    <t xml:space="preserve">        If temporary write-down, description of write-up mechanism</t>
  </si>
  <si>
    <t>34a </t>
  </si>
  <si>
    <t>Type of subordination (only for eligible liabilities)</t>
  </si>
  <si>
    <t>EU-34b</t>
  </si>
  <si>
    <t>Ranking of the instrument in normal insolvency proceedings</t>
  </si>
  <si>
    <t>Position in subordination hierarchy in liquidation (specify instrument type immediately senior to instrument)</t>
  </si>
  <si>
    <t>Non-compliant transitioned features</t>
  </si>
  <si>
    <t>If yes, specify non-compliant features</t>
  </si>
  <si>
    <t>37a</t>
  </si>
  <si>
    <t>Link to the full term and conditions of the instrument (signposting)</t>
  </si>
  <si>
    <t>(1) Insert ‘N/A’ if the question is not applicable</t>
  </si>
  <si>
    <t>Template EU LR1 - LRSum: Summary reconciliation of accounting assets and leverage ratio exposures</t>
  </si>
  <si>
    <t>Template EU LR2 - LRCom: Leverage ratio common disclosure</t>
  </si>
  <si>
    <t>Template EU LR3 - LRSpl: Split-up of on balance sheet exposures (excluding derivatives, SFTs and exempted exposures)</t>
  </si>
  <si>
    <t>Table EU LRA: Disclosure of LR qualitative information</t>
  </si>
  <si>
    <t>Applicable amount</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</si>
  <si>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</si>
  <si>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</si>
  <si>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</si>
  <si>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r>
      <t>(Adjustment for temporary exemption of exposures to central bank</t>
    </r>
    <r>
      <rPr>
        <sz val="11"/>
        <color theme="1"/>
        <rFont val="Calibri"/>
        <family val="2"/>
        <charset val="186"/>
        <scheme val="minor"/>
      </rPr>
      <t>s (if applicable))</t>
    </r>
  </si>
  <si>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</si>
  <si>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</si>
  <si>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</si>
  <si>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r>
      <t>Adjustment</t>
    </r>
    <r>
      <rPr>
        <sz val="11"/>
        <color rgb="FF000000"/>
        <rFont val="Calibri"/>
        <family val="2"/>
        <scheme val="minor"/>
      </rPr>
      <t xml:space="preserve"> for derivative financial instruments</t>
    </r>
  </si>
  <si>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</si>
  <si>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</si>
  <si>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</si>
  <si>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</si>
  <si>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</si>
  <si>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</si>
  <si>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</si>
  <si>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</si>
  <si>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r>
      <rPr>
        <b/>
        <sz val="11"/>
        <color theme="1"/>
        <rFont val="Calibri"/>
        <family val="2"/>
        <scheme val="minor"/>
      </rPr>
      <t>T</t>
    </r>
    <r>
      <rPr>
        <b/>
        <sz val="11"/>
        <color rgb="FF000000"/>
        <rFont val="Calibri"/>
        <family val="2"/>
        <scheme val="minor"/>
      </rPr>
      <t>otal exposure measure</t>
    </r>
  </si>
  <si>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</si>
  <si>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</si>
  <si>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</si>
  <si>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</si>
  <si>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</si>
  <si>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</si>
  <si>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</si>
  <si>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</si>
  <si>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</si>
  <si>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</si>
  <si>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</si>
  <si>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</si>
  <si>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</si>
  <si>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</si>
  <si>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Derogation for derivatives: Potential future exposure contribution under the simplified standardised approach</t>
  </si>
  <si>
    <t>Exposure determined under Original Exposure Method</t>
  </si>
  <si>
    <t>(Exempted CCP leg of client-cleared trade exposures) (SA-CCR)</t>
  </si>
  <si>
    <t>EU-10a</t>
  </si>
  <si>
    <r>
      <t>(Exempted CCP leg of client-cleared trade exposures) (simplified standardised approach</t>
    </r>
    <r>
      <rPr>
        <sz val="11"/>
        <rFont val="Calibri"/>
        <family val="2"/>
        <scheme val="minor"/>
      </rPr>
      <t>)</t>
    </r>
  </si>
  <si>
    <t>EU-10b</t>
  </si>
  <si>
    <r>
      <t xml:space="preserve">(Exempted CCP leg of client-cleared trade exposures) (Original </t>
    </r>
    <r>
      <rPr>
        <sz val="11"/>
        <color theme="1"/>
        <rFont val="Calibri"/>
        <family val="2"/>
        <charset val="186"/>
        <scheme val="minor"/>
      </rPr>
      <t>Exposure Method)</t>
    </r>
  </si>
  <si>
    <t>Adjusted effective notional amount of written credit derivatives</t>
  </si>
  <si>
    <t>(Adjusted effective notional offsets and add-on deductions for written credit derivatives)</t>
  </si>
  <si>
    <t xml:space="preserve">Total derivatives exposures </t>
  </si>
  <si>
    <t>Securities financing transaction (SFT) exposures</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</si>
  <si>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</si>
  <si>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</si>
  <si>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</si>
  <si>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</si>
  <si>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</si>
  <si>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</si>
  <si>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</si>
  <si>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</si>
  <si>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</si>
  <si>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</si>
  <si>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</si>
  <si>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</si>
  <si>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r>
      <t xml:space="preserve">(General provisions </t>
    </r>
    <r>
      <rPr>
        <sz val="11"/>
        <color theme="1"/>
        <rFont val="Calibri"/>
        <family val="2"/>
        <charset val="186"/>
        <scheme val="minor"/>
      </rPr>
      <t>deducted in determining Tier 1 capital and specific provisions associated associated with off-balance sheet exposures)</t>
    </r>
  </si>
  <si>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</si>
  <si>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</si>
  <si>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</si>
  <si>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</si>
  <si>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</si>
  <si>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</si>
  <si>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</si>
  <si>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</si>
  <si>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</si>
  <si>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</si>
  <si>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</si>
  <si>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r>
      <t>(Excluded passing-through promotional loan exposures by non-public development banks (or units)</t>
    </r>
    <r>
      <rPr>
        <sz val="11"/>
        <color theme="1"/>
        <rFont val="Calibri"/>
        <family val="2"/>
        <charset val="186"/>
        <scheme val="minor"/>
      </rPr>
      <t>)</t>
    </r>
  </si>
  <si>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</si>
  <si>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</si>
  <si>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</si>
  <si>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</si>
  <si>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</si>
  <si>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</si>
  <si>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</si>
  <si>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</si>
  <si>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</si>
  <si>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</si>
  <si>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</si>
  <si>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</si>
  <si>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</si>
  <si>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r>
      <rPr>
        <b/>
        <sz val="11"/>
        <color theme="1"/>
        <rFont val="Calibri"/>
        <family val="2"/>
        <scheme val="minor"/>
      </rPr>
      <t>T</t>
    </r>
    <r>
      <rPr>
        <b/>
        <sz val="11"/>
        <rFont val="Calibri"/>
        <family val="2"/>
        <scheme val="minor"/>
      </rPr>
      <t>otal exposure measure</t>
    </r>
  </si>
  <si>
    <r>
      <t xml:space="preserve">Leverage ratio </t>
    </r>
    <r>
      <rPr>
        <sz val="11"/>
        <color theme="1"/>
        <rFont val="Calibri"/>
        <family val="2"/>
        <charset val="186"/>
        <scheme val="minor"/>
      </rPr>
      <t>(%)</t>
    </r>
  </si>
  <si>
    <t>EU-25</t>
  </si>
  <si>
    <t>Leverage ratio (excluding the impact of the exemption of public sector investments and promotional loans) (%)</t>
  </si>
  <si>
    <t>25a</t>
  </si>
  <si>
    <r>
      <t xml:space="preserve">Leverage ratio (excluding the impact of any applicable temporary exemption of central bank reserves) </t>
    </r>
    <r>
      <rPr>
        <sz val="11"/>
        <color theme="1"/>
        <rFont val="Calibri"/>
        <family val="2"/>
        <charset val="186"/>
        <scheme val="minor"/>
      </rPr>
      <t>(%)</t>
    </r>
  </si>
  <si>
    <t>Regulatory minimum leverage ratio requirement (%)</t>
  </si>
  <si>
    <t>EU-26a</t>
  </si>
  <si>
    <t>EU-26b</t>
  </si>
  <si>
    <t xml:space="preserve">     of which: to be made up of CET1 capital</t>
  </si>
  <si>
    <t>EU-27a</t>
  </si>
  <si>
    <t>Choice on transitional arrangements and relevant exposures</t>
  </si>
  <si>
    <r>
      <t>EU-27</t>
    </r>
    <r>
      <rPr>
        <sz val="11"/>
        <color theme="1"/>
        <rFont val="Calibri"/>
        <family val="2"/>
        <charset val="186"/>
        <scheme val="minor"/>
      </rPr>
      <t>b</t>
    </r>
  </si>
  <si>
    <t>Choice on transitional arrangements for the definition of the capital measure</t>
  </si>
  <si>
    <t>Disclosure of mean values</t>
  </si>
  <si>
    <r>
      <t>Mean of daily values of gross SFT assets, after adjustment for sale accounting transactions</t>
    </r>
    <r>
      <rPr>
        <sz val="11"/>
        <rFont val="Calibri"/>
        <family val="2"/>
        <scheme val="minor"/>
      </rPr>
      <t xml:space="preserve"> and netted of amounts of associated cash payables and cash receivable</t>
    </r>
  </si>
  <si>
    <t>Quarter-end value of gross SFT assets, after adjustment for sale accounting transactions and netted of amounts of associated cash payables and cash receivables</t>
  </si>
  <si>
    <r>
      <t>Total exposure</t>
    </r>
    <r>
      <rPr>
        <sz val="11"/>
        <color theme="1"/>
        <rFont val="Calibri"/>
        <family val="2"/>
        <charset val="186"/>
        <scheme val="minor"/>
      </rPr>
      <t xml:space="preserve"> measure (including the impact of any applicable temporary exemption of central bank reserves) incorporating mean values from row 28 of gross SFT assets (after adjustment for sale accounting transactions and netted of amounts of associated cash payables and cash receivables)</t>
    </r>
  </si>
  <si>
    <t>30a</t>
  </si>
  <si>
    <r>
      <t>Total exposure</t>
    </r>
    <r>
      <rPr>
        <sz val="11"/>
        <color theme="1"/>
        <rFont val="Calibri"/>
        <family val="2"/>
        <charset val="186"/>
        <scheme val="minor"/>
      </rPr>
      <t xml:space="preserve"> measure (excluding the impact of any applicable temporary exemption of central bank reserves) incorporating mean values from row 28 of gross SFT assets (after adjustment for sale accounting transactions and netted of amounts of associated cash payables and cash receivables)</t>
    </r>
  </si>
  <si>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</si>
  <si>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</si>
  <si>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</si>
  <si>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EU-1</t>
  </si>
  <si>
    <t>Total on-balance sheet exposures (excluding derivatives, SFTs, and exempted exposures), of which:</t>
  </si>
  <si>
    <t>EU-2</t>
  </si>
  <si>
    <t>Trading book exposures</t>
  </si>
  <si>
    <t>EU-3</t>
  </si>
  <si>
    <t>Banking book exposures, of which:</t>
  </si>
  <si>
    <t>EU-4</t>
  </si>
  <si>
    <t>Covered bonds</t>
  </si>
  <si>
    <t>EU-5</t>
  </si>
  <si>
    <t>Exposures treated as sovereigns</t>
  </si>
  <si>
    <t>EU-6</t>
  </si>
  <si>
    <t>Exposures to regional governments, MDB, international organisations and PSE, not treated as sovereigns</t>
  </si>
  <si>
    <t>EU-7</t>
  </si>
  <si>
    <t>Institutions</t>
  </si>
  <si>
    <t>EU-8</t>
  </si>
  <si>
    <t>Secured by mortgages of immovable properties</t>
  </si>
  <si>
    <t>EU-9</t>
  </si>
  <si>
    <t>Retail exposures</t>
  </si>
  <si>
    <t>EU-10</t>
  </si>
  <si>
    <t>Corporates</t>
  </si>
  <si>
    <t>EU-11</t>
  </si>
  <si>
    <t>Exposures in default</t>
  </si>
  <si>
    <t>EU-12</t>
  </si>
  <si>
    <t>Other exposures (eg equity, securitisations, and other non-credit obligation assets)</t>
  </si>
  <si>
    <t>Row</t>
  </si>
  <si>
    <t>Description of the processes used to manage the risk of excessive leverage</t>
  </si>
  <si>
    <r>
      <t xml:space="preserve">Description of the factors that had an impact on the leverage </t>
    </r>
    <r>
      <rPr>
        <sz val="11"/>
        <color rgb="FFFF0000"/>
        <rFont val="Calibri"/>
        <family val="2"/>
        <scheme val="minor"/>
      </rPr>
      <t>r</t>
    </r>
    <r>
      <rPr>
        <sz val="11"/>
        <color rgb="FF000000"/>
        <rFont val="Calibri"/>
        <family val="2"/>
        <scheme val="minor"/>
      </rPr>
      <t xml:space="preserve">atio during the period to which the disclosed leverage </t>
    </r>
    <r>
      <rPr>
        <sz val="11"/>
        <color rgb="FFFF0000"/>
        <rFont val="Calibri"/>
        <family val="2"/>
        <scheme val="minor"/>
      </rPr>
      <t>r</t>
    </r>
    <r>
      <rPr>
        <sz val="11"/>
        <color rgb="FF000000"/>
        <rFont val="Calibri"/>
        <family val="2"/>
        <scheme val="minor"/>
      </rPr>
      <t>atio refers</t>
    </r>
  </si>
  <si>
    <t xml:space="preserve">Table EU LIQA - Liquidity risk management </t>
  </si>
  <si>
    <t>Template EU LIQ1 - Quantitative information of LCR</t>
  </si>
  <si>
    <t>Table EU LIQB  on qualitative information on LCR, which complements template EU LIQ1.</t>
  </si>
  <si>
    <t xml:space="preserve">Template EU LIQ2: Net Stable Funding Ratio </t>
  </si>
  <si>
    <t>in accordance with Article 451a(4) CRR</t>
  </si>
  <si>
    <t xml:space="preserve">Strategies and processes in the management of the liquidity risk, including policies on diversification in the sources and tenor of planned funding, </t>
  </si>
  <si>
    <t>Structure and organisation of the liquidity risk management function (authority, statute, other arrangements).</t>
  </si>
  <si>
    <t>A description of the degree of centralisation of liquidity management and interaction between the group’s units</t>
  </si>
  <si>
    <t>Scope and nature of liquidity risk reporting and measurement systems.</t>
  </si>
  <si>
    <t>Policies for hedging and mitigating the liquidity risk and strategies and processes for monitoring the continuing effectiveness of hedges and mitigants.</t>
  </si>
  <si>
    <t>An outline of the bank`s contingency funding plans.</t>
  </si>
  <si>
    <t>An explanation of how stress testing is used.</t>
  </si>
  <si>
    <t>A declaration approved by the management body on the adequacy of liquidity risk management arrangements of the institution providing assurance that the liquidity risk management systems put in place are adequate with regard to the institution’s profile and strategy.</t>
  </si>
  <si>
    <t>A concise liquidity risk statement approved by the management body succinctly describing the institution’s overall liquidity risk profile associated with the business strategy. This statement shall include key ratios and figures (other than those already covered in the EU LIQ1 template under this ITS ) providing external stakeholders with a comprehensive view of the institution’s management of liquidity risk, including how the liquidity risk profile of the institution interacts with the risk tolerance set by the management body.
These ratios may include:</t>
  </si>
  <si>
    <r>
      <t>·</t>
    </r>
    <r>
      <rPr>
        <sz val="7"/>
        <rFont val="Calibri"/>
        <family val="2"/>
        <scheme val="minor"/>
      </rPr>
      <t xml:space="preserve">         </t>
    </r>
    <r>
      <rPr>
        <sz val="12"/>
        <rFont val="Calibri"/>
        <family val="2"/>
        <scheme val="minor"/>
      </rPr>
      <t>Concentration limits on collateral pools and sources of funding (both products and counterparties)</t>
    </r>
  </si>
  <si>
    <r>
      <t>·</t>
    </r>
    <r>
      <rPr>
        <sz val="7"/>
        <rFont val="Calibri"/>
        <family val="2"/>
        <scheme val="minor"/>
      </rPr>
      <t xml:space="preserve">         </t>
    </r>
    <r>
      <rPr>
        <sz val="12"/>
        <rFont val="Calibri"/>
        <family val="2"/>
        <scheme val="minor"/>
      </rPr>
      <t>Customised measurement tools or metrics that assess the structure of the bank’s balance sheet or that project cash flows and future liquidity positions, taking into account off-balance sheet risks which are specific to that bank</t>
    </r>
  </si>
  <si>
    <r>
      <t>·</t>
    </r>
    <r>
      <rPr>
        <sz val="7"/>
        <rFont val="Calibri"/>
        <family val="2"/>
        <scheme val="minor"/>
      </rPr>
      <t xml:space="preserve">         </t>
    </r>
    <r>
      <rPr>
        <sz val="12"/>
        <rFont val="Calibri"/>
        <family val="2"/>
        <scheme val="minor"/>
      </rPr>
      <t>Liquidity exposures and funding needs at the level of individual legal entities, foreign branches and subsidiaries, taking into account legal, regulatory and operational limitations on the transferability of liquidity</t>
    </r>
  </si>
  <si>
    <r>
      <t>·</t>
    </r>
    <r>
      <rPr>
        <sz val="7"/>
        <rFont val="Calibri"/>
        <family val="2"/>
        <scheme val="minor"/>
      </rPr>
      <t xml:space="preserve">         </t>
    </r>
    <r>
      <rPr>
        <sz val="12"/>
        <rFont val="Calibri"/>
        <family val="2"/>
        <scheme val="minor"/>
      </rPr>
      <t>Balance sheet and off-balance sheet items broken down into maturity buckets and the resultant liquidity gaps</t>
    </r>
  </si>
  <si>
    <t>Scope of consolidation: (solo/consolidated)</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</si>
  <si>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</si>
  <si>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</si>
  <si>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</si>
  <si>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</si>
  <si>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</si>
  <si>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</si>
  <si>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</si>
  <si>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</si>
  <si>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</si>
  <si>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</si>
  <si>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</si>
  <si>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</si>
  <si>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</si>
  <si>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</si>
  <si>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</si>
  <si>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</si>
  <si>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</si>
  <si>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</si>
  <si>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</si>
  <si>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</si>
  <si>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</si>
  <si>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</si>
  <si>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</si>
  <si>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</si>
  <si>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</si>
  <si>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</si>
  <si>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</si>
  <si>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</si>
  <si>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</si>
  <si>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</si>
  <si>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</si>
  <si>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</si>
  <si>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</si>
  <si>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Fully exempt inflows</t>
  </si>
  <si>
    <t>Inflows subject to 90% cap</t>
  </si>
  <si>
    <t>Inflows subject to 75% cap</t>
  </si>
  <si>
    <t xml:space="preserve">TOTAL ADJUSTED VALUE </t>
  </si>
  <si>
    <t>EU-21</t>
  </si>
  <si>
    <t>LIQUIDITY BUFFER</t>
  </si>
  <si>
    <t>TOTAL NET CASH OUTFLOWS</t>
  </si>
  <si>
    <t>LIQUIDITY COVERAGE RATIO</t>
  </si>
  <si>
    <t>in accordance with Article 451a(2) CRR</t>
  </si>
  <si>
    <t>Explanations on the main drivers of LCR results and the evolution of the contribution of inputs to the LCR’s calculation over time</t>
  </si>
  <si>
    <t>Explanations on the changes in the LCR over time</t>
  </si>
  <si>
    <t>Explanations on the actual concentration of funding sources</t>
  </si>
  <si>
    <t>High-level description of the composition of the institution`s liquidity buffer.</t>
  </si>
  <si>
    <t>Derivative exposures and potential collateral calls</t>
  </si>
  <si>
    <t>Currency mismatch in the LCR</t>
  </si>
  <si>
    <t>Other items in the LCR calculation that are not captured in the LCR disclosure template but that the institution considers relevant for its liquidity profile</t>
  </si>
  <si>
    <t>In accordance with Article 451a(3) CRR</t>
  </si>
  <si>
    <t>(in currency amount)</t>
  </si>
  <si>
    <t>Unweighted value by residual maturity</t>
  </si>
  <si>
    <t>Weighted value</t>
  </si>
  <si>
    <t>No maturity</t>
  </si>
  <si>
    <t>&lt; 6 months</t>
  </si>
  <si>
    <t>6 months to &lt; 1yr</t>
  </si>
  <si>
    <t>≥ 1yr</t>
  </si>
  <si>
    <t>Available stable funding (ASF) Items</t>
  </si>
  <si>
    <t>Capital items and instruments</t>
  </si>
  <si>
    <t>Own funds</t>
  </si>
  <si>
    <t>Other capital instruments</t>
  </si>
  <si>
    <t>Retail deposits</t>
  </si>
  <si>
    <t>Wholesale funding:</t>
  </si>
  <si>
    <t>Operational deposits</t>
  </si>
  <si>
    <t>Other wholesale funding</t>
  </si>
  <si>
    <t>Interdependent liabilities</t>
  </si>
  <si>
    <t xml:space="preserve">Other liabilities: </t>
  </si>
  <si>
    <t xml:space="preserve">NSFR derivative liabilities </t>
  </si>
  <si>
    <t>All other liabilities and capital instruments not included in the above categories</t>
  </si>
  <si>
    <t>Total available stable funding (ASF)</t>
  </si>
  <si>
    <t>Required stable funding (RSF) Items</t>
  </si>
  <si>
    <t>EU-15a</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</si>
  <si>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</si>
  <si>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</si>
  <si>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</si>
  <si>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</si>
  <si>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r>
      <t>Performing securities financing transactions with financial customer collateralised by other assets and loans and advances to financial institutions</t>
    </r>
    <r>
      <rPr>
        <i/>
        <strike/>
        <sz val="11"/>
        <color rgb="FFFF0000"/>
        <rFont val="Calibri"/>
        <family val="2"/>
        <scheme val="minor"/>
      </rPr>
      <t/>
    </r>
  </si>
  <si>
    <r>
      <t>Performing loans to non- financial corporate clients, loans to retail and small business customers, and loans to sovereigns,</t>
    </r>
    <r>
      <rPr>
        <i/>
        <sz val="11"/>
        <color theme="9" tint="-0.249977111117893"/>
        <rFont val="Calibri"/>
        <family val="2"/>
        <scheme val="minor"/>
      </rPr>
      <t xml:space="preserve"> </t>
    </r>
    <r>
      <rPr>
        <i/>
        <sz val="11"/>
        <color theme="1"/>
        <rFont val="Calibri"/>
        <family val="2"/>
        <scheme val="minor"/>
      </rPr>
      <t>and PSEs, of which:</t>
    </r>
  </si>
  <si>
    <t>With a risk weight of less than or equal to 35% under the Basel II Standardised Approach for credit risk</t>
  </si>
  <si>
    <t xml:space="preserve">Performing residential mortgages, of which: </t>
  </si>
  <si>
    <t>Other loans and securities that are not in default and do not qualify as HQLA, including exchange-traded equities and trade finance on-balance sheet products</t>
  </si>
  <si>
    <t>Interdependent assets</t>
  </si>
  <si>
    <t xml:space="preserve">Other assets: </t>
  </si>
  <si>
    <t>Physical traded commodities</t>
  </si>
  <si>
    <t>Assets posted as initial margin for derivative contracts and contributions to default funds of CCPs</t>
  </si>
  <si>
    <r>
      <t>NSFR derivative assets</t>
    </r>
    <r>
      <rPr>
        <sz val="11"/>
        <color theme="1"/>
        <rFont val="Calibri"/>
        <family val="2"/>
        <charset val="186"/>
        <scheme val="minor"/>
      </rPr>
      <t> </t>
    </r>
  </si>
  <si>
    <t xml:space="preserve">NSFR derivative liabilities before deduction of variation margin posted </t>
  </si>
  <si>
    <t>All other assets not included in the above categories</t>
  </si>
  <si>
    <t>Off-balance sheet items</t>
  </si>
  <si>
    <t>Total RSF</t>
  </si>
  <si>
    <t>Net Stable Funding Ratio (%)</t>
  </si>
  <si>
    <t>Template EU CR4 – standardised approach – Credit risk exposure and CRM effects</t>
  </si>
  <si>
    <t>Template EU CR5 – standardised approach</t>
  </si>
  <si>
    <t>Table EU CRD – Qualitative disclosure requirements related to standardised approach</t>
  </si>
  <si>
    <t>Article 444  (a) CRR</t>
  </si>
  <si>
    <t>Names of the external credit assessment institutions (ECAIs) and export credit agencies (ECAs) nominated by the institution, and the reasons for any changes over the disclosure period;</t>
  </si>
  <si>
    <t>Article 444  (b) CRR</t>
  </si>
  <si>
    <t>The exposure classes for which each ECAI or ECA is used;</t>
  </si>
  <si>
    <t>Article 444 (c) CRR</t>
  </si>
  <si>
    <t>(c )</t>
  </si>
  <si>
    <t>A description of the process used to transfer the issuer and issue credit ratings onto comparable assets  items not included in the trading book;</t>
  </si>
  <si>
    <t>Article 444 (d) CRR</t>
  </si>
  <si>
    <t>The association of the external rating of each nominated ECAI or ECA  (as referred to in row (a)) with the risk weights that correspond with the credit quality steps as set out in Chapter 2 of Title II of Part Three CRR (except where the institution complies with the standard association published by the EBA).</t>
  </si>
  <si>
    <t xml:space="preserve"> Exposure classes</t>
  </si>
  <si>
    <t>Exposures before CCF and before CRM</t>
  </si>
  <si>
    <t>Exposures post CCF and post CRM</t>
  </si>
  <si>
    <t>RWAs and RWAs density</t>
  </si>
  <si>
    <t>On-balance-sheet exposures</t>
  </si>
  <si>
    <t>Off-balance-sheet exposures</t>
  </si>
  <si>
    <t>RWAs</t>
  </si>
  <si>
    <t xml:space="preserve">RWAs density (%) </t>
  </si>
  <si>
    <t>Central governments or central banks</t>
  </si>
  <si>
    <t>Regional government or local authorities</t>
  </si>
  <si>
    <t>Public sector entities</t>
  </si>
  <si>
    <t>Multilateral development banks</t>
  </si>
  <si>
    <t>International organisations</t>
  </si>
  <si>
    <t>Retail</t>
  </si>
  <si>
    <t>Institutions and corporates with a short-term credit assessment</t>
  </si>
  <si>
    <t>Other items</t>
  </si>
  <si>
    <t>TOTAL</t>
  </si>
  <si>
    <t>Risk weight</t>
  </si>
  <si>
    <t>Of which unrated</t>
  </si>
  <si>
    <t>Others</t>
  </si>
  <si>
    <t>n</t>
  </si>
  <si>
    <t>o</t>
  </si>
  <si>
    <t>p</t>
  </si>
  <si>
    <t>q</t>
  </si>
  <si>
    <t>Table EU CRA: General qualitative information about credit risk</t>
  </si>
  <si>
    <t>Table EU CRB: Additional disclosure related to the credit quality of assets</t>
  </si>
  <si>
    <t>Template EU CR1: Performing and non-performing exposures and related provisions</t>
  </si>
  <si>
    <t>Template EU CR1-A: Maturity of exposures</t>
  </si>
  <si>
    <t>Template EU CR2: Changes in the stock of non-performing loans and advances</t>
  </si>
  <si>
    <t>Template EU CR2a: Changes in the stock of non-performing loans and advances and related net accumulated recoveries</t>
  </si>
  <si>
    <t>Template EU CQ1: Credit quality of forborne exposures</t>
  </si>
  <si>
    <t>Template EU CQ2: Quality of forbearance</t>
  </si>
  <si>
    <t>Template EU CQ3: Credit quality of performing and non-performing exposures by past due days</t>
  </si>
  <si>
    <t>Template EU CQ4: Quality of non-performing exposures by geography </t>
  </si>
  <si>
    <t>Template EU CQ5: Credit quality of loans and advances by industry</t>
  </si>
  <si>
    <t xml:space="preserve">Template EU CQ6: Collateral valuation - loans and advances </t>
  </si>
  <si>
    <t xml:space="preserve">Template EU CQ7: Collateral obtained by taking possession and execution processes </t>
  </si>
  <si>
    <t>Template EU CQ8: Collateral obtained by taking possession and execution processes – vintage breakdown</t>
  </si>
  <si>
    <t>Institutions shall describe their risk management objectives and policies for credit risk by providing the following information:</t>
  </si>
  <si>
    <t>Qualitative disclosures</t>
  </si>
  <si>
    <t>In the concise risk statement in accordance with point (f) of Article 435(1) CRR, how the business model translates into the components of the institution’s credit risk profile.</t>
  </si>
  <si>
    <t>When discussing their strategies and processes to manage credit risk and the policies for hedging and mitigating that risk in accordance with points (a) and (d) of Article 435(1) CRR, the criteria and approach used for defining the credit risk management policy and for setting credit risk limits.</t>
  </si>
  <si>
    <t>When informing on the structure and organisation of the risk management function in accordance with point (b) of Article 435(1) CRR, the structure and organisation of the credit risk management and control function.</t>
  </si>
  <si>
    <t>When informing on the authority, status and other arrangements for the risk management function in accordance with point (b) of Article 435(1) CRR, the relationships between credit risk management, risk control, compliance and internal audit functions.</t>
  </si>
  <si>
    <t>The scope and definitions of ‘past-due’ and ‘impaired’ exposures used for accounting purposes and the differences, if any, between the definitions of past due and default for accounting and regulatory purposes as specified by the EBA Guidelines  on the application of the definition of default in accordance with Article 178 CRR.</t>
  </si>
  <si>
    <t>The extent of past-due exposures (more than 90 days) that are not considered to be impaired and the reasons for this.</t>
  </si>
  <si>
    <t>Description of methods used for determining general and specific credit risk adjustments.</t>
  </si>
  <si>
    <t>The institution’s own definition of a restructured exposure used for the implementation of point (d) of Article 178(3) CRR specified by the EBA Guidelines  on defaultin accordance with Article 178 CRR when different from the definition of forborne exposure defined in Annex V to Commission Implementing Regulation (EU) 680/2014.</t>
  </si>
  <si>
    <t xml:space="preserve">Template EU CR1: Performing and non-performing exposures and related provisions. </t>
  </si>
  <si>
    <t>Gross carrying amount/nominal amount</t>
  </si>
  <si>
    <t>Accumulated impairment, accumulated negative changes in fair value due to credit risk and provisions</t>
  </si>
  <si>
    <t>Accumulated partial write-off</t>
  </si>
  <si>
    <t>Collateral and financial guarantees received</t>
  </si>
  <si>
    <t>Performing exposures</t>
  </si>
  <si>
    <t>Non-performing exposures</t>
  </si>
  <si>
    <t>Performing exposures – accumulated impairment and provisions</t>
  </si>
  <si>
    <t xml:space="preserve">Non-performing exposures – accumulated impairment, accumulated negative changes in fair value due to credit risk and provisions </t>
  </si>
  <si>
    <t>On performing exposures</t>
  </si>
  <si>
    <t>On non-performing exposures</t>
  </si>
  <si>
    <t>Of which stage 1</t>
  </si>
  <si>
    <t>Of which stage 2</t>
  </si>
  <si>
    <t>Of which stage 3</t>
  </si>
  <si>
    <t>005</t>
  </si>
  <si>
    <t>Cash balances at central banks and other demand deposits</t>
  </si>
  <si>
    <t>Loans and advances</t>
  </si>
  <si>
    <t>Central banks</t>
  </si>
  <si>
    <t>030</t>
  </si>
  <si>
    <t>General governments</t>
  </si>
  <si>
    <t>040</t>
  </si>
  <si>
    <t>Credit institutions</t>
  </si>
  <si>
    <t>050</t>
  </si>
  <si>
    <t>Other financial corporations</t>
  </si>
  <si>
    <t>060</t>
  </si>
  <si>
    <t>Non-financial corporations</t>
  </si>
  <si>
    <t>070</t>
  </si>
  <si>
    <t xml:space="preserve">          Of which SMEs</t>
  </si>
  <si>
    <t>080</t>
  </si>
  <si>
    <t>Households</t>
  </si>
  <si>
    <t>090</t>
  </si>
  <si>
    <t>Debt securities</t>
  </si>
  <si>
    <t>100</t>
  </si>
  <si>
    <t>110</t>
  </si>
  <si>
    <t>120</t>
  </si>
  <si>
    <t>130</t>
  </si>
  <si>
    <t>140</t>
  </si>
  <si>
    <t>150</t>
  </si>
  <si>
    <t>160</t>
  </si>
  <si>
    <t>170</t>
  </si>
  <si>
    <t>180</t>
  </si>
  <si>
    <t>190</t>
  </si>
  <si>
    <t>200</t>
  </si>
  <si>
    <t>210</t>
  </si>
  <si>
    <t>220</t>
  </si>
  <si>
    <t>Net exposure value</t>
  </si>
  <si>
    <t>On demand</t>
  </si>
  <si>
    <t>&lt;= 1 year</t>
  </si>
  <si>
    <t>&gt; 1 year &lt;= 5 years</t>
  </si>
  <si>
    <t>&gt; 5 years</t>
  </si>
  <si>
    <t>No stated maturity</t>
  </si>
  <si>
    <t xml:space="preserve">Gross carrying amount               </t>
  </si>
  <si>
    <t>Initial stock of non-performing loans and advances</t>
  </si>
  <si>
    <t>Inflows to non-performing portfolios</t>
  </si>
  <si>
    <t>Outflows from non-performing portfolios</t>
  </si>
  <si>
    <t>Outflows due to write-offs</t>
  </si>
  <si>
    <t>Outflow due to other situations</t>
  </si>
  <si>
    <t>Final stock of non-performing loans and advances</t>
  </si>
  <si>
    <t>Related net accumulated recoveries</t>
  </si>
  <si>
    <t>Outflow to performing portfolio</t>
  </si>
  <si>
    <t>Outflow due to loan repayment, partial or total</t>
  </si>
  <si>
    <t>Outflow due to collateral liquidations</t>
  </si>
  <si>
    <t>Outflow due to taking possession of collateral</t>
  </si>
  <si>
    <t>Outflow due to sale of instruments</t>
  </si>
  <si>
    <t>Outflow due to risk transfers</t>
  </si>
  <si>
    <t>Outflow due to reclassification as held for sale</t>
  </si>
  <si>
    <t>Gross carrying amount/nominal amount of exposures with forbearance measures</t>
  </si>
  <si>
    <t>Collateral received and financial guarantees received on forborne exposures</t>
  </si>
  <si>
    <t>Performing forborne</t>
  </si>
  <si>
    <t>Non-performing forborne</t>
  </si>
  <si>
    <t>On performing forborne exposures</t>
  </si>
  <si>
    <t>On non-performing forborne exposures</t>
  </si>
  <si>
    <t>Of which collateral and financial guarantees received on non-performing exposures with forbearance measures</t>
  </si>
  <si>
    <t>Of which defaulted</t>
  </si>
  <si>
    <t>Of which impaired</t>
  </si>
  <si>
    <t>Debt Securities</t>
  </si>
  <si>
    <t>Loan commitments given</t>
  </si>
  <si>
    <t>Gross carrying amount of forborne exposures</t>
  </si>
  <si>
    <t>Loans and advances that have been forborne more than twice</t>
  </si>
  <si>
    <t>Non-performing forborne loans and advances that failed to meet the non-performing exit criteria</t>
  </si>
  <si>
    <t>Not past due or past due ≤ 30 days</t>
  </si>
  <si>
    <t>Past due &gt; 30 days ≤ 90 days</t>
  </si>
  <si>
    <t>Unlikely to pay that are not past due or are past due ≤ 90 days</t>
  </si>
  <si>
    <t xml:space="preserve">Past due
&gt; 90 days
≤ 180 days
</t>
  </si>
  <si>
    <t xml:space="preserve">Past due
&gt; 180 days
≤ 1 year
</t>
  </si>
  <si>
    <t xml:space="preserve">Past due
&gt; 1 year ≤ 2 years
</t>
  </si>
  <si>
    <t xml:space="preserve">Past due
&gt; 2 years ≤ 5 years
</t>
  </si>
  <si>
    <t xml:space="preserve">Past due
&gt; 5 years ≤ 7 years
</t>
  </si>
  <si>
    <t>Past due &gt; 7 years</t>
  </si>
  <si>
    <t xml:space="preserve">      Of which SMEs</t>
  </si>
  <si>
    <r>
      <t>Template EU CQ4: Quality of non-performing exposures by geography</t>
    </r>
    <r>
      <rPr>
        <sz val="10"/>
        <rFont val="Calibri"/>
        <family val="2"/>
        <scheme val="minor"/>
      </rPr>
      <t> </t>
    </r>
  </si>
  <si>
    <r>
      <t>f</t>
    </r>
    <r>
      <rPr>
        <sz val="8"/>
        <color theme="1"/>
        <rFont val="Calibri"/>
        <family val="2"/>
        <scheme val="minor"/>
      </rPr>
      <t> </t>
    </r>
  </si>
  <si>
    <t>Gross carrying/nominal amount</t>
  </si>
  <si>
    <t>Accumulated impairment</t>
  </si>
  <si>
    <t>Provisions on off-balance-sheet commitments and financial guarantees given</t>
  </si>
  <si>
    <t>Accumulated negative changes in fair value due to credit risk on non-performing exposures</t>
  </si>
  <si>
    <t>Of which non-performing</t>
  </si>
  <si>
    <t>Of which subject to impairment</t>
  </si>
  <si>
    <t>Other countries</t>
  </si>
  <si>
    <t>Template EU CQ5: Credit quality of loans and advances to non-financial corporations by industry</t>
  </si>
  <si>
    <t>Gross carrying amount</t>
  </si>
  <si>
    <t>Of which loans and advances subject to impairment</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</si>
  <si>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</si>
  <si>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</si>
  <si>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</si>
  <si>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</si>
  <si>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</si>
  <si>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</si>
  <si>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</si>
  <si>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</si>
  <si>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</si>
  <si>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</si>
  <si>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Financial and insurance actvities</t>
  </si>
  <si>
    <t>Real estate activities</t>
  </si>
  <si>
    <t>Professional, scientific and technical activities</t>
  </si>
  <si>
    <t>Administrative and support service activities</t>
  </si>
  <si>
    <t>Public administration and defense, compulsory social security</t>
  </si>
  <si>
    <t>Education</t>
  </si>
  <si>
    <t>Human health services and social work activities</t>
  </si>
  <si>
    <t>Arts, entertainment and recreation</t>
  </si>
  <si>
    <t>Other services</t>
  </si>
  <si>
    <t>Performing</t>
  </si>
  <si>
    <t>Non-performing</t>
  </si>
  <si>
    <t>Past due &gt; 90 days</t>
  </si>
  <si>
    <t>Of which past due &gt; 30 days ≤ 90 days</t>
  </si>
  <si>
    <t>Of which past due &gt; 90 days ≤ 180 days</t>
  </si>
  <si>
    <t>Of which: past due &gt; 180 days ≤ 1 year</t>
  </si>
  <si>
    <r>
      <t>Of which: past due &gt; 1 years ≤</t>
    </r>
    <r>
      <rPr>
        <sz val="8"/>
        <color theme="1"/>
        <rFont val="Verdana"/>
        <family val="2"/>
      </rPr>
      <t> 2 years</t>
    </r>
  </si>
  <si>
    <t>Of which: past due &gt; 2 years ≤ 5 years</t>
  </si>
  <si>
    <t>Of which: past due &gt; 5 years ≤ 7 years</t>
  </si>
  <si>
    <t>Of which: past due &gt; 7 years</t>
  </si>
  <si>
    <t>Of which secured</t>
  </si>
  <si>
    <t>Of which secured with immovable property</t>
  </si>
  <si>
    <t>Of which instruments with LTV higher than 60% and lower or equal to 80%</t>
  </si>
  <si>
    <t>Of which instruments with LTV higher than 80% and lower or equal to 100%</t>
  </si>
  <si>
    <t>Of which instruments with LTV  higher than 100%</t>
  </si>
  <si>
    <t>Accumulated impairment for secured assets</t>
  </si>
  <si>
    <t>Collateral</t>
  </si>
  <si>
    <t>Of which value capped at the value of exposure</t>
  </si>
  <si>
    <t>Of which immovable property</t>
  </si>
  <si>
    <t>Of which value above the cap</t>
  </si>
  <si>
    <t>Financial guarantees received</t>
  </si>
  <si>
    <t xml:space="preserve">Collateral obtained by taking possession </t>
  </si>
  <si>
    <t>Value at initial recognition</t>
  </si>
  <si>
    <t>Accumulated negative changes</t>
  </si>
  <si>
    <t>Property, plant and equipment (PP&amp;E)</t>
  </si>
  <si>
    <t>Other than PP&amp;E</t>
  </si>
  <si>
    <t>Residential immovable property</t>
  </si>
  <si>
    <t>Commercial Immovable property</t>
  </si>
  <si>
    <t>Movable property (auto, shipping, etc.)</t>
  </si>
  <si>
    <t>Equity and debt instruments</t>
  </si>
  <si>
    <t>Other collateral</t>
  </si>
  <si>
    <t>Debt balance reduction</t>
  </si>
  <si>
    <t>Total collateral obtained by taking possession</t>
  </si>
  <si>
    <t>Foreclosed ≤ 2 years</t>
  </si>
  <si>
    <t>Foreclosed &gt; 2 years ≤ 5 years</t>
  </si>
  <si>
    <t>Foreclosed &gt; 5 years</t>
  </si>
  <si>
    <t>Of which non-current assets held-for-sale</t>
  </si>
  <si>
    <t>Collateral obtained by taking possession classified as PP&amp;E</t>
  </si>
  <si>
    <t>Collateral obtained by taking possession other than that classified as PP&amp;E</t>
  </si>
  <si>
    <t>Commercial immovable property</t>
  </si>
  <si>
    <t>Table EU CRC – Qualitative disclosure requirements related to CRM techniques</t>
  </si>
  <si>
    <t>Template EU CR3 –  CRM techniques overview:  Disclosure of the use of credit risk mitigation techniques</t>
  </si>
  <si>
    <t>Article 453 (a) CRR</t>
  </si>
  <si>
    <t xml:space="preserve">A description of the core features of the policies and processes for on- and off-balance sheet netting and an indication of the extent to which institutions make use of balance sheet netting;
</t>
  </si>
  <si>
    <t>Article 453 (b) CRR</t>
  </si>
  <si>
    <t>The core features of policies and processes for eligible collateral evaluation and management;</t>
  </si>
  <si>
    <r>
      <t>Article 453 (c) CRR</t>
    </r>
    <r>
      <rPr>
        <b/>
        <sz val="11"/>
        <color theme="1"/>
        <rFont val="Calibri"/>
        <family val="2"/>
        <scheme val="minor"/>
      </rPr>
      <t xml:space="preserve">
</t>
    </r>
  </si>
  <si>
    <r>
      <t>(c)</t>
    </r>
    <r>
      <rPr>
        <b/>
        <sz val="11"/>
        <color theme="1"/>
        <rFont val="Calibri"/>
        <family val="2"/>
        <scheme val="minor"/>
      </rPr>
      <t xml:space="preserve">
</t>
    </r>
  </si>
  <si>
    <t>A description of the main types of collateral taken by the institution to mitigate credit risk;</t>
  </si>
  <si>
    <t xml:space="preserve">
Article 453 (d) CRR</t>
  </si>
  <si>
    <t>For guarantees and credit derivatives used as credit protection, the main types of guarantor and credit derivative counterparty and their creditworthiness used for the purposes of reducing capital requirements, excluding those used as part of synthetic securitisation structures;</t>
  </si>
  <si>
    <t xml:space="preserve">
Article 453 (e) CRR</t>
  </si>
  <si>
    <t>Information about market or credit risk concentrations within the credit mitigation taken;</t>
  </si>
  <si>
    <t xml:space="preserve">Unsecured carrying amount </t>
  </si>
  <si>
    <t>Secured carrying amount</t>
  </si>
  <si>
    <r>
      <rPr>
        <sz val="11"/>
        <color rgb="FF000000"/>
        <rFont val="Segoe UI"/>
        <family val="2"/>
      </rPr>
      <t>Of which</t>
    </r>
    <r>
      <rPr>
        <b/>
        <sz val="11"/>
        <color rgb="FF000000"/>
        <rFont val="Segoe UI"/>
        <family val="2"/>
      </rPr>
      <t xml:space="preserve"> secured by collateral </t>
    </r>
  </si>
  <si>
    <r>
      <rPr>
        <sz val="11"/>
        <color rgb="FF000000"/>
        <rFont val="Segoe UI"/>
        <family val="2"/>
      </rPr>
      <t xml:space="preserve">Of which </t>
    </r>
    <r>
      <rPr>
        <b/>
        <sz val="11"/>
        <color rgb="FF000000"/>
        <rFont val="Segoe UI"/>
        <family val="2"/>
      </rPr>
      <t>secured by financial guarantees</t>
    </r>
  </si>
  <si>
    <r>
      <rPr>
        <sz val="11"/>
        <color rgb="FF000000"/>
        <rFont val="Segoe UI"/>
        <family val="2"/>
      </rPr>
      <t xml:space="preserve">Of which </t>
    </r>
    <r>
      <rPr>
        <b/>
        <sz val="11"/>
        <color rgb="FF000000"/>
        <rFont val="Segoe UI"/>
        <family val="2"/>
      </rPr>
      <t>secured by credit derivatives</t>
    </r>
  </si>
  <si>
    <t xml:space="preserve">Debt securities </t>
  </si>
  <si>
    <t>  </t>
  </si>
  <si>
    <t xml:space="preserve">     Of which non-performing exposures</t>
  </si>
  <si>
    <t xml:space="preserve">            Of which defaulted </t>
  </si>
  <si>
    <t>Table EU CRE – Qualitative disclosure requirements related to IRB approach</t>
  </si>
  <si>
    <t>Template EU CR6 – IRB approach – Credit risk exposures by exposure class and PD range</t>
  </si>
  <si>
    <t>Template EU CR6-A – Scope of the use of IRB and SA approaches</t>
  </si>
  <si>
    <t>Template EU CR7 – IRB approach – Effect on the RWEAs of credit derivatives used as CRM techniques</t>
  </si>
  <si>
    <t>Template EU CR7-A – IRB approach – Disclosure of the extent of the use of CRM techniques</t>
  </si>
  <si>
    <t xml:space="preserve">Template EU CR8 –  RWEA flow statements of credit risk exposures under the IRB approach </t>
  </si>
  <si>
    <t>Template CR9 –IRB approach – Back-testing of PD per exposure class (fixed PD scale)</t>
  </si>
  <si>
    <t>Template CR9.1 –IRB approach – Back-testing of PD per exposure class (only for  PD estimates according to point (f) of Article 180(1) CRR)</t>
  </si>
  <si>
    <t>Article 452  (a) CRR</t>
  </si>
  <si>
    <t>The competent authority's permission of the approach or approved transition</t>
  </si>
  <si>
    <t>Article 452  (c) CRR</t>
  </si>
  <si>
    <t>(c) The control mechanisms for rating systems at the different stages of model development, controls and changes, which shall include information on:
   (i) the relationship between the risk management function and the internal audit function;
   (ii) the rating system review;
   (iii) procedure to ensure the independence of the function in charge of reviewing the models from the functions responsible for the development of the models;
   (iv) the procedure to ensure the accountability of the functions in charge of developing and reviewing the models</t>
  </si>
  <si>
    <t xml:space="preserve">
Article 452 (d) CRR</t>
  </si>
  <si>
    <r>
      <t xml:space="preserve">
</t>
    </r>
    <r>
      <rPr>
        <sz val="11"/>
        <color theme="1"/>
        <rFont val="Calibri"/>
        <family val="2"/>
        <charset val="186"/>
        <scheme val="minor"/>
      </rPr>
      <t xml:space="preserve">The role of the functions involved in the development, approval and subsequent changes of the credit risk models;
</t>
    </r>
  </si>
  <si>
    <r>
      <t xml:space="preserve">
Article 452 (e) CRR
</t>
    </r>
    <r>
      <rPr>
        <b/>
        <sz val="11"/>
        <color theme="1"/>
        <rFont val="Calibri"/>
        <family val="2"/>
        <scheme val="minor"/>
      </rPr>
      <t xml:space="preserve">
</t>
    </r>
  </si>
  <si>
    <t>The scope and main content of the reporting related to credit risk models;</t>
  </si>
  <si>
    <t>Article 452 (f) CRR</t>
  </si>
  <si>
    <t>A description of the internal ratings process by exposure class, including the number of key models used with respect to each portfolio and a brief discussion of the main differences between the models within the same portfolio, covering:
   (i) the definitions, methods and data for estimation and validation of PD, which shall  include information on how PDs are estimated for low default portfolios, whether there are regulatory floors and the drivers for differences observed between PD and actual default rates at least for the last three periods;
   (ii) where applicable, the definitions, methods  and  data  for  estimation  and validation of LGD, such as methods to calculate downturn LGD, how LGDs are estimated for low default portfolio and the time lapse between the default event and the closure of the exposure;
    (iii) where applicable, the definitions, methods  and  data  for  estimation  and validation of credit conversion factors, including assumptions employed in the derivation of those variables.</t>
  </si>
  <si>
    <t>A-IRB</t>
  </si>
  <si>
    <t>PD range</t>
  </si>
  <si>
    <t>On-balance sheet exposures</t>
  </si>
  <si>
    <t>Off-balance-sheet exposures pre-CCF</t>
  </si>
  <si>
    <t>Exposure weighted average CCF</t>
  </si>
  <si>
    <t>Exposure post CCF and post CRM</t>
  </si>
  <si>
    <t>Exposure weighted average PD (%)</t>
  </si>
  <si>
    <t>Number of obligors</t>
  </si>
  <si>
    <t>Exposure weighted average LGD (%)</t>
  </si>
  <si>
    <t>Exposure weighted average maturity (years)</t>
  </si>
  <si>
    <t>Risk weighted exposure amount after supporting factors</t>
  </si>
  <si>
    <t>Density of risk weighted exposure amount</t>
  </si>
  <si>
    <t>Expected loss amount</t>
  </si>
  <si>
    <t>Value adjust-ments and provisions</t>
  </si>
  <si>
    <t>Exposure class X</t>
  </si>
  <si>
    <t>0.00 to &lt;0.15</t>
  </si>
  <si>
    <t>0.00 to &lt;0.10</t>
  </si>
  <si>
    <t>0.10  to &lt;0.15</t>
  </si>
  <si>
    <t>0.15 to &lt;0.25</t>
  </si>
  <si>
    <t>0.25 to &lt;0.50</t>
  </si>
  <si>
    <t>0.50 to &lt;0.75</t>
  </si>
  <si>
    <t>0.75 to &lt;2.50</t>
  </si>
  <si>
    <t>0.75 to &lt;1.75</t>
  </si>
  <si>
    <t>1.75 to &lt;2.5</t>
  </si>
  <si>
    <t>2.50 to &lt;10.00</t>
  </si>
  <si>
    <t>2.5 to &lt;5</t>
  </si>
  <si>
    <t>5 to &lt;10</t>
  </si>
  <si>
    <t>10.00 to &lt;100.00</t>
  </si>
  <si>
    <t>10 to &lt;20</t>
  </si>
  <si>
    <t>20 to &lt;30</t>
  </si>
  <si>
    <t>30.00 to &lt;100.00</t>
  </si>
  <si>
    <t>100.00 (Default)</t>
  </si>
  <si>
    <t>Subtotal (exposure class)</t>
  </si>
  <si>
    <t>Total (all exposures classes)</t>
  </si>
  <si>
    <t>F-IRB</t>
  </si>
  <si>
    <t>Exposure value as defined in Article 166 CRR for exposrues subject to IRB approach</t>
  </si>
  <si>
    <t>Total exposure value for exposures subject to the Standardised approach and to the IRB approach</t>
  </si>
  <si>
    <t>Percentage of total exposure value subject to the permanent partial use of the SA (%)</t>
  </si>
  <si>
    <t>Percentage of total exposure value subject to IRB Approach (%)</t>
  </si>
  <si>
    <t>Percentage of total exposurevalue subject to a roll-out plan (%)</t>
  </si>
  <si>
    <t xml:space="preserve">Central governments or central banks </t>
  </si>
  <si>
    <t xml:space="preserve">Of which Regional governments or local authorities </t>
  </si>
  <si>
    <t xml:space="preserve">Of which Public sector entities </t>
  </si>
  <si>
    <t>Of which Corporates - Specialised lending, excluding slotting approach</t>
  </si>
  <si>
    <t>Of which Corporates - Specialised lending under slotting approach</t>
  </si>
  <si>
    <t>of which Retail – Secured by real estate SMEs</t>
  </si>
  <si>
    <t>of which Retail – Secured by real estate non-SMEs</t>
  </si>
  <si>
    <t>of which Retail – Qualifying revolving</t>
  </si>
  <si>
    <t>of which Retail – Other SMEs</t>
  </si>
  <si>
    <t>of which Retail – Other non-SMEs</t>
  </si>
  <si>
    <t>Other non-credit obligation assets</t>
  </si>
  <si>
    <t xml:space="preserve">Total </t>
  </si>
  <si>
    <t>Pre-credit derivatives risk weighted exposure amount</t>
  </si>
  <si>
    <t>Actual risk weighted exposure amount</t>
  </si>
  <si>
    <t>Exposures under F-IRB</t>
  </si>
  <si>
    <t>Central governments and central banks</t>
  </si>
  <si>
    <t xml:space="preserve">Corporates </t>
  </si>
  <si>
    <t>of which Corporates - SMEs</t>
  </si>
  <si>
    <t>of which Corporates - Specialised lending</t>
  </si>
  <si>
    <t>Exposures under A-IRB</t>
  </si>
  <si>
    <t xml:space="preserve">  </t>
  </si>
  <si>
    <t xml:space="preserve">of which Retail – SMEs - Secured by immovable property collateral </t>
  </si>
  <si>
    <t>of which Retail – non-SMEs - Secured by immovable property collateral</t>
  </si>
  <si>
    <t>of which Retail – SMEs - Other</t>
  </si>
  <si>
    <t>of which Retail – Non-SMEs- Other</t>
  </si>
  <si>
    <t>TOTAL (including F-IRB exposures and A-IRB exposures)</t>
  </si>
  <si>
    <t xml:space="preserve">Total exposures
</t>
  </si>
  <si>
    <t>Credit risk Mitigation techniques</t>
  </si>
  <si>
    <t>Credit risk Mitigation methods in the calculation of RWEAs</t>
  </si>
  <si>
    <t>Funded credit 
Protection (FCP)</t>
  </si>
  <si>
    <r>
      <t xml:space="preserve"> </t>
    </r>
    <r>
      <rPr>
        <sz val="8.5"/>
        <color theme="1"/>
        <rFont val="Segoe UI"/>
        <family val="2"/>
      </rPr>
      <t>Unfunded credit 
Protection (UFCP)</t>
    </r>
  </si>
  <si>
    <r>
      <rPr>
        <b/>
        <sz val="8.5"/>
        <color theme="1"/>
        <rFont val="Segoe UI"/>
        <family val="2"/>
      </rPr>
      <t xml:space="preserve">RWEA without substitution effects
</t>
    </r>
    <r>
      <rPr>
        <sz val="8.5"/>
        <color theme="1"/>
        <rFont val="Segoe UI"/>
        <family val="2"/>
      </rPr>
      <t xml:space="preserve">(reduction effects only)
</t>
    </r>
  </si>
  <si>
    <r>
      <t xml:space="preserve">RWEA with substitution effects
</t>
    </r>
    <r>
      <rPr>
        <sz val="8.5"/>
        <color theme="1"/>
        <rFont val="Segoe UI"/>
        <family val="2"/>
      </rPr>
      <t>(both reduction and sustitution effects)</t>
    </r>
    <r>
      <rPr>
        <b/>
        <sz val="8.5"/>
        <color theme="1"/>
        <rFont val="Segoe UI"/>
        <family val="2"/>
      </rPr>
      <t xml:space="preserve">
</t>
    </r>
  </si>
  <si>
    <r>
      <t xml:space="preserve"> 
Part of exposures covered by </t>
    </r>
    <r>
      <rPr>
        <b/>
        <sz val="8.5"/>
        <color theme="1"/>
        <rFont val="Segoe UI"/>
        <family val="2"/>
      </rPr>
      <t>Financial Collaterals (%</t>
    </r>
    <r>
      <rPr>
        <sz val="8.5"/>
        <color theme="1"/>
        <rFont val="Segoe UI"/>
        <family val="2"/>
      </rPr>
      <t>)</t>
    </r>
  </si>
  <si>
    <r>
      <t xml:space="preserve">Part of exposures covered by </t>
    </r>
    <r>
      <rPr>
        <b/>
        <sz val="8.5"/>
        <color theme="1"/>
        <rFont val="Segoe UI"/>
        <family val="2"/>
      </rPr>
      <t>Other eligible collaterals (%)</t>
    </r>
  </si>
  <si>
    <r>
      <t xml:space="preserve">Part of exposures covered by </t>
    </r>
    <r>
      <rPr>
        <b/>
        <sz val="8.5"/>
        <color theme="1"/>
        <rFont val="Segoe UI"/>
        <family val="2"/>
      </rPr>
      <t>Other funded credit protection (%)</t>
    </r>
  </si>
  <si>
    <r>
      <t xml:space="preserve">
Part of exposures covered by </t>
    </r>
    <r>
      <rPr>
        <b/>
        <sz val="8.5"/>
        <color theme="1"/>
        <rFont val="Segoe UI"/>
        <family val="2"/>
      </rPr>
      <t>Guarantees (%)</t>
    </r>
  </si>
  <si>
    <r>
      <t xml:space="preserve">Part of exposures covered by </t>
    </r>
    <r>
      <rPr>
        <b/>
        <sz val="8.5"/>
        <color theme="1"/>
        <rFont val="Segoe UI"/>
        <family val="2"/>
      </rPr>
      <t>Credit Derivatives (%)</t>
    </r>
  </si>
  <si>
    <r>
      <t xml:space="preserve">Part of exposures covered by </t>
    </r>
    <r>
      <rPr>
        <b/>
        <sz val="8.5"/>
        <color theme="1"/>
        <rFont val="Segoe UI"/>
        <family val="2"/>
      </rPr>
      <t>Immovable property Collaterals (%</t>
    </r>
    <r>
      <rPr>
        <sz val="8.5"/>
        <color theme="1"/>
        <rFont val="Segoe UI"/>
        <family val="2"/>
      </rPr>
      <t>)</t>
    </r>
  </si>
  <si>
    <r>
      <t xml:space="preserve">Part of exposures covered by </t>
    </r>
    <r>
      <rPr>
        <b/>
        <sz val="8.5"/>
        <color theme="1"/>
        <rFont val="Segoe UI"/>
        <family val="2"/>
      </rPr>
      <t>Receivables (%</t>
    </r>
    <r>
      <rPr>
        <sz val="8.5"/>
        <color theme="1"/>
        <rFont val="Segoe UI"/>
        <family val="2"/>
      </rPr>
      <t>)</t>
    </r>
  </si>
  <si>
    <r>
      <t xml:space="preserve">Part of exposures covered by </t>
    </r>
    <r>
      <rPr>
        <b/>
        <sz val="8.5"/>
        <color theme="1"/>
        <rFont val="Segoe UI"/>
        <family val="2"/>
      </rPr>
      <t>Other physical collateral (%</t>
    </r>
    <r>
      <rPr>
        <sz val="8.5"/>
        <color theme="1"/>
        <rFont val="Segoe UI"/>
        <family val="2"/>
      </rPr>
      <t>)</t>
    </r>
  </si>
  <si>
    <r>
      <t xml:space="preserve">Part of exposures covered by </t>
    </r>
    <r>
      <rPr>
        <b/>
        <sz val="8.5"/>
        <color theme="1"/>
        <rFont val="Segoe UI"/>
        <family val="2"/>
      </rPr>
      <t>Cash on deposit (%)</t>
    </r>
  </si>
  <si>
    <r>
      <t>Part of exposures covered by</t>
    </r>
    <r>
      <rPr>
        <b/>
        <sz val="8.5"/>
        <color theme="1"/>
        <rFont val="Segoe UI"/>
        <family val="2"/>
      </rPr>
      <t xml:space="preserve"> Life insurance policies (%)</t>
    </r>
  </si>
  <si>
    <r>
      <t xml:space="preserve">Part of exposures covered by </t>
    </r>
    <r>
      <rPr>
        <b/>
        <sz val="8.5"/>
        <color theme="1"/>
        <rFont val="Segoe UI"/>
        <family val="2"/>
      </rPr>
      <t>Instruments held by a third party (%)</t>
    </r>
  </si>
  <si>
    <t>Of which Corporates – SMEs</t>
  </si>
  <si>
    <t>Of which Corporates – Specialised lending</t>
  </si>
  <si>
    <t>Of which Corporates – Other</t>
  </si>
  <si>
    <t>Of which Retail –  Immovable property SMEs</t>
  </si>
  <si>
    <t>Of which Retail – Immovable property non-SMEs</t>
  </si>
  <si>
    <t>Of which Retail – Qualifying revolving</t>
  </si>
  <si>
    <t>Of which Retail – Other SMEs</t>
  </si>
  <si>
    <t>Of which Retail – Other non-SMEs</t>
  </si>
  <si>
    <t>Risk weighted exposure amount</t>
  </si>
  <si>
    <t>Risk weighted exposure amount as at the end of the previous reporting period</t>
  </si>
  <si>
    <t>Asset size (+/-)</t>
  </si>
  <si>
    <t>Asset quality (+/-)</t>
  </si>
  <si>
    <t>Model updates (+/-)</t>
  </si>
  <si>
    <t>Methodology and policy (+/-)</t>
  </si>
  <si>
    <t>Acquisitions and disposals (+/-)</t>
  </si>
  <si>
    <t>Foreign exchange movements (+/-)</t>
  </si>
  <si>
    <t>Other (+/-)</t>
  </si>
  <si>
    <t>Risk weighted exposure amount as at the end of the reporting period</t>
  </si>
  <si>
    <t>Exposure class</t>
  </si>
  <si>
    <t>Number of obligors at the end of previous year</t>
  </si>
  <si>
    <t>Observed average default rate (%)</t>
  </si>
  <si>
    <t>Exposures weighted average PD (%)</t>
  </si>
  <si>
    <t>Average PD (%)</t>
  </si>
  <si>
    <t>Average
historical
annual
default rate (%)</t>
  </si>
  <si>
    <t>Of which number of
obligors which defaulted in the year</t>
  </si>
  <si>
    <t>average PD</t>
  </si>
  <si>
    <t>Number of obligors in the end of previous year</t>
  </si>
  <si>
    <t>External rating
equivalent</t>
  </si>
  <si>
    <t>Template EU CR10 –  Specialised lending and equity exposures under the simple riskweighted approach</t>
  </si>
  <si>
    <t>Template EU CR10.1</t>
  </si>
  <si>
    <t>Specialised lending : Project finance (Slotting approach)</t>
  </si>
  <si>
    <t>Regulatory categories</t>
  </si>
  <si>
    <t>Remaining maturity</t>
  </si>
  <si>
    <t>On-balancesheet exposure</t>
  </si>
  <si>
    <t>Off-balancesheet exposure</t>
  </si>
  <si>
    <t>Category 1</t>
  </si>
  <si>
    <t>Less than 2.5 years</t>
  </si>
  <si>
    <t>Equal to or more than 2.5 years</t>
  </si>
  <si>
    <t>Category 2</t>
  </si>
  <si>
    <t>Category 3</t>
  </si>
  <si>
    <t>Category 4</t>
  </si>
  <si>
    <t>Category 5</t>
  </si>
  <si>
    <t>-</t>
  </si>
  <si>
    <t>Template EU CR10.2</t>
  </si>
  <si>
    <t>Specialised lending : Income-producing real estate and  high volatility commercial real estate (Slotting approach)</t>
  </si>
  <si>
    <t>Template EU CR10.3</t>
  </si>
  <si>
    <t>Specialised lending : Object finance (Slotting approach)</t>
  </si>
  <si>
    <t>Template EU CR10.4</t>
  </si>
  <si>
    <t>Specialised lending : Commodities finance (Slotting approach)</t>
  </si>
  <si>
    <t>Template EU CR10.5</t>
  </si>
  <si>
    <t>Equity exposures under the simple risk-weighted approach</t>
  </si>
  <si>
    <t>Categories</t>
  </si>
  <si>
    <t>Private equity exposures</t>
  </si>
  <si>
    <t>Exchange-traded equity exposures</t>
  </si>
  <si>
    <t>Other equity exposures</t>
  </si>
  <si>
    <t>Table EU MRA: Qualitative disclosure requirements related to market risk</t>
  </si>
  <si>
    <t>Template EU MR1 - Market risk under the standardised approach</t>
  </si>
  <si>
    <t>Table EU MRB: Qualitative disclosure requirements for institutions using the internal Market Risk Models</t>
  </si>
  <si>
    <t>Template EU MR2-A - Market risk under the internal Model Approach (IMA)</t>
  </si>
  <si>
    <t>Template EU MR2-B - RWA flow statements of market risk exposures under the IMA</t>
  </si>
  <si>
    <t>Template EU MR3 - IMA values for trading portfolios</t>
  </si>
  <si>
    <t>Template EU MR4 - Comparison of VaR estimates with gains/losses</t>
  </si>
  <si>
    <t>Flexible format disclosure</t>
  </si>
  <si>
    <r>
      <t xml:space="preserve">Points (a) and (d) of Article 435 (1) CRR
</t>
    </r>
    <r>
      <rPr>
        <sz val="10"/>
        <color theme="1"/>
        <rFont val="Arial"/>
        <family val="2"/>
      </rPr>
      <t xml:space="preserve">
A description of the institution's strategies and processes to manage market risk, including: 
- An explanation of management’s strategic objectives in undertaking trading activities, as well as the processes implemented to identify, measure, monitor and control the institution’s market risks 
- A description of their policies for hedging and mitigating risk and strategies and processes for monitoring the continuing effectiveness of hedges</t>
    </r>
  </si>
  <si>
    <r>
      <t xml:space="preserve">Point (b) of Article 435 (1) CRR
</t>
    </r>
    <r>
      <rPr>
        <sz val="11"/>
        <color theme="1"/>
        <rFont val="Calibri"/>
        <family val="2"/>
        <charset val="186"/>
        <scheme val="minor"/>
      </rPr>
      <t xml:space="preserve">
A description of the structure and organisation of the market risk management function, including a description of the market risk governance structure established to implement the strategies and processes of the institution discussed in row (a) above, and that describes the relationships and the communication mechanisms between the different parties involved in market risk management. </t>
    </r>
    <r>
      <rPr>
        <b/>
        <sz val="11"/>
        <color theme="1"/>
        <rFont val="Calibri"/>
        <family val="2"/>
        <scheme val="minor"/>
      </rPr>
      <t xml:space="preserve">
</t>
    </r>
  </si>
  <si>
    <r>
      <t xml:space="preserve">Point (c ) of Article 435 (1) CRR
</t>
    </r>
    <r>
      <rPr>
        <sz val="11"/>
        <color theme="1"/>
        <rFont val="Calibri"/>
        <family val="2"/>
        <charset val="186"/>
        <scheme val="minor"/>
      </rPr>
      <t xml:space="preserve">
Scope and nature of risk reporting and measurement systems</t>
    </r>
  </si>
  <si>
    <t>RWEAs</t>
  </si>
  <si>
    <t>Outright products</t>
  </si>
  <si>
    <t>Interest rate risk (general and specific)</t>
  </si>
  <si>
    <t>Equity risk (general and specific)</t>
  </si>
  <si>
    <t>Foreign exchange risk</t>
  </si>
  <si>
    <t xml:space="preserve">Commodity risk </t>
  </si>
  <si>
    <t xml:space="preserve">Options </t>
  </si>
  <si>
    <t>Simplified approach</t>
  </si>
  <si>
    <t>Delta-plus approach</t>
  </si>
  <si>
    <t>Scenario approach</t>
  </si>
  <si>
    <r>
      <t xml:space="preserve">Securitisation </t>
    </r>
    <r>
      <rPr>
        <sz val="10"/>
        <color theme="1"/>
        <rFont val="Arial"/>
        <family val="2"/>
      </rPr>
      <t>(specific risk)</t>
    </r>
  </si>
  <si>
    <t>EU (a)</t>
  </si>
  <si>
    <r>
      <rPr>
        <b/>
        <sz val="10"/>
        <color theme="1"/>
        <rFont val="Calibri"/>
        <family val="2"/>
        <scheme val="minor"/>
      </rPr>
      <t xml:space="preserve">Article 455(c) CRR
</t>
    </r>
    <r>
      <rPr>
        <sz val="10"/>
        <color theme="1"/>
        <rFont val="Calibri"/>
        <family val="2"/>
        <scheme val="minor"/>
      </rPr>
      <t xml:space="preserve">
Description of the procedures and systems implemented for the assurance of tradability of the positions included in the trading book in order to comply with the requirements of Article 104. 
Description of the methodology used to ensure that the policies and procedures implemented for the overall management of the trading book are appropriate. </t>
    </r>
  </si>
  <si>
    <t>EU (b)</t>
  </si>
  <si>
    <r>
      <t xml:space="preserve">
</t>
    </r>
    <r>
      <rPr>
        <b/>
        <sz val="10"/>
        <rFont val="Calibri"/>
        <family val="2"/>
        <scheme val="minor"/>
      </rPr>
      <t>Article 455(c) CRR</t>
    </r>
    <r>
      <rPr>
        <sz val="10"/>
        <rFont val="Calibri"/>
        <family val="2"/>
        <scheme val="minor"/>
      </rPr>
      <t xml:space="preserve">
For exposures from the trading and the non-trading book that are measured at fair value in accordance with
the applicable accounting framework and that have their exposure value adjusted in accordance with
Part Two, Title I, Chapter 2, Article 34 and Part Three, Title I, Chapter 3, Article 105 of the CRR (as well as the
Commission Delegated Regulation (EU) No 2016/101), institutions shall describe systems and controls to
ensure that the valuation estimates are prudent and reliable. These disclosures shall be provided as part of the
market risk disclosures for exposures from the trading book.</t>
    </r>
  </si>
  <si>
    <r>
      <rPr>
        <b/>
        <sz val="10"/>
        <color rgb="FF000000"/>
        <rFont val="Calibri"/>
        <family val="2"/>
        <scheme val="minor"/>
      </rPr>
      <t>Point (i) of Article 455(a) CRR</t>
    </r>
    <r>
      <rPr>
        <sz val="10"/>
        <color rgb="FF000000"/>
        <rFont val="Calibri"/>
        <family val="2"/>
        <scheme val="minor"/>
      </rPr>
      <t xml:space="preserve">
(A) Institutions using VaR models and SVaR models must disclose the following information:</t>
    </r>
  </si>
  <si>
    <t xml:space="preserve">(a) </t>
  </si>
  <si>
    <r>
      <rPr>
        <b/>
        <sz val="10"/>
        <color rgb="FF000000"/>
        <rFont val="Calibri"/>
        <family val="2"/>
        <scheme val="minor"/>
      </rPr>
      <t xml:space="preserve">Point (i) of Article 455 (a) and Article 455 (b) CRR
</t>
    </r>
    <r>
      <rPr>
        <sz val="10"/>
        <color rgb="FF000000"/>
        <rFont val="Calibri"/>
        <family val="2"/>
        <scheme val="minor"/>
      </rPr>
      <t xml:space="preserve">
Description of activities and risks covered by VaR and SVaR models, specifying how they are distributed in portfolios/sub-portfolios for which the competent authority has granted permission.</t>
    </r>
  </si>
  <si>
    <r>
      <rPr>
        <b/>
        <sz val="10"/>
        <rFont val="Calibri"/>
        <family val="2"/>
        <scheme val="minor"/>
      </rPr>
      <t xml:space="preserve">Article 455(b) CRR
</t>
    </r>
    <r>
      <rPr>
        <sz val="10"/>
        <rFont val="Calibri"/>
        <family val="2"/>
        <scheme val="minor"/>
      </rPr>
      <t xml:space="preserve">
Description of the scope of application of the VaR and SVaR models for which the competent authority has granted permission, </t>
    </r>
    <r>
      <rPr>
        <i/>
        <sz val="10"/>
        <rFont val="Calibri"/>
        <family val="2"/>
        <scheme val="minor"/>
      </rPr>
      <t>including which entities in the group use these models and how the models represent all the models used at the group level, as well as the percentage of own funds requirements covered by the models or if the same models of VaR/SVaR are used for all entities with market risk exposure</t>
    </r>
  </si>
  <si>
    <r>
      <rPr>
        <b/>
        <sz val="10"/>
        <rFont val="Calibri"/>
        <family val="2"/>
        <scheme val="minor"/>
      </rPr>
      <t xml:space="preserve">Point (i) of Article 455(a) CRR
</t>
    </r>
    <r>
      <rPr>
        <sz val="10"/>
        <rFont val="Calibri"/>
        <family val="2"/>
        <scheme val="minor"/>
      </rPr>
      <t xml:space="preserve">
Characteristics of the models used, including:</t>
    </r>
  </si>
  <si>
    <t xml:space="preserve">General description of regulatory VaR and SVaR models </t>
  </si>
  <si>
    <t xml:space="preserve">(d) </t>
  </si>
  <si>
    <t xml:space="preserve">Discussion of the main differences, if any, between the model used for management purposes and the model used for regulatory purposes (10 day 99%) for VaR and SVaR models. </t>
  </si>
  <si>
    <t xml:space="preserve">(e) </t>
  </si>
  <si>
    <t xml:space="preserve">For VaR models: </t>
  </si>
  <si>
    <t xml:space="preserve">(i) </t>
  </si>
  <si>
    <t>Data updating frequency;</t>
  </si>
  <si>
    <t xml:space="preserve"> (ii) </t>
  </si>
  <si>
    <t xml:space="preserve">Length of the data period that is used to calibrate the model. Describe the weighting scheme that is used (if any); </t>
  </si>
  <si>
    <t xml:space="preserve">(iii) </t>
  </si>
  <si>
    <t xml:space="preserve">How the institutions determines the 10-day holding period (for example, does it scale up a 1-day VaR by the square root of 10, or does it directly model the 10-day VaR?); </t>
  </si>
  <si>
    <t xml:space="preserve"> (iv) </t>
  </si>
  <si>
    <t xml:space="preserve">Aggregation approach, which is the method for aggregating the specific and general risk (i.e. do the institutions calculate the specific charge as a stand-alone charge by using a different method than the one used to calculate the general risk or do the institutions use a single model that diversifies general and specific risk?); </t>
  </si>
  <si>
    <t xml:space="preserve">(v) </t>
  </si>
  <si>
    <t xml:space="preserve">Valuation approach (full revaluation or use of approximations); </t>
  </si>
  <si>
    <t xml:space="preserve">(vi) </t>
  </si>
  <si>
    <t xml:space="preserve">Whether, when simulating potential movements in risk factors, absolute or relative returns (or a mixed approach) are used (i.e. proportional change in prices or rates or absolute change in prices or rates). </t>
  </si>
  <si>
    <t xml:space="preserve">(f) </t>
  </si>
  <si>
    <t xml:space="preserve">For SVaR models, specify: </t>
  </si>
  <si>
    <t xml:space="preserve">How the 10-day holding period is determined. For example, does the institution scale up a 1-day VaR by the square root of 10, or does it directly model the 10-day VaR? If the approach is the same as for the VaR models, the institutions may confirm this and refer to disclosure (e) (iii) above; </t>
  </si>
  <si>
    <t xml:space="preserve">The stress period chosen by the institution and the rationale for this choice; </t>
  </si>
  <si>
    <t xml:space="preserve">Valuation approach (full revaluation or use of approximations). </t>
  </si>
  <si>
    <t xml:space="preserve">(g)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</si>
  <si>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VaR and SVaR models apply at the group level).</t>
    </r>
  </si>
  <si>
    <t xml:space="preserve">(h) </t>
  </si>
  <si>
    <r>
      <rPr>
        <b/>
        <sz val="10"/>
        <color theme="1"/>
        <rFont val="Calibri"/>
        <family val="2"/>
        <scheme val="minor"/>
      </rPr>
      <t>Point (iv) of Article 455(a) CRR</t>
    </r>
    <r>
      <rPr>
        <sz val="10"/>
        <color theme="1"/>
        <rFont val="Calibri"/>
        <family val="2"/>
        <scheme val="minor"/>
      </rPr>
      <t xml:space="preserve">
Description of the approach used for backtesting/validating the accuracy and internal consistency of data and parameters used for the internal models and modelling processes. </t>
    </r>
  </si>
  <si>
    <r>
      <rPr>
        <b/>
        <sz val="10"/>
        <color rgb="FF000000"/>
        <rFont val="Calibri"/>
        <family val="2"/>
        <scheme val="minor"/>
      </rPr>
      <t>Point (ii) of Article 455(a) CRR</t>
    </r>
    <r>
      <rPr>
        <sz val="10"/>
        <color rgb="FF000000"/>
        <rFont val="Calibri"/>
        <family val="2"/>
        <scheme val="minor"/>
      </rPr>
      <t xml:space="preserve">
(B) Institutions using internal models to measure the own funds requirements for the incremental default and migration risk (IRC) must disclose the following information: </t>
    </r>
  </si>
  <si>
    <r>
      <rPr>
        <b/>
        <sz val="10"/>
        <color rgb="FF000000"/>
        <rFont val="Calibri"/>
        <family val="2"/>
        <scheme val="minor"/>
      </rPr>
      <t xml:space="preserve">Point (ii) of Article 455 (a) and Article 455 (b) CRR
</t>
    </r>
    <r>
      <rPr>
        <sz val="10"/>
        <color rgb="FF000000"/>
        <rFont val="Calibri"/>
        <family val="2"/>
        <scheme val="minor"/>
      </rPr>
      <t xml:space="preserve">
Description of risks covered by the IRC models, specifying how they are distributed in portfolios/sub-portfolios for which the competent authority has granted permission.</t>
    </r>
  </si>
  <si>
    <r>
      <rPr>
        <b/>
        <sz val="10"/>
        <color rgb="FF000000"/>
        <rFont val="Calibri"/>
        <family val="2"/>
        <scheme val="minor"/>
      </rPr>
      <t>Article 455(b) CRR</t>
    </r>
    <r>
      <rPr>
        <sz val="10"/>
        <color rgb="FF000000"/>
        <rFont val="Calibri"/>
        <family val="2"/>
        <scheme val="minor"/>
      </rPr>
      <t xml:space="preserve">
Description of the scope of application of the IRC model </t>
    </r>
    <r>
      <rPr>
        <sz val="10"/>
        <color theme="1"/>
        <rFont val="Calibri"/>
        <family val="2"/>
        <scheme val="minor"/>
      </rPr>
      <t>for which the competent authority has granted permission,</t>
    </r>
    <r>
      <rPr>
        <i/>
        <sz val="10"/>
        <color theme="1"/>
        <rFont val="Calibri"/>
        <family val="2"/>
        <scheme val="minor"/>
      </rPr>
      <t xml:space="preserve"> including which entities in the group use these models and how the models represent all the models used at the group level, the percentage of own funds requirements covered by the models /or if the same models of IRC is used for all entities with market risk exposure</t>
    </r>
  </si>
  <si>
    <r>
      <rPr>
        <b/>
        <sz val="10"/>
        <color theme="1"/>
        <rFont val="Calibri"/>
        <family val="2"/>
        <scheme val="minor"/>
      </rPr>
      <t xml:space="preserve">Point (ii) of Article 455(a) CRR
</t>
    </r>
    <r>
      <rPr>
        <sz val="10"/>
        <color theme="1"/>
        <rFont val="Calibri"/>
        <family val="2"/>
        <scheme val="minor"/>
      </rPr>
      <t xml:space="preserve">
General description of the methodology used for internal models for incremental default and migration risk, including:</t>
    </r>
  </si>
  <si>
    <t xml:space="preserve">Information about the overall modelling approach (notably, the use of spread-based models or transition matrix-based models); </t>
  </si>
  <si>
    <t xml:space="preserve">Information on the calibration of the transition matrix; </t>
  </si>
  <si>
    <t xml:space="preserve">Information about correlation assumptions; </t>
  </si>
  <si>
    <t xml:space="preserve">Approach used to determine liquidity horizons; </t>
  </si>
  <si>
    <t xml:space="preserve">Methodology used to achieve a capital assessment that is consistent with the required soundness standard; </t>
  </si>
  <si>
    <t xml:space="preserve">Approach used in the validation of the models.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</si>
  <si>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IRC models apply at the group level).</t>
    </r>
  </si>
  <si>
    <r>
      <rPr>
        <b/>
        <sz val="10"/>
        <color theme="1"/>
        <rFont val="Calibri"/>
        <family val="2"/>
        <scheme val="minor"/>
      </rPr>
      <t xml:space="preserve">Point (iv) of Article 455(a) CRR
</t>
    </r>
    <r>
      <rPr>
        <sz val="10"/>
        <color theme="1"/>
        <rFont val="Calibri"/>
        <family val="2"/>
        <scheme val="minor"/>
      </rPr>
      <t xml:space="preserve">
Description of the approach used for backtesting/validating the accuracy and internal consistency of data and parameters used for the IRC internal models and modelling processes. </t>
    </r>
  </si>
  <si>
    <r>
      <rPr>
        <b/>
        <sz val="10"/>
        <color rgb="FF000000"/>
        <rFont val="Calibri"/>
        <family val="2"/>
        <scheme val="minor"/>
      </rPr>
      <t xml:space="preserve">Point (ii) of Article 455(a) CRR
</t>
    </r>
    <r>
      <rPr>
        <sz val="10"/>
        <color rgb="FF000000"/>
        <rFont val="Calibri"/>
        <family val="2"/>
        <scheme val="minor"/>
      </rPr>
      <t xml:space="preserve">
(C) Institutions using internal models to measure own funds requirements for correlation trading portfolio (comprehensive risk measure) must disclosure the following information: </t>
    </r>
  </si>
  <si>
    <r>
      <rPr>
        <b/>
        <sz val="10"/>
        <color rgb="FF000000"/>
        <rFont val="Calibri"/>
        <family val="2"/>
        <scheme val="minor"/>
      </rPr>
      <t>Point (ii) of Article 455 (a) and Article 455 (b) CRR</t>
    </r>
    <r>
      <rPr>
        <sz val="10"/>
        <color rgb="FF000000"/>
        <rFont val="Calibri"/>
        <family val="2"/>
        <scheme val="minor"/>
      </rPr>
      <t xml:space="preserve">
Description of risks covered by the comprehensive risk measure models, specifying how they are distributed in portfolios/sub-portfolios for which the competent authority has granted permission.</t>
    </r>
  </si>
  <si>
    <r>
      <rPr>
        <b/>
        <sz val="10"/>
        <color rgb="FF000000"/>
        <rFont val="Calibri"/>
        <family val="2"/>
        <scheme val="minor"/>
      </rPr>
      <t xml:space="preserve">Article 455(b) CRR
</t>
    </r>
    <r>
      <rPr>
        <sz val="10"/>
        <color rgb="FF000000"/>
        <rFont val="Calibri"/>
        <family val="2"/>
        <scheme val="minor"/>
      </rPr>
      <t xml:space="preserve">Description of the scope of application of the  comprehensive risk measure models </t>
    </r>
    <r>
      <rPr>
        <sz val="10"/>
        <color theme="1"/>
        <rFont val="Calibri"/>
        <family val="2"/>
        <scheme val="minor"/>
      </rPr>
      <t>for which the competent authority has granted permission,</t>
    </r>
    <r>
      <rPr>
        <i/>
        <sz val="10"/>
        <color theme="1"/>
        <rFont val="Calibri"/>
        <family val="2"/>
        <scheme val="minor"/>
      </rPr>
      <t xml:space="preserve"> including which entities in the group use these models and how the models represent all the models used at the group level, including the percentage of own funds requirements covered by the models /or if the same models of IRC is used for all entities with market risk exposure</t>
    </r>
  </si>
  <si>
    <r>
      <rPr>
        <b/>
        <sz val="10"/>
        <color rgb="FF000000"/>
        <rFont val="Calibri"/>
        <family val="2"/>
        <scheme val="minor"/>
      </rPr>
      <t>Point (ii) of Article 455(a) CRR</t>
    </r>
    <r>
      <rPr>
        <sz val="10"/>
        <color rgb="FF000000"/>
        <rFont val="Calibri"/>
        <family val="2"/>
        <scheme val="minor"/>
      </rPr>
      <t xml:space="preserve">
General description of the methodology used for correlation trading, including:</t>
    </r>
  </si>
  <si>
    <t xml:space="preserve">Information about the overall modelling approach (choice of model correlation between default/migrations and spread: (i) separate but correlated stochastic processes driving migration/default and spread movement; (ii) spread changes driving migration/default; or (iii) default/migrations driving spread changes); </t>
  </si>
  <si>
    <t xml:space="preserve">Information used to calibrate the parameters of the base correlation: LGD pricing of the tranches (constant or stochastic); </t>
  </si>
  <si>
    <t xml:space="preserve">Information on the choice of whether to age positions (profits and losses based on the simulated market movement in the model calculated based on the time to expiry of each position at the end of the 1-year capital horizon or using their time to expiry at the calculation date); </t>
  </si>
  <si>
    <t xml:space="preserve">Approach used to determine liquidity horizons. </t>
  </si>
  <si>
    <t xml:space="preserve">Methodology used to achieve a capital assessment that is consistent with the required soundness standard.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</si>
  <si>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comprehensive risk measure models apply at the group level).</t>
    </r>
  </si>
  <si>
    <r>
      <rPr>
        <b/>
        <sz val="10"/>
        <color theme="1"/>
        <rFont val="Calibri"/>
        <family val="2"/>
        <scheme val="minor"/>
      </rPr>
      <t>Point (iv) of Article 455(a) CRR</t>
    </r>
    <r>
      <rPr>
        <sz val="10"/>
        <color theme="1"/>
        <rFont val="Calibri"/>
        <family val="2"/>
        <scheme val="minor"/>
      </rPr>
      <t xml:space="preserve">
Description of the approach used for backtesting/validating the accuracy and internal consistency of data and parameters used for the comprehensive risk measure internal models and modelling processes. </t>
    </r>
  </si>
  <si>
    <r>
      <rPr>
        <b/>
        <sz val="10"/>
        <color theme="1"/>
        <rFont val="Calibri"/>
        <family val="2"/>
        <scheme val="minor"/>
      </rPr>
      <t>Point (f) of Article 455 CRR</t>
    </r>
    <r>
      <rPr>
        <sz val="10"/>
        <color theme="1"/>
        <rFont val="Calibri"/>
        <family val="2"/>
        <scheme val="minor"/>
      </rPr>
      <t xml:space="preserve">
Information on weighted average liquidity horizon for each subportfolio covered by the internal models for incremental default and migration risk and for correlation trading</t>
    </r>
  </si>
  <si>
    <t>Own funds requirements</t>
  </si>
  <si>
    <r>
      <t>VaR</t>
    </r>
    <r>
      <rPr>
        <sz val="10"/>
        <color theme="1"/>
        <rFont val="Arial"/>
        <family val="2"/>
      </rPr>
      <t xml:space="preserve"> (higher of values a and b)</t>
    </r>
  </si>
  <si>
    <r>
      <t>Previous day’s VaR (VaR</t>
    </r>
    <r>
      <rPr>
        <sz val="8"/>
        <color theme="1"/>
        <rFont val="Arial"/>
        <family val="2"/>
      </rPr>
      <t>t-1</t>
    </r>
    <r>
      <rPr>
        <sz val="10"/>
        <color theme="1"/>
        <rFont val="Arial"/>
        <family val="2"/>
      </rPr>
      <t xml:space="preserve">) </t>
    </r>
  </si>
  <si>
    <t>Multiplication factor (mc)  x average of previous 60 working days (VaRavg)</t>
  </si>
  <si>
    <r>
      <t xml:space="preserve">SVaR </t>
    </r>
    <r>
      <rPr>
        <sz val="10"/>
        <color theme="1"/>
        <rFont val="Arial"/>
        <family val="2"/>
      </rPr>
      <t>(higher of values a and b)</t>
    </r>
  </si>
  <si>
    <r>
      <t>Latest available SVaR (SVaR</t>
    </r>
    <r>
      <rPr>
        <sz val="8"/>
        <color theme="1"/>
        <rFont val="Arial"/>
        <family val="2"/>
      </rPr>
      <t>t-1</t>
    </r>
    <r>
      <rPr>
        <sz val="10"/>
        <color theme="1"/>
        <rFont val="Arial"/>
        <family val="2"/>
      </rPr>
      <t>))</t>
    </r>
  </si>
  <si>
    <r>
      <t>Multiplication factor (ms)  x average of previous 60 working days (sVaR</t>
    </r>
    <r>
      <rPr>
        <sz val="8"/>
        <color theme="1"/>
        <rFont val="Arial"/>
        <family val="2"/>
      </rPr>
      <t>avg</t>
    </r>
    <r>
      <rPr>
        <sz val="10"/>
        <color theme="1"/>
        <rFont val="Arial"/>
        <family val="2"/>
      </rPr>
      <t>)</t>
    </r>
  </si>
  <si>
    <r>
      <t xml:space="preserve">IRC </t>
    </r>
    <r>
      <rPr>
        <sz val="10"/>
        <color theme="1"/>
        <rFont val="Arial"/>
        <family val="2"/>
      </rPr>
      <t>(higher of values a and b)</t>
    </r>
  </si>
  <si>
    <t>Most recent IRC measure</t>
  </si>
  <si>
    <t>12 weeks average IRC measure</t>
  </si>
  <si>
    <r>
      <rPr>
        <b/>
        <sz val="10"/>
        <color theme="1"/>
        <rFont val="Arial"/>
        <family val="2"/>
      </rPr>
      <t xml:space="preserve">Comprehensive risk measure </t>
    </r>
    <r>
      <rPr>
        <sz val="10"/>
        <color theme="1"/>
        <rFont val="Arial"/>
        <family val="2"/>
      </rPr>
      <t>(higher of values a, b and c)</t>
    </r>
  </si>
  <si>
    <t>Most recent risk measure of comprehensive risk measure</t>
  </si>
  <si>
    <t>12 weeks average of comprehensive risk measure</t>
  </si>
  <si>
    <t>Comprehensive risk measure - Floor</t>
  </si>
  <si>
    <t xml:space="preserve">Other </t>
  </si>
  <si>
    <t>Template EU MR2-B - RWEA flow statements of market risk exposures under the IMA</t>
  </si>
  <si>
    <t>VaR</t>
  </si>
  <si>
    <t>SVaR</t>
  </si>
  <si>
    <t>IRC</t>
  </si>
  <si>
    <t>Comprehensive risk measure</t>
  </si>
  <si>
    <t>Other</t>
  </si>
  <si>
    <t>Total RWEAs</t>
  </si>
  <si>
    <t xml:space="preserve">RWEAs at previous period end </t>
  </si>
  <si>
    <t>1a</t>
  </si>
  <si>
    <t>Regulatory adjustment</t>
  </si>
  <si>
    <t>1b</t>
  </si>
  <si>
    <t xml:space="preserve">RWEAs at the previous quarter-end (end of the day) </t>
  </si>
  <si>
    <t xml:space="preserve">Movement in risk levels </t>
  </si>
  <si>
    <t xml:space="preserve">Model updates/changes </t>
  </si>
  <si>
    <t>Methodology and policy</t>
  </si>
  <si>
    <t xml:space="preserve">Acquisitions and disposals </t>
  </si>
  <si>
    <t xml:space="preserve">Foreign exchange movements </t>
  </si>
  <si>
    <t>8a</t>
  </si>
  <si>
    <t xml:space="preserve">RWEAs at the end of the disclosure period (end of the day) </t>
  </si>
  <si>
    <t>8b</t>
  </si>
  <si>
    <t xml:space="preserve">RWEAs at the end of the disclosure period </t>
  </si>
  <si>
    <t xml:space="preserve">VaR (10 day 99%) </t>
  </si>
  <si>
    <t>Maximum value</t>
  </si>
  <si>
    <t>Average value</t>
  </si>
  <si>
    <t xml:space="preserve">Minimum value </t>
  </si>
  <si>
    <t>Period end</t>
  </si>
  <si>
    <t>SVaR (10 day 99%)</t>
  </si>
  <si>
    <t>IRC (99.9%)</t>
  </si>
  <si>
    <t xml:space="preserve">Comprehensive risk measure (99.9%) </t>
  </si>
  <si>
    <r>
      <t>Institutions must present an analysis of ‘outliers’ (backtesting exceptions as per Article 366 CRR) in backtested results,</t>
    </r>
    <r>
      <rPr>
        <i/>
        <sz val="11"/>
        <color theme="1"/>
        <rFont val="Calibri"/>
        <family val="2"/>
        <scheme val="minor"/>
      </rPr>
      <t xml:space="preserve"> specifying the dates and the corresponding excess (VaR-P&amp;L), including at least the key drivers of the exceptions, with similar comparisons for actual P&amp;L and hypothetical P&amp;L (as per Article 366 CRR).</t>
    </r>
  </si>
  <si>
    <t>Information about actual gains/losses, and especially a clarification whether they include reserves and, if not, how reserves are integrated into the backtesting process.</t>
  </si>
  <si>
    <t>Table EU CCRA – Qualitative disclosure related to CCR</t>
  </si>
  <si>
    <t>Template EU CCR1 – Analysis of CCR exposure by approach</t>
  </si>
  <si>
    <t>Template EU CCR2 – Transactions subject to own funds requirements for CVA risk</t>
  </si>
  <si>
    <t>Template EU CCR3 – Standardised approach – CCR exposures by regulatory exposure class and risk weights</t>
  </si>
  <si>
    <t>Template EU CCR4 – IRB approach – CCR exposures by exposure class and PD scale</t>
  </si>
  <si>
    <t>Template EU CCR6 – Credit derivatives exposures</t>
  </si>
  <si>
    <t>Template EU CCR7 – RWEA flow statements of CCR exposures under the IMM</t>
  </si>
  <si>
    <t>Template EU CCR8 – Exposures to CCPs</t>
  </si>
  <si>
    <r>
      <rPr>
        <b/>
        <sz val="10"/>
        <rFont val="Arial"/>
        <family val="2"/>
      </rPr>
      <t>Article 439 (a) CRR</t>
    </r>
    <r>
      <rPr>
        <sz val="10"/>
        <rFont val="Arial"/>
        <family val="2"/>
      </rPr>
      <t xml:space="preserve">
Description of the methodology used to assign internal capital and credit limits for counterparty credit exposures, including the methods to assign those limits to exposures to central counterparties</t>
    </r>
  </si>
  <si>
    <r>
      <rPr>
        <b/>
        <sz val="10"/>
        <color theme="1"/>
        <rFont val="Arial"/>
        <family val="2"/>
      </rPr>
      <t xml:space="preserve">Article 439 (b) CRR
</t>
    </r>
    <r>
      <rPr>
        <sz val="10"/>
        <color theme="1"/>
        <rFont val="Arial"/>
        <family val="2"/>
      </rPr>
      <t xml:space="preserve">
Description of policies related to guarantees and other credit risk mitigants, such as the policies for securing collateral and establishing credit reserves</t>
    </r>
  </si>
  <si>
    <r>
      <rPr>
        <b/>
        <sz val="10"/>
        <rFont val="Arial"/>
        <family val="2"/>
      </rPr>
      <t xml:space="preserve">Article 439 (c) CRR
</t>
    </r>
    <r>
      <rPr>
        <sz val="10"/>
        <rFont val="Arial"/>
        <family val="2"/>
      </rPr>
      <t>Description of policies with respect to Wrong-Way risk as defined in Article 291 of the CRR</t>
    </r>
  </si>
  <si>
    <r>
      <rPr>
        <b/>
        <sz val="10"/>
        <rFont val="Arial"/>
        <family val="2"/>
      </rPr>
      <t xml:space="preserve">Article 431 (3) and (4) CRR
</t>
    </r>
    <r>
      <rPr>
        <sz val="10"/>
        <rFont val="Arial"/>
        <family val="2"/>
      </rPr>
      <t xml:space="preserve">
Any other risk management objectives and relevant policies related to CCR</t>
    </r>
  </si>
  <si>
    <r>
      <rPr>
        <b/>
        <sz val="10"/>
        <color theme="1"/>
        <rFont val="Arial"/>
        <family val="2"/>
      </rPr>
      <t xml:space="preserve">Article 439 (d) CRR
</t>
    </r>
    <r>
      <rPr>
        <sz val="10"/>
        <color theme="1"/>
        <rFont val="Arial"/>
        <family val="2"/>
      </rPr>
      <t xml:space="preserve">
The amount of collateral the institution would have to provide if its credit rating was downgraded</t>
    </r>
  </si>
  <si>
    <t>Replacement cost (RC)</t>
  </si>
  <si>
    <t>Potential future exposure  (PFE)</t>
  </si>
  <si>
    <t>EEPE</t>
  </si>
  <si>
    <r>
      <t>Alpha used for computing regulatory</t>
    </r>
    <r>
      <rPr>
        <sz val="10"/>
        <rFont val="Arial"/>
        <family val="2"/>
      </rPr>
      <t xml:space="preserve"> exposure value</t>
    </r>
  </si>
  <si>
    <t>Exposure value pre-CRM</t>
  </si>
  <si>
    <t>Exposure value post-CRM</t>
  </si>
  <si>
    <t>RWEA</t>
  </si>
  <si>
    <r>
      <t>EU</t>
    </r>
    <r>
      <rPr>
        <sz val="10"/>
        <color rgb="FFFF0000"/>
        <rFont val="Arial"/>
        <family val="2"/>
      </rPr>
      <t>-</t>
    </r>
    <r>
      <rPr>
        <sz val="10"/>
        <rFont val="Arial"/>
        <family val="2"/>
      </rPr>
      <t>1</t>
    </r>
  </si>
  <si>
    <t>EU - Original Exposure Method (for derivatives)</t>
  </si>
  <si>
    <t>1.4</t>
  </si>
  <si>
    <r>
      <t>EU</t>
    </r>
    <r>
      <rPr>
        <sz val="10"/>
        <color rgb="FFFF0000"/>
        <rFont val="Arial"/>
        <family val="2"/>
      </rPr>
      <t>-</t>
    </r>
    <r>
      <rPr>
        <sz val="10"/>
        <rFont val="Arial"/>
        <family val="2"/>
      </rPr>
      <t>2</t>
    </r>
  </si>
  <si>
    <t>EU - Simplified SA-CCR (for derivatives)</t>
  </si>
  <si>
    <t>SA-CCR (for derivatives)</t>
  </si>
  <si>
    <t>IMM (for derivatives and SFTs)</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</si>
  <si>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</si>
  <si>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</si>
  <si>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</si>
  <si>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</si>
  <si>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</si>
  <si>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</si>
  <si>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</si>
  <si>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</si>
  <si>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Total transactions subject to the Advanced method</t>
  </si>
  <si>
    <t xml:space="preserve">   (i) VaR component (including the 3× multiplier)</t>
  </si>
  <si>
    <t xml:space="preserve">   (ii) stressed VaR component (including the 3× multiplier)</t>
  </si>
  <si>
    <t>Transactions subject to the Standardised method</t>
  </si>
  <si>
    <r>
      <rPr>
        <sz val="10"/>
        <rFont val="Arial"/>
        <family val="2"/>
      </rPr>
      <t>Transactions subject to the Alternative approach (Based on the Original Exposure Method</t>
    </r>
    <r>
      <rPr>
        <u/>
        <sz val="10"/>
        <rFont val="Arial"/>
        <family val="2"/>
      </rPr>
      <t>)</t>
    </r>
  </si>
  <si>
    <t xml:space="preserve">Total transactions subject to own funds requirements for CVA risk </t>
  </si>
  <si>
    <t>Exposure classes</t>
  </si>
  <si>
    <r>
      <t>Total exposure value</t>
    </r>
    <r>
      <rPr>
        <sz val="11"/>
        <rFont val="Calibri"/>
        <family val="2"/>
        <scheme val="minor"/>
      </rPr>
      <t xml:space="preserve"> </t>
    </r>
  </si>
  <si>
    <t xml:space="preserve">Regional government or local authorities </t>
  </si>
  <si>
    <t>PD scale</t>
  </si>
  <si>
    <t>Density of risk weighted exposure amounts</t>
  </si>
  <si>
    <t>1 … x</t>
  </si>
  <si>
    <t>x</t>
  </si>
  <si>
    <t>Sub-total (Exposure class X)</t>
  </si>
  <si>
    <t>y</t>
  </si>
  <si>
    <t>Total (all CCR relevant exposure classes)</t>
  </si>
  <si>
    <r>
      <t>Template EU CCR5 – Composition of collateral for CCR exposure</t>
    </r>
    <r>
      <rPr>
        <b/>
        <strike/>
        <sz val="16"/>
        <rFont val="Arial"/>
        <family val="2"/>
      </rPr>
      <t>s</t>
    </r>
  </si>
  <si>
    <t>Fixed columns</t>
  </si>
  <si>
    <t>Collateral used in derivative transactions</t>
  </si>
  <si>
    <t>Collateral used in SFTs</t>
  </si>
  <si>
    <t>Collateral type</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</si>
  <si>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</si>
  <si>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</si>
  <si>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</si>
  <si>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</si>
  <si>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</si>
  <si>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</si>
  <si>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</si>
  <si>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</si>
  <si>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</si>
  <si>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</si>
  <si>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</si>
  <si>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Fixed</t>
  </si>
  <si>
    <t>Protection bought</t>
  </si>
  <si>
    <t>Protection sold</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</si>
  <si>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</si>
  <si>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</si>
  <si>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</si>
  <si>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</si>
  <si>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</si>
  <si>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</si>
  <si>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</si>
  <si>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</si>
  <si>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</si>
  <si>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</si>
  <si>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t>RWEA as at the end of the previous reporting period</t>
  </si>
  <si>
    <t>Asset size</t>
  </si>
  <si>
    <t>Credit quality of counterparties</t>
  </si>
  <si>
    <t>Model updates (IMM only)</t>
  </si>
  <si>
    <t>Methodology and policy (IMM only)</t>
  </si>
  <si>
    <t>Acquisitions and disposals</t>
  </si>
  <si>
    <t>Foreign exchange movements</t>
  </si>
  <si>
    <t>RWEA as at the end of the current reporting period</t>
  </si>
  <si>
    <t xml:space="preserve">Exposure value </t>
  </si>
  <si>
    <t>Exposures to QCCPs (total)</t>
  </si>
  <si>
    <t>Exposures for trades at QCCPs (excluding initial margin and default fund contributions); of which</t>
  </si>
  <si>
    <t xml:space="preserve">   (i) OTC derivatives</t>
  </si>
  <si>
    <t xml:space="preserve">   (ii) Exchange-traded derivatives</t>
  </si>
  <si>
    <t xml:space="preserve">   (iii) SFTs</t>
  </si>
  <si>
    <t xml:space="preserve">   (iv) 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</si>
  <si>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</si>
  <si>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</si>
  <si>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</si>
  <si>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</si>
  <si>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</si>
  <si>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</si>
  <si>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 xml:space="preserve">Table EU-SECA - Qualitative disclosure requirements related to securitisation exposures </t>
  </si>
  <si>
    <t>Template EU-SEC1 - Securitisation exposures in the non-trading book</t>
  </si>
  <si>
    <t>Template EU-SEC2 - Securitisation exposures in the trading book</t>
  </si>
  <si>
    <t>Template EU-SEC3 - Securitisation exposures in the non-trading book and associated regulatory capital requirements - institution acting as originator or as sponsor</t>
  </si>
  <si>
    <t>Template EU-SEC4 - Securitisation exposures in the non-trading book and associated regulatory capital requirements - institution acting as investor</t>
  </si>
  <si>
    <t>Template EU-SEC5 - Exposures securitised by the institution - Exposures in default and specific credit risk adjustments</t>
  </si>
  <si>
    <t>Article 449(a) CRR</t>
  </si>
  <si>
    <t>Description of securitisation and re-securitisation activities; including institutions' risk management and investment objectives in connection with those activities, their role in securitisation and re-securitisation transactions whether they use the Simple Transparent and Standardised (STS) securitisation framework and the extent to which they use securitisation transactions to transfer the credit risk of the securitised exposures to third parties with, where applicable, a separate description of their synthetic securitisation risk transfer policy</t>
  </si>
  <si>
    <t>Article 449(b) CRR</t>
  </si>
  <si>
    <t xml:space="preserve">The type of risk that institutions are exposed to in their securitisation and re-securitisation activities by level of seniority of the relevant securitisation positions, providing a distinction between STS and non-STS positions and:
i) risk retained in own-originated transactions;
ii) risk incurred in relation to transactions originated by third parties 
</t>
  </si>
  <si>
    <t>Article 449(c ) CRR</t>
  </si>
  <si>
    <t>Institutions’ approaches to calculating the risk-weighted exposure amounts that they apply to their securitisation activities, including the types of securitisation positions to which each approach applies  with a distinction between STS and non-STS positions</t>
  </si>
  <si>
    <t>Article 449(d) CRR</t>
  </si>
  <si>
    <t xml:space="preserve">A list of SSPEs falling into any of the following categories, with a description of types of institution's exposures to those SSPEs, including derivatives contracts:
(i) SSPEs which acquire exposures originated by the institutions;
(ii) SSPEs sponsored by the institutions; 
(iii) SSPEs and other legal entities for which the institutions provide securitisation-related services, such as advisory, asset servicing or management services; 
(iv) SSPEs included in the institutions' regulatory scope of consolidation 
</t>
  </si>
  <si>
    <t>Article 449(e ) CRR</t>
  </si>
  <si>
    <t>A list of any legal entities in relation to which the institutions have disclosed that they have provided support in accordance with Chapter 5 of Title II of Part Three CRR</t>
  </si>
  <si>
    <t>Article 449(f) CRR</t>
  </si>
  <si>
    <t>A list of legal entities affiliated with the institutions and that invest in securitisations originated by the institutions or in securitisation positions issued by SSPEs sponsored by the institutions</t>
  </si>
  <si>
    <t>Article 449(g) CRR</t>
  </si>
  <si>
    <t>A summary of their accounting policies for securitisation activity, including where relevant a distinction between securitisation and re-securitisation positions</t>
  </si>
  <si>
    <t>Article 449(h) CRR</t>
  </si>
  <si>
    <t>The names of the ECAIs used for securitisations and the types of exposure for which each agency is used</t>
  </si>
  <si>
    <t>Article 449(i) CRR</t>
  </si>
  <si>
    <t>Where applicable, a description of the Internal Assessment Approach as set out in Chapter 5 of Title II of Part Three CRR including the structure of the internal assessment process and the relation between internal assessment and external ratings of the relevant ECAI disclosed in accordance with point (h),  the control mechanisms for the internal assessment process including discussion of independence, accountability, and internal assessment process review, the exposure types to which the internal assessment process is applied and the stress factors used for determining credit enhancement levels</t>
  </si>
  <si>
    <r>
      <t>Template EU-SEC1 - Securitisation exposures in the</t>
    </r>
    <r>
      <rPr>
        <b/>
        <strike/>
        <sz val="14"/>
        <rFont val="Calibri"/>
        <family val="2"/>
        <scheme val="minor"/>
      </rPr>
      <t xml:space="preserve"> </t>
    </r>
    <r>
      <rPr>
        <b/>
        <sz val="14"/>
        <rFont val="Calibri"/>
        <family val="2"/>
        <scheme val="minor"/>
      </rPr>
      <t>non-trading book</t>
    </r>
  </si>
  <si>
    <t>Institution acts as originator</t>
  </si>
  <si>
    <t>Institution acts as sponsor</t>
  </si>
  <si>
    <t>Institution acts as investor</t>
  </si>
  <si>
    <t>Traditional</t>
  </si>
  <si>
    <t>Synthetic</t>
  </si>
  <si>
    <t>Sub-total</t>
  </si>
  <si>
    <t>STS</t>
  </si>
  <si>
    <t>Non-STS</t>
  </si>
  <si>
    <t>of which SRT</t>
  </si>
  <si>
    <t>Total exposures</t>
  </si>
  <si>
    <t>Retail (total)</t>
  </si>
  <si>
    <t xml:space="preserve">   residential mortgage</t>
  </si>
  <si>
    <t xml:space="preserve">   credit card</t>
  </si>
  <si>
    <t xml:space="preserve">   other retail exposures </t>
  </si>
  <si>
    <t xml:space="preserve">   re-securitisation</t>
  </si>
  <si>
    <t>Wholesale (total)</t>
  </si>
  <si>
    <t xml:space="preserve">   loans to corporates</t>
  </si>
  <si>
    <t xml:space="preserve">   commercial mortgage </t>
  </si>
  <si>
    <t xml:space="preserve">   lease and receivables</t>
  </si>
  <si>
    <t xml:space="preserve">   other wholesale</t>
  </si>
  <si>
    <t>EU-p</t>
  </si>
  <si>
    <t>EU-q</t>
  </si>
  <si>
    <t>Exposure values (by RW bands/deductions)</t>
  </si>
  <si>
    <t>Exposure values (by regulatory approach)</t>
  </si>
  <si>
    <t>RWEA (by regulatory approach)</t>
  </si>
  <si>
    <t>Capital charge after cap</t>
  </si>
  <si>
    <t>≤20% RW</t>
  </si>
  <si>
    <t xml:space="preserve"> &gt;20% to 50% RW</t>
  </si>
  <si>
    <t xml:space="preserve"> &gt;50% to 100%           RW</t>
  </si>
  <si>
    <t xml:space="preserve"> &gt;100% to &lt;1250%     RW</t>
  </si>
  <si>
    <t>1250% RW/ deductions</t>
  </si>
  <si>
    <t>SEC-IRBA</t>
  </si>
  <si>
    <t>SEC-ERBA
(including IAA)</t>
  </si>
  <si>
    <t>SEC-SA</t>
  </si>
  <si>
    <t>1250% RW/
deductions</t>
  </si>
  <si>
    <t xml:space="preserve">Traditional transactions </t>
  </si>
  <si>
    <t xml:space="preserve">   Securitisation</t>
  </si>
  <si>
    <t xml:space="preserve">       Retail</t>
  </si>
  <si>
    <t xml:space="preserve">       Of which STS</t>
  </si>
  <si>
    <t xml:space="preserve">       Wholesale</t>
  </si>
  <si>
    <t xml:space="preserve">   Re-securitisation</t>
  </si>
  <si>
    <t xml:space="preserve">Synthetic transactions </t>
  </si>
  <si>
    <t xml:space="preserve">       Retail underlying</t>
  </si>
  <si>
    <t xml:space="preserve">Traditional securitisation </t>
  </si>
  <si>
    <t xml:space="preserve">Synthetic securitisation </t>
  </si>
  <si>
    <t>Exposures securitised by the institution - Institution acts as originator or as sponsor</t>
  </si>
  <si>
    <t>Total outstanding nominal amount</t>
  </si>
  <si>
    <t>Total amount of specific credit risk adjustments made during the period</t>
  </si>
  <si>
    <t>Of which exposures in default</t>
  </si>
  <si>
    <t>Table EU ORA - Qualitative information on operational risk</t>
  </si>
  <si>
    <t>Template EU OR1 - Operational risk own funds requirements and risk-weighted exposure amounts</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</si>
  <si>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</si>
  <si>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</si>
  <si>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</si>
  <si>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</si>
  <si>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Points (a), (b), (c) and(d) of Article 435(1) CRR</t>
  </si>
  <si>
    <t>Disclosure of the risk management objectives and policies</t>
  </si>
  <si>
    <t>Article 446 CRR</t>
  </si>
  <si>
    <t>Disclosure of the approaches for the assessment of minimum own funds requirements</t>
  </si>
  <si>
    <r>
      <t xml:space="preserve">Description of the AMA methodology approach used </t>
    </r>
    <r>
      <rPr>
        <i/>
        <sz val="11"/>
        <rFont val="Calibri"/>
        <family val="2"/>
        <scheme val="minor"/>
      </rPr>
      <t>(if applicable)</t>
    </r>
  </si>
  <si>
    <t>Article 454 CRRR</t>
  </si>
  <si>
    <r>
      <t xml:space="preserve">Disclose the use of insurance for risk mitigation in the Advanced Measurement Approach </t>
    </r>
    <r>
      <rPr>
        <i/>
        <sz val="11"/>
        <rFont val="Calibri"/>
        <family val="2"/>
        <scheme val="minor"/>
      </rPr>
      <t>(if applicable)</t>
    </r>
  </si>
  <si>
    <t xml:space="preserve"> Template EU OR1 - Operational risk own funds requirements and risk-weighted exposure amounts</t>
  </si>
  <si>
    <t>Banking activities</t>
  </si>
  <si>
    <t>Relevant indicator</t>
  </si>
  <si>
    <t>Total operational risk-weighted exposure amount</t>
  </si>
  <si>
    <r>
      <t xml:space="preserve">Risk </t>
    </r>
    <r>
      <rPr>
        <sz val="11"/>
        <color theme="1"/>
        <rFont val="Calibri"/>
        <family val="2"/>
        <charset val="186"/>
        <scheme val="minor"/>
      </rPr>
      <t>exposure amount</t>
    </r>
  </si>
  <si>
    <t>Year-3</t>
  </si>
  <si>
    <t>Year-2</t>
  </si>
  <si>
    <t>Last year</t>
  </si>
  <si>
    <t>requirement</t>
  </si>
  <si>
    <t>Banking activities subject to basic indicator approach (BIA)</t>
  </si>
  <si>
    <t>Banking activities subject to standardised (TSA) / alternative standardised (ASA) approaches</t>
  </si>
  <si>
    <t>Subject to TSA:</t>
  </si>
  <si>
    <t>Subject to ASA:</t>
  </si>
  <si>
    <t>Banking activities subject to advanced measurement approaches AMA</t>
  </si>
  <si>
    <t>Table EU  REMA - Remuneration policy</t>
  </si>
  <si>
    <t xml:space="preserve">Template EU REM1 - Remuneration awarded for the financial year </t>
  </si>
  <si>
    <t>Template EU REM2 - Special payments  to staff whose professional activities have a material impact on institutions’ risk profile (identified staff)</t>
  </si>
  <si>
    <t xml:space="preserve">Template EU REM3 - Deferred remuneration </t>
  </si>
  <si>
    <t>Template EU REM4 - Remuneration of 1 million EUR or more per year</t>
  </si>
  <si>
    <t>Template EU REM5 - Information on remuneration of staff whose professional activities have a material impact on institutions’ risk profile (identified staff)</t>
  </si>
  <si>
    <t>Institutions shall describe the main elements of their remuneration policies and how they implement these policies. In particular, the following elements, where relevant, shall be described:</t>
  </si>
  <si>
    <t>Information relating to the bodies that oversee remuneration. Disclosures shall include:</t>
  </si>
  <si>
    <t>•</t>
  </si>
  <si>
    <t>Name, composition and mandate of the main body (management body or remuneration committee as applicable) overseeing the remuneration policy and the number of meetings held by that main body during the financial year.</t>
  </si>
  <si>
    <t>External consultants whose advice has been sought, the body by which they were commissioned, and in which areas of the remuneration framework.</t>
  </si>
  <si>
    <t>A description of the scope of the institution’s remuneration policy (eg by regions, business lines), including the extent to which it is applicable to subsidiaries and branches located in third countries.</t>
  </si>
  <si>
    <t>A description of the staff or categories of staff whose professional activities have a material impact on institutions' risk profile.</t>
  </si>
  <si>
    <t>Information relating to the design and structure of the remuneration system for identified staff. Disclosures shall include:</t>
  </si>
  <si>
    <t>An overview of the key features and objectives of remuneration policy, and information about the decision-making process used for determining the remuneration policy and the role of the relevant stakeholders.</t>
  </si>
  <si>
    <t>Information on the criteria used for performance measurement and ex ante and ex post risk adjustment.</t>
  </si>
  <si>
    <t>Whether the management body or the remuneration committee where established reviewed the institution’s remuneration policy during the past year, and if so, an overview of any changes that were made, the reasons for those changes and their impact on remuneration.</t>
  </si>
  <si>
    <t>Information of how the institution ensures that staff in internal control functions are remunerated independently of the businesses they oversee.</t>
  </si>
  <si>
    <t>Policies and criteria applied for the award of guaranteed variable remuneration and severance payments.</t>
  </si>
  <si>
    <t>Description of the ways in which current and future risks are taken into account in the remuneration processes. Disclosures shall include an overview of the key risks, their measurement and how these measures affect remuneration.</t>
  </si>
  <si>
    <t>The ratios between fixed and variable remuneration set in accordance with point (g) of Article 94(1) CRD.</t>
  </si>
  <si>
    <t>Description of the ways in which the institution seeks to link performance during a performance measurement period with levels of remuneration. Disclosures shall include:</t>
  </si>
  <si>
    <t>An overview of main performance criteria and metrics for institution, business lines and individuals.</t>
  </si>
  <si>
    <t>An overview of how amounts of individual variable remuneration are linked to institution-wide and individual performance.</t>
  </si>
  <si>
    <t>Information on the criteria used to determine the balance between different types of instruments awarded including shares, equivalent ownership interest, options and other instruments.</t>
  </si>
  <si>
    <t>Information of the measures the institution will implement to adjust variable remuneration in the event that performance metrics are weak, including the institution’s criteria for determining “weak” performance metrics.</t>
  </si>
  <si>
    <t>Description of the ways in which the institution seeks to adjust remuneration to take account of longterm performance. Disclosures shall include:</t>
  </si>
  <si>
    <t>An overview of the institution’s policy on deferral, payout in instrument, retention periods and vesting of variable remuneration including where it is different among staff or categories of staff.</t>
  </si>
  <si>
    <t>Information of the institution’ criteria for ex post adjustments (malus during deferral and clawback after vesting, if permitted by national law).</t>
  </si>
  <si>
    <t>Where applicable, shareholding requirements that may be imposed on identified staff.</t>
  </si>
  <si>
    <t>The description of the main parameters and rationale for any variable components scheme and any other non-cash benefit in accordance with point (f) of Article 450(1) CRR. Disclosures shall include:</t>
  </si>
  <si>
    <t>Information on the specific performance indicators used to determine the variable components of remuneration and the criteria used to determine the balance between different types of instruments awarded, including shares, equivalent ownership interests, share-linked instruments, equivalent non cash-instruments, options and other instruments.</t>
  </si>
  <si>
    <t>Upon demand from the relevant Member State or competent authority, the total remuneration for each member of the management body or senior management.</t>
  </si>
  <si>
    <t>Information on whether the institution benefits from a derogation laid down in Article 94(3) CRD in accordance with point (k) of Article 450(1) CRR.</t>
  </si>
  <si>
    <t>For the purposes of this point, institutions that benefit from such a derogation shall indicate whether this is on the basis of point (a) and/or point (b) of Article 94(3) CRD. They shall also indicate for which of the remuneration principles they apply the derogation(s), the number of staff members that benefit from the derogation(s) and their total remuneration, split into fixed and variable remuneration.</t>
  </si>
  <si>
    <t>(j)</t>
  </si>
  <si>
    <t>Large institutions shall disclose the quantitative information on the remuneration of their collective management body, differentiating between executive and non-executive members in accordance with Article 450(2) CRR.</t>
  </si>
  <si>
    <t>MB Supervisory function</t>
  </si>
  <si>
    <t xml:space="preserve">MB Management function </t>
  </si>
  <si>
    <t>Other senior management</t>
  </si>
  <si>
    <t>Other identified staff</t>
  </si>
  <si>
    <t>Fixed remuneration</t>
  </si>
  <si>
    <t>Number of identified staff</t>
  </si>
  <si>
    <t>Total fixed remuneration</t>
  </si>
  <si>
    <t>Of which: cash-based</t>
  </si>
  <si>
    <t>(Not applicable in the EU)</t>
  </si>
  <si>
    <t>EU-4a</t>
  </si>
  <si>
    <t>Of which: shares or equivalent ownership interests</t>
  </si>
  <si>
    <t xml:space="preserve">Of which: share-linked instruments or equivalent non-cash instruments </t>
  </si>
  <si>
    <t>EU-5x</t>
  </si>
  <si>
    <t>Of which: other instruments</t>
  </si>
  <si>
    <t>Of which: other forms</t>
  </si>
  <si>
    <t>Variable remuneration</t>
  </si>
  <si>
    <t>Total variable remuneration</t>
  </si>
  <si>
    <t>Of which: deferred</t>
  </si>
  <si>
    <t>EU-13a</t>
  </si>
  <si>
    <t>EU-14a</t>
  </si>
  <si>
    <t>EU-13b</t>
  </si>
  <si>
    <t>EU-14b</t>
  </si>
  <si>
    <t>EU-14x</t>
  </si>
  <si>
    <t>EU-14y</t>
  </si>
  <si>
    <t>Total remuneration (2 + 10)</t>
  </si>
  <si>
    <t xml:space="preserve">Guaranteed variable remuneration awards </t>
  </si>
  <si>
    <t>Guaranteed variable remuneration awards - Number of identified staff</t>
  </si>
  <si>
    <t>Guaranteed variable remuneration awards -Total amount</t>
  </si>
  <si>
    <t>Of which guaranteed variable remuneration awards paid during the financial year, that are not taken into account in the bonus cap</t>
  </si>
  <si>
    <t>Severance payments awarded in previous periods, that have been paid out during the financial year</t>
  </si>
  <si>
    <t>Severance payments awarded in previous periods, that have been paid out during the financial year - Number of identified staff</t>
  </si>
  <si>
    <t>Severance payments awarded in previous periods, that have been paid out during the financial year - Total amount</t>
  </si>
  <si>
    <t>Severance payments awarded during the financial year</t>
  </si>
  <si>
    <t>Severance payments awarded during the financial year - Number of identified staff</t>
  </si>
  <si>
    <t>Severance payments awarded during the financial year - Total amount</t>
  </si>
  <si>
    <t xml:space="preserve">Of which paid during the financial year </t>
  </si>
  <si>
    <t>Of which deferred</t>
  </si>
  <si>
    <t>Of which severance payments paid during the financial year, that are not taken into account in the bonus cap</t>
  </si>
  <si>
    <t>Of which highest payment that has been awarded to a single person</t>
  </si>
  <si>
    <t>EU - g</t>
  </si>
  <si>
    <t>EU - h</t>
  </si>
  <si>
    <t>Deferred and retained remuneration</t>
  </si>
  <si>
    <t>Total amount of  deferred remuneration awarded for previous performance periods</t>
  </si>
  <si>
    <t xml:space="preserve">
Of which due to vest in the financial year</t>
  </si>
  <si>
    <t xml:space="preserve">
Of which vesting in subsequent financial years</t>
  </si>
  <si>
    <t>Amount of performance adjustment made in the financial year to deferred remuneration  that was due to vest in the financial year</t>
  </si>
  <si>
    <t>Amount of performance adjustment made in the financial year to deferred remuneration that was due to vest in future performance years</t>
  </si>
  <si>
    <t>Total amount of adjustment during the financial year due to ex post implicit adjustments (i.e.changes of value of deferred remuneration due to the changes of prices of instruments)</t>
  </si>
  <si>
    <t xml:space="preserve">Total amount of deferred remuneration awarded before the financial year actually paid out in the financial year </t>
  </si>
  <si>
    <t>Total of amount of  deferred remuneration awarded for previous performance period that has vested but is subject to retention periods</t>
  </si>
  <si>
    <t>Cash-based</t>
  </si>
  <si>
    <t xml:space="preserve">
Shares or equivalent ownership interests</t>
  </si>
  <si>
    <t xml:space="preserve">Share-linked instruments or equivalent non-cash instruments </t>
  </si>
  <si>
    <t>Other instruments</t>
  </si>
  <si>
    <t>Other forms</t>
  </si>
  <si>
    <t>MB Management function</t>
  </si>
  <si>
    <t>Total amount</t>
  </si>
  <si>
    <t>EUR</t>
  </si>
  <si>
    <t>Identified staff that are high earners as set out in Article 450(i) CRR</t>
  </si>
  <si>
    <t>1 000 000 to below 1 500 000</t>
  </si>
  <si>
    <t>1 500 000 to below 2 000 000</t>
  </si>
  <si>
    <t>2 000 000 to below 2 500 000</t>
  </si>
  <si>
    <t>2 500 000 to below 3 000 000</t>
  </si>
  <si>
    <t>3 000 000 to below 3 500 000</t>
  </si>
  <si>
    <t>3 500 000 to below 4 000 000</t>
  </si>
  <si>
    <t>4 000 000 to below 4 500 000</t>
  </si>
  <si>
    <t>4 500 000 to below 5 000 000</t>
  </si>
  <si>
    <t>5 000 000 to below 6 000 000</t>
  </si>
  <si>
    <t>6 000 000 to below 7 000 000</t>
  </si>
  <si>
    <t>7 000 000 to below 8 000 000</t>
  </si>
  <si>
    <t>To be extended as appropriate, if further payment bands are needed.</t>
  </si>
  <si>
    <t xml:space="preserve">a </t>
  </si>
  <si>
    <t>Management body remuneration</t>
  </si>
  <si>
    <t>Business areas</t>
  </si>
  <si>
    <t>Total MB</t>
  </si>
  <si>
    <t>Investment banking</t>
  </si>
  <si>
    <t>Retail banking</t>
  </si>
  <si>
    <t>Asset management</t>
  </si>
  <si>
    <t>Corporate functions</t>
  </si>
  <si>
    <t>Independent internal control functions</t>
  </si>
  <si>
    <t>All other</t>
  </si>
  <si>
    <t>Total number of identified staff</t>
  </si>
  <si>
    <t>Of which: members of the MB</t>
  </si>
  <si>
    <t>Of which: other senior management</t>
  </si>
  <si>
    <t>Of which: other identified staff</t>
  </si>
  <si>
    <t>Total remuneration of identified staff</t>
  </si>
  <si>
    <t xml:space="preserve">Of which: variable remuneration </t>
  </si>
  <si>
    <t xml:space="preserve">Of which: fixed remuneration </t>
  </si>
  <si>
    <t>Template EU AE1 - Encumbered and unencumbered assets</t>
  </si>
  <si>
    <t>Template EU AE2 - Collateral received and own debt securities issued</t>
  </si>
  <si>
    <t>Template EU AE3 - Sources of encumbrance</t>
  </si>
  <si>
    <t>Table EU AE4 - Accompanying narrative information</t>
  </si>
  <si>
    <t>Carrying amount of encumbered assets</t>
  </si>
  <si>
    <t>Fair value of encumbered assets</t>
  </si>
  <si>
    <t>Carrying amount of unencumbered assets</t>
  </si>
  <si>
    <t>Fair value of unencumbered assets</t>
  </si>
  <si>
    <t>of which notionally eligible EHQLA and HQLA</t>
  </si>
  <si>
    <t>of which EHQLA and HQLA</t>
  </si>
  <si>
    <t>Assets of the disclosing institution</t>
  </si>
  <si>
    <t>Equity instruments</t>
  </si>
  <si>
    <t>of which: covered bonds</t>
  </si>
  <si>
    <t>of which: securitisations</t>
  </si>
  <si>
    <t>of which: issued by general governments</t>
  </si>
  <si>
    <t>of which: issued by financial corporations</t>
  </si>
  <si>
    <t>of which: issued by non-financial corporations</t>
  </si>
  <si>
    <t>Other assets</t>
  </si>
  <si>
    <t>Fair value of encumbered collateral received or own debt securities issued</t>
  </si>
  <si>
    <t>Unencumbered</t>
  </si>
  <si>
    <t>Fair value of collateral received or own debt securities issued available for encumbrance</t>
  </si>
  <si>
    <t>Collateral received by the disclosing institution</t>
  </si>
  <si>
    <t>Loans on demand</t>
  </si>
  <si>
    <t>Loans and advances other than loans on demand</t>
  </si>
  <si>
    <t>230</t>
  </si>
  <si>
    <t>Other collateral received</t>
  </si>
  <si>
    <t>240</t>
  </si>
  <si>
    <t>Own debt securities issued other than own covered bonds or securitisations</t>
  </si>
  <si>
    <t xml:space="preserve"> Own covered bonds and securitisations issued and not yet pledged</t>
  </si>
  <si>
    <t xml:space="preserve">TOTAL COLLATERAL RECEIVED AND OWN DEBT SECURITIES ISSUED </t>
  </si>
  <si>
    <t>Matching liabilities, contingent liabilities or securities lent</t>
  </si>
  <si>
    <r>
      <t>Assets, collateral received and own
debt securities issued other than covered bond</t>
    </r>
    <r>
      <rPr>
        <b/>
        <sz val="10"/>
        <rFont val="Calibri"/>
        <family val="2"/>
        <charset val="238"/>
        <scheme val="minor"/>
      </rPr>
      <t>s and securitisations encumbered</t>
    </r>
  </si>
  <si>
    <t>Carrying amount of selected financial liabilities</t>
  </si>
  <si>
    <t xml:space="preserve">     </t>
  </si>
  <si>
    <t>Free format text boxes for disclosure of qualitative information, in accordance with Article 443 CRR</t>
  </si>
  <si>
    <t>General narrative information on asset encumbrance</t>
  </si>
  <si>
    <t>Narrative information on the impact of the business model on assets encumbrance and the importance of encumbrance to the institution's business model, which  provides users with the context of the disclosures required in Template EU AE1 and EU AE2.</t>
  </si>
  <si>
    <t>Template EU OV1 - Overview of total risk exposure amounts</t>
  </si>
  <si>
    <t>Template EU CQ8: Collateral obtained by taking possession and execution processes - vintage breakdown</t>
  </si>
  <si>
    <t>Table EU CRC - Qualitative disclosure requirements related to CRM techniques</t>
  </si>
  <si>
    <t>Template EU CR3 -  CRM techniques overview:  Disclosure of the use of credit risk mitigation techniques</t>
  </si>
  <si>
    <t>Table EU CRD - Qualitative disclosure requirements related to standardised model</t>
  </si>
  <si>
    <t>Template EU CR4 - standardised approach - Credit risk exposure and CRM effects</t>
  </si>
  <si>
    <t>Template EU CR5 - standardised approach</t>
  </si>
  <si>
    <t>Table EU CRE - Qualitative disclosure requirements related to IRB approach</t>
  </si>
  <si>
    <t>Template EU CR6 - IRB approach - Credit risk exposures by exposure class and PD range</t>
  </si>
  <si>
    <t>Template EU CR6-A - Scope of the use of IRB and SA approaches</t>
  </si>
  <si>
    <t>Template EU CR7 - IRB approach - Effect on the RWEAs of credit derivatives used as CRM techniques</t>
  </si>
  <si>
    <t>Template EU CR7-A - IRB approach - Disclosure of the extent of the use of CRM techniques</t>
  </si>
  <si>
    <t xml:space="preserve">Template EU CR8 -  RWEA flow statements of credit risk exposures under the IRB approach </t>
  </si>
  <si>
    <t>Template CR9 -IRB approach - Back-testing of PD per exposure class (fixed PD scale)</t>
  </si>
  <si>
    <t>Template CR9.1 -IRB approach - Back-testing of PD per exposure class (only for  PD estimates according to point (f) of Article 180(1) CRR)</t>
  </si>
  <si>
    <t>Template EU CR10 -  Specialised lending and equity exposures under the simple riskweighted approach</t>
  </si>
  <si>
    <t>Table EU CCRA - Qualitative disclosure related to CCR</t>
  </si>
  <si>
    <t>Template EU CCR1 - Analysis of CCR exposure by approach</t>
  </si>
  <si>
    <t>Template EU CCR2 - Transactions subject to own funds requirements for CVA risk</t>
  </si>
  <si>
    <t>Template EU CCR3 - Standardised approach - CCR exposures by regulatory exposure class and risk weights</t>
  </si>
  <si>
    <t>Template EU CCR4 - IRB approach - CCR exposures by exposure class and PD scale</t>
  </si>
  <si>
    <t>Template EU CCR5 - Composition of collateral for CCR exposures</t>
  </si>
  <si>
    <t>Template EU CCR6 - Credit derivatives exposures</t>
  </si>
  <si>
    <t>Template EU CCR7 - RWEA flow statements of CCR exposures under the IMM</t>
  </si>
  <si>
    <t>Template EU CCR8 - Exposures to CCPs</t>
  </si>
  <si>
    <t>Key metrics and overview of risk-weighted exposure amounts</t>
  </si>
  <si>
    <t>Risk management policies and objectives</t>
  </si>
  <si>
    <t>The scope of application</t>
  </si>
  <si>
    <t>Countercyclical capital buffers</t>
  </si>
  <si>
    <t>The leverage ratio</t>
  </si>
  <si>
    <t>Liquidity requirements</t>
  </si>
  <si>
    <t>Credit risk quality</t>
  </si>
  <si>
    <t>The use of credit risk mitigation techniques</t>
  </si>
  <si>
    <t>The use of standardised approach</t>
  </si>
  <si>
    <t>The use of the IRB approach to credit risk</t>
  </si>
  <si>
    <t>Specialised lending</t>
  </si>
  <si>
    <t>Exposures to counterparty credit risk</t>
  </si>
  <si>
    <t>Exposures to securitisation positions</t>
  </si>
  <si>
    <t>The use of standardised approach and internal model for market risk</t>
  </si>
  <si>
    <t>Remuneration policy</t>
  </si>
  <si>
    <t>Encumbered and unencumbered assets</t>
  </si>
  <si>
    <t>n/a</t>
  </si>
  <si>
    <t>AFGHANISTAN</t>
  </si>
  <si>
    <t>AUSTRALIA</t>
  </si>
  <si>
    <t>AUSTRIA</t>
  </si>
  <si>
    <t>BELGIUM</t>
  </si>
  <si>
    <t>BERMUDA</t>
  </si>
  <si>
    <t>CANADA</t>
  </si>
  <si>
    <t>CHINA</t>
  </si>
  <si>
    <t>CZECH REPUBLIC</t>
  </si>
  <si>
    <t>CYPRUS</t>
  </si>
  <si>
    <t>DENMARK</t>
  </si>
  <si>
    <t>ESTONIA</t>
  </si>
  <si>
    <t>FINLAND</t>
  </si>
  <si>
    <t>FRANCE</t>
  </si>
  <si>
    <t>GERMANY</t>
  </si>
  <si>
    <t>GIBRALTAR</t>
  </si>
  <si>
    <t>IRELAND</t>
  </si>
  <si>
    <t>JAPAN</t>
  </si>
  <si>
    <t>LATVIA</t>
  </si>
  <si>
    <t>LITHUANIA</t>
  </si>
  <si>
    <t>LUXEMBOURG</t>
  </si>
  <si>
    <t>NETHERLANDS</t>
  </si>
  <si>
    <t>NORWAY</t>
  </si>
  <si>
    <t>POLAND</t>
  </si>
  <si>
    <t>PORTUGAL</t>
  </si>
  <si>
    <t>RUSSIAN FEDERATION</t>
  </si>
  <si>
    <t>SPAIN</t>
  </si>
  <si>
    <t>SWEDEN</t>
  </si>
  <si>
    <t>SWITZERLAND</t>
  </si>
  <si>
    <t>TAIWAN, PROVINCE OF CHINA</t>
  </si>
  <si>
    <t>UKRAINE</t>
  </si>
  <si>
    <t>UNITED ARAB EMIRATES</t>
  </si>
  <si>
    <t>UNITED KINGDOM</t>
  </si>
  <si>
    <t>UNITED STATES</t>
  </si>
  <si>
    <t>VIRGIN ISLANDS, BRITISH</t>
  </si>
  <si>
    <t>N/A</t>
  </si>
  <si>
    <t>Estonia</t>
  </si>
  <si>
    <t>Article 26(1) and with Articles 27, 28, 29</t>
  </si>
  <si>
    <t xml:space="preserve">Article 26(1) (c) CRR </t>
  </si>
  <si>
    <t>Article 26(1) (d) and (e) CRR</t>
  </si>
  <si>
    <t>Article 26(2) CRR</t>
  </si>
  <si>
    <t xml:space="preserve">Article 34 and 105 CRR </t>
  </si>
  <si>
    <t>Article 36(1) (b) and with Article 37 CRR</t>
  </si>
  <si>
    <t>Article 36(1) (h) and in Articles 43, 45, 46, 49(2) and (3) and 79 CRR</t>
  </si>
  <si>
    <t>Article 36(1) (i), in Articles 43, 45, 47, in point (b) of Article 48(1), and in Article 49(1) to (3) CRR</t>
  </si>
  <si>
    <t>Articles 51 and 52 CRR</t>
  </si>
  <si>
    <t>Article 92(2) (a) CRR</t>
  </si>
  <si>
    <t>Article 92(2) (b) CRR</t>
  </si>
  <si>
    <t>Article 92(2) (c) CRR</t>
  </si>
  <si>
    <t>Articles 128, 129, 130, 131 and 133 CRD</t>
  </si>
  <si>
    <t>Article 129 CRD</t>
  </si>
  <si>
    <t>Article 130 CRD</t>
  </si>
  <si>
    <t>Article 133 CRD</t>
  </si>
  <si>
    <t>Article 131 CRD</t>
  </si>
  <si>
    <t>Article 104(1) of Directive 2013/36/EU</t>
  </si>
  <si>
    <t>Article 36(1) (h) and with Articles, 45, 46, point (c) of Article 56, 59, 60, point (c) of Article 66, 69, 70 and 72i CRR</t>
  </si>
  <si>
    <t>Article 36(1) (i), with Articles 43, 45, 47, with point (b) of Article 48(1) and with Article 49(1) to (3) CRR</t>
  </si>
  <si>
    <t>Article 62 CRR</t>
  </si>
  <si>
    <t>Due from credit institutions</t>
  </si>
  <si>
    <t>Due from investment companies</t>
  </si>
  <si>
    <t>Financial assets at fair value through profit or loss</t>
  </si>
  <si>
    <t>Loans and advances to customers</t>
  </si>
  <si>
    <t>Receivables from customers</t>
  </si>
  <si>
    <t>Other financial assets</t>
  </si>
  <si>
    <t>Tangible assets</t>
  </si>
  <si>
    <t>Right-of-use assets</t>
  </si>
  <si>
    <t>Intangible assets</t>
  </si>
  <si>
    <t>Goodwill</t>
  </si>
  <si>
    <t>Amounts owed to central banks (TLTRO)</t>
  </si>
  <si>
    <t>Deposits from customers</t>
  </si>
  <si>
    <t>Loans received and debt securities in issue</t>
  </si>
  <si>
    <t xml:space="preserve">Financial liabilities at fair value through profit or loss </t>
  </si>
  <si>
    <t>Accounts payable and other liabilities</t>
  </si>
  <si>
    <t>Subordinated debt</t>
  </si>
  <si>
    <t>Share capital</t>
  </si>
  <si>
    <t>Share premium</t>
  </si>
  <si>
    <t>Other reserves</t>
  </si>
  <si>
    <t>Retained earnings</t>
  </si>
  <si>
    <t>Non-controlling interest</t>
  </si>
  <si>
    <t>AS LHV Group</t>
  </si>
  <si>
    <t>EE3100073644 </t>
  </si>
  <si>
    <t>Estonian</t>
  </si>
  <si>
    <t>No</t>
  </si>
  <si>
    <t>Common Equity Tier 1</t>
  </si>
  <si>
    <t xml:space="preserve">Group </t>
  </si>
  <si>
    <t>Common shares</t>
  </si>
  <si>
    <t>EUR 30m</t>
  </si>
  <si>
    <t>Various</t>
  </si>
  <si>
    <t>Shareholder's equity</t>
  </si>
  <si>
    <t>Floating</t>
  </si>
  <si>
    <t>Yes</t>
  </si>
  <si>
    <t xml:space="preserve">Fully discretionary </t>
  </si>
  <si>
    <t>Non-cumulative</t>
  </si>
  <si>
    <t>Additional Tier 1</t>
  </si>
  <si>
    <t>Overview of internal capital and liquidity adequacy assessment process for the Financial Supervision Authority</t>
  </si>
  <si>
    <t>Table EU  REMA - Remuneration policy*</t>
  </si>
  <si>
    <t>,</t>
  </si>
  <si>
    <t>Due from central banks</t>
  </si>
  <si>
    <t>Strategic financial investments</t>
  </si>
  <si>
    <t>Financial assets measured at amortized cost</t>
  </si>
  <si>
    <t>Legal reserve</t>
  </si>
  <si>
    <t>ESG prudential disclosures</t>
  </si>
  <si>
    <t>Table 1 - Qualitative information on Environmental risk</t>
  </si>
  <si>
    <t>Table 2 - Qualitative information on Social risk</t>
  </si>
  <si>
    <t>Table 3 - Qualitative information on Governance risk</t>
  </si>
  <si>
    <t>Template 1: Banking book- Climate Change transition risk: Credit quality of exposures by sector, emissions and residual maturity</t>
  </si>
  <si>
    <t>Template 2: Banking book - Climate change transition risk: Loans collateralised by immovable property - Energy efficiency of the collateral</t>
  </si>
  <si>
    <t>Template 3: Banking book - Climate change transition risk: Alignment metrics</t>
  </si>
  <si>
    <t>Template 4: Banking book - Climate change transition risk: Exposures to top 20 carbon-intensive firms</t>
  </si>
  <si>
    <t>Template 5: Banking book - Climate change physical risk: Exposures subject to physical risk</t>
  </si>
  <si>
    <t>in accordance with Article 449a CRR</t>
  </si>
  <si>
    <t>Business strategy and processes</t>
  </si>
  <si>
    <t>Institution's business strategy to integrate environmental factors and risks, taking into account the impact of environmental factors and risks on institution's business environment, business model, strategy and financial planning</t>
  </si>
  <si>
    <t>Objectives, targets and limits to assess and address environmental risk in short-, medium-, and long-term, and performance assessment against these objectives, targets and limits, including forward-looking information in the design of business strategy and processes</t>
  </si>
  <si>
    <t>Current investment activities and (future) investment targets towards environmental objectives and EU Taxonomy-aligned activities</t>
  </si>
  <si>
    <t>Policies and procedures relating to direct and indirect engagement with new or existing counterparties on their strategies to mitigate and reduce environmental risks</t>
  </si>
  <si>
    <t>Governance</t>
  </si>
  <si>
    <t>Responsibilities of the management body for setting the risk framework, supervising and managing the implementation of the objectives, strategy and policies in the context of environmental risk management covering relevant transmission channels</t>
  </si>
  <si>
    <t>Management body's integration of short-, medium- and long-term effects of environmental factors and risks, organisational structure both within business lines and internal control functions</t>
  </si>
  <si>
    <t>Integration of measures to manage environmental factors and risks in internal governance arrangements, including the role of committees, the allocation of tasks and responsibilities, and the feedback loop from risk management to the management body covering relevant transmission channels</t>
  </si>
  <si>
    <t>Lines of reporting and frequency of reporting relating to environmental risk</t>
  </si>
  <si>
    <t>Alignment of the remuneration policy with institution's environmental risk-related objectives</t>
  </si>
  <si>
    <t>Risk management</t>
  </si>
  <si>
    <t>Integration of short-, medium- and long-term effects of environmental factors and risks in the risk framework</t>
  </si>
  <si>
    <t>(k)</t>
  </si>
  <si>
    <t>Definitions, methodologies and international standards on which the environmental risk management framework is based</t>
  </si>
  <si>
    <t>(l)</t>
  </si>
  <si>
    <t>Processes to identify, measure and monitor activities and exposures (and collateral where applicable) sensitive to environmental risks, covering relevant transmission channels</t>
  </si>
  <si>
    <t>(m)</t>
  </si>
  <si>
    <t>Activities, commitments and exposures contributing to mitigate environmental risks</t>
  </si>
  <si>
    <t>(n)</t>
  </si>
  <si>
    <t>Implementation of tools for identification, measurement and management of environmental risks</t>
  </si>
  <si>
    <t>(o)</t>
  </si>
  <si>
    <t>Results and outcome of the risk tools implemented and the estimated impact of environmental risk on capital and liquidity risk profile</t>
  </si>
  <si>
    <t>(p)</t>
  </si>
  <si>
    <t>Data availability, quality and accuracy, and efforts to improve these aspects</t>
  </si>
  <si>
    <t>(q)</t>
  </si>
  <si>
    <t>Description of limits to environmental risks (as drivers of prudential risks) that are set, and triggering escalation and exclusion in the case of breaching these limits</t>
  </si>
  <si>
    <t>(r)</t>
  </si>
  <si>
    <t>Description of the link (transmission channels) between environmental risks with credit risk, liquidity and funding risk, market risk, operational risk and reputational risk in the risk management framework</t>
  </si>
  <si>
    <t>Adjustment of the institution's business strategy to integrate social factors and risks taking into account the impact of social risk on the institution's business environment, business model, strategy and financial planning</t>
  </si>
  <si>
    <t>Objectives, targets and limits to assess and address social risk in short-term, medium-term and long-term, and performance assessment against these objectives, targets and limits, including forward-looking information in the design of business strategy and processes</t>
  </si>
  <si>
    <t>Policies and procedures relating to direct and indirect engagement with new or existing counterparties on their strategies to mitigate and reduce socially harmful activities</t>
  </si>
  <si>
    <r>
      <t>Responsibilities of the management body for setting the risk framework, supervising and managing the implementation of the objectives, strategy and policies in the context of social risk management covering</t>
    </r>
    <r>
      <rPr>
        <sz val="11"/>
        <rFont val="Calibri"/>
        <family val="2"/>
        <charset val="186"/>
        <scheme val="minor"/>
      </rPr>
      <t xml:space="preserve"> counterparties</t>
    </r>
    <r>
      <rPr>
        <sz val="11"/>
        <rFont val="Calibri"/>
        <family val="2"/>
        <scheme val="minor"/>
      </rPr>
      <t>' approaches to:</t>
    </r>
  </si>
  <si>
    <t>Activities towards the community and society</t>
  </si>
  <si>
    <t>(ii)</t>
  </si>
  <si>
    <t>Employee relationships and labour standards</t>
  </si>
  <si>
    <t>(iii)</t>
  </si>
  <si>
    <t>Customer protection and product responsibility</t>
  </si>
  <si>
    <t>(iv)</t>
  </si>
  <si>
    <t>Human rights</t>
  </si>
  <si>
    <t>Integration of measures to manage social factors and risks in internal governance arrangements, including  the role of committees, the allocation of tasks and responsibilities, and the feedback loop from risk management to the management body</t>
  </si>
  <si>
    <t>Lines of reporting and frequency of reporting relating to social risk</t>
  </si>
  <si>
    <t>Alignment of the remuneration policy in line with institution's social risk-related objectives</t>
  </si>
  <si>
    <t>Definitions, methodologies and international standards on which the social risk management framework is based</t>
  </si>
  <si>
    <t>Processes to identify, measure and monitor activities and exposures (and collateral wher applicable) sensitive to social risk, covering relevant transmission channels</t>
  </si>
  <si>
    <t>Activities, commitments and assets contributing to mitigate social risk</t>
  </si>
  <si>
    <t>Implementation of tools for identification and management of social risk</t>
  </si>
  <si>
    <t>Description of setting limits to social risk and cases to trigger escalation and exclusion in the case of breaching these limits</t>
  </si>
  <si>
    <t>Institution's integration in their governance arrangements governance performance of the counterparty, including committees of the highest governance body, committees responsible for decision-making on economic, environmental, and social topics</t>
  </si>
  <si>
    <t>Institution's accounting of the counterparty's highest governance body’s role in non-financial reporting</t>
  </si>
  <si>
    <t>Institution's integration in governance arrangements of the governance performance of their counterparties including:</t>
  </si>
  <si>
    <t>Ethical considerations</t>
  </si>
  <si>
    <t>Strategy and risk management</t>
  </si>
  <si>
    <t>Inclusiveness</t>
  </si>
  <si>
    <t>Transparency</t>
  </si>
  <si>
    <t>(v)</t>
  </si>
  <si>
    <t>Management of conflict of interest</t>
  </si>
  <si>
    <t>(vi)</t>
  </si>
  <si>
    <t>Internal communication on critical concerns</t>
  </si>
  <si>
    <t>Institution's integration in risk management arrangements the governance performance of their counterparties considering:</t>
  </si>
  <si>
    <t>Sector/subsector</t>
  </si>
  <si>
    <t>Gross carrying amount (Mln EUR)</t>
  </si>
  <si>
    <t>Accumulated impairment, accumulated negative changes in fair value due to credit risk and provisions (Mln EUR)</t>
  </si>
  <si>
    <t>GHG financed emissions (scope 1, scope 2 and scope 3 emissions of the counterparty) (in tons of CO2 equivalent)</t>
  </si>
  <si>
    <t>GHG emissions (column i): gross carrying amount percentage of the portfolio derived from company-specific reporting</t>
  </si>
  <si>
    <t xml:space="preserve"> &lt;= 5 years</t>
  </si>
  <si>
    <t>&gt; 5 year &lt;= 10 years</t>
  </si>
  <si>
    <t>&gt; 10 year &lt;= 20 years</t>
  </si>
  <si>
    <t>&gt; 20 years</t>
  </si>
  <si>
    <t>Average weighted maturity</t>
  </si>
  <si>
    <t>Of which environmentally sustainable (CCM)</t>
  </si>
  <si>
    <t>Of which stage 2 exposures</t>
  </si>
  <si>
    <t>Of which non-performing exposures</t>
  </si>
  <si>
    <t>Of which Stage 2 exposures</t>
  </si>
  <si>
    <t>Of which Scope 3 financed emissions</t>
  </si>
  <si>
    <t>Exposures towards sectors that highly contribute to climate change*</t>
  </si>
  <si>
    <t>A - Agriculture, forestry and fishing</t>
  </si>
  <si>
    <t>B - Mining and quarrying</t>
  </si>
  <si>
    <t xml:space="preserve">B.05 - Mining of coal and lignite </t>
  </si>
  <si>
    <t xml:space="preserve">B.06 - Extraction of crude petroleum and natural gas  </t>
  </si>
  <si>
    <t xml:space="preserve">B.07 - Mining of metal ores  </t>
  </si>
  <si>
    <t xml:space="preserve">B.08 - Other mining and quarrying </t>
  </si>
  <si>
    <t xml:space="preserve">B.09 - Mining support service activities </t>
  </si>
  <si>
    <t>C - Manufacturing</t>
  </si>
  <si>
    <t>C.10 - Manufacture of food products</t>
  </si>
  <si>
    <t>C.11 - Manufacture of beverages</t>
  </si>
  <si>
    <t>C.12 - Manufacture of tobacco products</t>
  </si>
  <si>
    <t>C.13 - Manufacture of textiles</t>
  </si>
  <si>
    <t>C.14 - Manufacture of wearing apparel</t>
  </si>
  <si>
    <t>C.15 - Manufacture of leather and related products</t>
  </si>
  <si>
    <t>C.16 - Manufacture of wood and of products of wood and cork, except furniture; manufacture of articles of straw and plaiting materials</t>
  </si>
  <si>
    <t>C.22 - Manufacture of rubber products</t>
  </si>
  <si>
    <t>C.23 - Manufacture of other non-metallic mineral products</t>
  </si>
  <si>
    <t>C.24 - Manufacture of basic metals</t>
  </si>
  <si>
    <t>C.25 - Manufacture of fabricated metal products, except machinery and equipment</t>
  </si>
  <si>
    <t>C.26 - Manufacture of computer, electronic and optical products</t>
  </si>
  <si>
    <t>C.27 - Manufacture of electrical equipment</t>
  </si>
  <si>
    <t>C.28 - Manufacture of machinery and equipment n.e.c.</t>
  </si>
  <si>
    <t>C.29 - Manufacture of motor vehicles, trailers and semi-trailers</t>
  </si>
  <si>
    <t>C.30 - Manufacture of other transport equipment</t>
  </si>
  <si>
    <t>C.31 - Manufacture of furniture</t>
  </si>
  <si>
    <t>C.32 - Other manufacturing</t>
  </si>
  <si>
    <t>C.33 - Repair and installation of machinery and equipment</t>
  </si>
  <si>
    <t>D - Electricity, gas, steam and air conditioning supply</t>
  </si>
  <si>
    <t>D35.1 - Electric power generation, transmission and distribution</t>
  </si>
  <si>
    <t>D35.11 - Production of electricity</t>
  </si>
  <si>
    <t>D35.2 - Manufacture of gas; distribution of gaseous fuels through mains</t>
  </si>
  <si>
    <t>D35.3 - Steam and air conditioning supply</t>
  </si>
  <si>
    <t>E - Water supply; sewerage, waste management and remediation activities</t>
  </si>
  <si>
    <t>F - Construction</t>
  </si>
  <si>
    <t>F.41 - Construction of buildings</t>
  </si>
  <si>
    <t>F.42 - Civil engineering</t>
  </si>
  <si>
    <t>F.43 - Specialised construction activities</t>
  </si>
  <si>
    <t>G - Wholesale and retail trade; repair of motor vehicles and motorcycles</t>
  </si>
  <si>
    <t>H - Transportation and storage</t>
  </si>
  <si>
    <t>H.49 - Land transport and transport via pipelines</t>
  </si>
  <si>
    <t>H.50 - Water transport</t>
  </si>
  <si>
    <t>H.51 - Air transport</t>
  </si>
  <si>
    <t>H.52 - Warehousing and support activities for transportation</t>
  </si>
  <si>
    <t>H.53 - Postal and courier activities</t>
  </si>
  <si>
    <t>I - Accommodation and food service activities</t>
  </si>
  <si>
    <t>L - Real estate activities</t>
  </si>
  <si>
    <t>Exposures towards sectors other than those that highly contribute to climate change*</t>
  </si>
  <si>
    <t>K - Financial and insurance activities</t>
  </si>
  <si>
    <t>Exposures to other sectors (NACE codes J, M - U)</t>
  </si>
  <si>
    <t>Counterparty sector</t>
  </si>
  <si>
    <t>Total gross carrying amount amount (in MEUR)</t>
  </si>
  <si>
    <t>Level of energy efficiency (EP score in kWh/m² of collateral)</t>
  </si>
  <si>
    <t>Level of energy efficiency (EPC label of collateral)</t>
  </si>
  <si>
    <t>Without EPC label of collateral</t>
  </si>
  <si>
    <t>0; &lt;= 100</t>
  </si>
  <si>
    <t>&gt; 100; &lt;= 200</t>
  </si>
  <si>
    <t>&gt; 200; &lt;= 300</t>
  </si>
  <si>
    <t>&gt; 300; &lt;= 400</t>
  </si>
  <si>
    <t>&gt; 400; &lt;= 500</t>
  </si>
  <si>
    <t>&gt; 500</t>
  </si>
  <si>
    <t>A</t>
  </si>
  <si>
    <t>B</t>
  </si>
  <si>
    <t>C</t>
  </si>
  <si>
    <t>D</t>
  </si>
  <si>
    <t>E</t>
  </si>
  <si>
    <t>F</t>
  </si>
  <si>
    <t>G</t>
  </si>
  <si>
    <t>Of which level of energy efficiency (EP score in kWh/m² of collateral) estimated</t>
  </si>
  <si>
    <t>Total EU area</t>
  </si>
  <si>
    <t>Of which Loans collateralised by commercial immovable property</t>
  </si>
  <si>
    <t>Of which Loans collateralised by residential immovable property</t>
  </si>
  <si>
    <t xml:space="preserve">Of which Collateral obtained by taking possession: residential and commercial immovable properties </t>
  </si>
  <si>
    <t>Of which Level of energy efficiency (EP score in kWh/m² of collateral) estimated</t>
  </si>
  <si>
    <t>Total non-EU area</t>
  </si>
  <si>
    <t>Sector</t>
  </si>
  <si>
    <t>NACE Sectors (a minima)</t>
  </si>
  <si>
    <t>Portfolio gross carrying amount (Mn EUR)</t>
  </si>
  <si>
    <t>Alignment metric**</t>
  </si>
  <si>
    <t>Year of reference</t>
  </si>
  <si>
    <t>Distance to IEA NZE2050 in % ***</t>
  </si>
  <si>
    <t>Target (year of reference + 3 years)</t>
  </si>
  <si>
    <t>Power</t>
  </si>
  <si>
    <t xml:space="preserve">Fossil fuel combustion </t>
  </si>
  <si>
    <t xml:space="preserve">Maritime transport </t>
  </si>
  <si>
    <t>Cement, clinker and lime production</t>
  </si>
  <si>
    <t xml:space="preserve">Iron and steel, coke, and metal ore production </t>
  </si>
  <si>
    <t>* List of NACE sectors to be considered</t>
  </si>
  <si>
    <t>IEA sector</t>
  </si>
  <si>
    <t>Column b - NACE Sectors (a minima) - Sectors required</t>
  </si>
  <si>
    <t>**Examples of metrics - non-exhaustive list. Institutions shall apply metrics defined by the IEA scenario</t>
  </si>
  <si>
    <t>sector</t>
  </si>
  <si>
    <t>code</t>
  </si>
  <si>
    <t>shipping</t>
  </si>
  <si>
    <t>Average tonnes of CO2 per passenger-km
Average gCO₂/MJ 
and
Average share of high carbon technologies (ICE).</t>
  </si>
  <si>
    <t>power</t>
  </si>
  <si>
    <t>Average tonnes of CO2 per MWh 
and 
Average share of high carbon technologies (oil, gas, coal).</t>
  </si>
  <si>
    <t>oil and gas</t>
  </si>
  <si>
    <t>Average tons pf CO2 per GJ.
and
Average share of high carbon technologies (ICE).</t>
  </si>
  <si>
    <t>steel</t>
  </si>
  <si>
    <t>Average tonnes of CO2 per tonne of output
and
Average share of high carbon technologies (ICE).</t>
  </si>
  <si>
    <t>coal</t>
  </si>
  <si>
    <t>cement</t>
  </si>
  <si>
    <t>aviation</t>
  </si>
  <si>
    <t>Average share of sustainable aviation fuels
and
Average tonnes of CO2 per passenger-km</t>
  </si>
  <si>
    <t>automotive</t>
  </si>
  <si>
    <t>Average tonnes of CO2 per passenger-km
and
Average share of high carbon technologies (ICE).</t>
  </si>
  <si>
    <t>Based on the data available in the Carbon Majors Database, LHV has not identified exposures referred to herein.</t>
  </si>
  <si>
    <t>Gross carrying amount (aggregate)</t>
  </si>
  <si>
    <t>Gross carrying amount towards the counterparties compared to total gross carrying amount (aggregate)*</t>
  </si>
  <si>
    <t>Weighted average maturity</t>
  </si>
  <si>
    <t>Number of top 20 polluting firms included</t>
  </si>
  <si>
    <t xml:space="preserve">*For counterparties among the top 20 carbon emitting companies in the world
</t>
  </si>
  <si>
    <t xml:space="preserve">o </t>
  </si>
  <si>
    <t>of which exposures sensitive to impact from climate change physical events</t>
  </si>
  <si>
    <t>Breakdown by maturity bucket</t>
  </si>
  <si>
    <t>of which exposures sensitive to impact from chronic climate change events</t>
  </si>
  <si>
    <t>of which exposures sensitive to impact from acute climate change events</t>
  </si>
  <si>
    <t>of which exposures sensitive to impact both from chronic and acute climate change events</t>
  </si>
  <si>
    <t>of which Stage 2 exposures</t>
  </si>
  <si>
    <t>Loans collateralised by residential immovable property</t>
  </si>
  <si>
    <t>Loans collateralised by commercial immovable property</t>
  </si>
  <si>
    <t>LHV has defined an exclusion list for business activities that fall outside of the credit risk appetite. The list is created considering such activities' negative impact on different ESG factors.</t>
  </si>
  <si>
    <t>BRAZIL</t>
  </si>
  <si>
    <t>CAYMAN ISLANDS</t>
  </si>
  <si>
    <t>GREECE</t>
  </si>
  <si>
    <t>HONG KONG</t>
  </si>
  <si>
    <t>INDIA</t>
  </si>
  <si>
    <t>ITALY</t>
  </si>
  <si>
    <t>JERSEY</t>
  </si>
  <si>
    <t>KOREA, REPUBLIC OF</t>
  </si>
  <si>
    <t>MALTA</t>
  </si>
  <si>
    <t>NEW ZEALAND</t>
  </si>
  <si>
    <t>TURKEY</t>
  </si>
  <si>
    <t>Sectoral discussions with relevant state institutions have been initiated in order to develop a more centralized approach to local, i.e. environmental factors related to Estonia and possible negative environmental and climate changes. The state of Estonia is preparing new climate projections until the year 2100. They will be completed by the end of 2026 and will have a higher degree of spatial accuracy than before.
Simultaneously, LHV is committed to enhancing the integrity of its ongoing data collection efforts, emphasizing the accuracy and reliability of the information gathered.</t>
  </si>
  <si>
    <t>Template 6. Summary of GAR KPIs</t>
  </si>
  <si>
    <t>KPI</t>
  </si>
  <si>
    <t>% coverage (over total assets)*</t>
  </si>
  <si>
    <t>Climate change mitigation</t>
  </si>
  <si>
    <t>Climate change adaptation</t>
  </si>
  <si>
    <t>Total (Climate change mitigation + Climate change adaptation)</t>
  </si>
  <si>
    <t>GAR stock</t>
  </si>
  <si>
    <t>GAR flow</t>
  </si>
  <si>
    <t>* % of assets covered by the KPI over banks´ total assets</t>
  </si>
  <si>
    <t>Template 7 - Mitigating actions: Assets for the calculation of GAR</t>
  </si>
  <si>
    <t>Million EUR</t>
  </si>
  <si>
    <t>Disclosure reference date T</t>
  </si>
  <si>
    <t xml:space="preserve">Total gross carrying amount </t>
  </si>
  <si>
    <t>Climate Change Mitigation (CCM)</t>
  </si>
  <si>
    <t>Climate Change Adaptation (CCA)</t>
  </si>
  <si>
    <t>TOTAL (CCM + CCA)</t>
  </si>
  <si>
    <t>Of which towards taxonomy relevant sectors (Taxonomy-eligible)</t>
  </si>
  <si>
    <t>Of which environmentally sustainable (Taxonomy-aligned)</t>
  </si>
  <si>
    <t>Of which specialised lending</t>
  </si>
  <si>
    <t>Of which transitional</t>
  </si>
  <si>
    <t>Of which enabling</t>
  </si>
  <si>
    <t>Of which adaptation</t>
  </si>
  <si>
    <t>Of which transitional/adaptation</t>
  </si>
  <si>
    <t>GAR - Covered assets in both numerator and denominator</t>
  </si>
  <si>
    <t>Loans and advances, debt securities and equity instruments not HfT eligible for GAR calculation</t>
  </si>
  <si>
    <t xml:space="preserve">Financial corporations </t>
  </si>
  <si>
    <t>Debt securities, including UoP</t>
  </si>
  <si>
    <t>of which investment firms</t>
  </si>
  <si>
    <t>of which  management companies</t>
  </si>
  <si>
    <t>of which insurance undertakings</t>
  </si>
  <si>
    <t>Non-financial corporations (subject to NFRD disclosure obligations)</t>
  </si>
  <si>
    <t>of which loans collateralised by residential immovable property</t>
  </si>
  <si>
    <t>of which building renovation loans</t>
  </si>
  <si>
    <t>of which motor vehicle loans</t>
  </si>
  <si>
    <t>Local governments financing</t>
  </si>
  <si>
    <t>Housing financing</t>
  </si>
  <si>
    <t>Other local governments financing</t>
  </si>
  <si>
    <t xml:space="preserve">Collateral obtained by taking possession: residential and commercial immovable properties </t>
  </si>
  <si>
    <t>TOTAL GAR ASSETS</t>
  </si>
  <si>
    <t xml:space="preserve">Assets excluded from the numerator for GAR calculation (covered in the denominator) </t>
  </si>
  <si>
    <t>EU Non-financial corporations (not subject to NFRD disclosure obligations)</t>
  </si>
  <si>
    <t>Non-EU Non-financial corporations (not subject to NFRD disclosure obligations)</t>
  </si>
  <si>
    <t>Derivatives</t>
  </si>
  <si>
    <t>On demand interbank loans</t>
  </si>
  <si>
    <t>Cash and cash-related assets</t>
  </si>
  <si>
    <t>Other assets (e.g. Goodwill, commodities etc.)</t>
  </si>
  <si>
    <t>TOTAL ASSETS IN THE DENOMINATOR (GAR)</t>
  </si>
  <si>
    <t>Sovereigns</t>
  </si>
  <si>
    <t>Central banks exposure</t>
  </si>
  <si>
    <t>Trading book</t>
  </si>
  <si>
    <t>TOTAL ASSETS EXCLUDED FROM NUMERATOR AND DENOMINATOR</t>
  </si>
  <si>
    <t>TOTAL ASSETS</t>
  </si>
  <si>
    <t>Template 8 - GAR (%)</t>
  </si>
  <si>
    <t>r</t>
  </si>
  <si>
    <t>s</t>
  </si>
  <si>
    <t>t</t>
  </si>
  <si>
    <t>u</t>
  </si>
  <si>
    <t>v</t>
  </si>
  <si>
    <t>w</t>
  </si>
  <si>
    <t>z</t>
  </si>
  <si>
    <t>aa</t>
  </si>
  <si>
    <t>ab</t>
  </si>
  <si>
    <t>ac</t>
  </si>
  <si>
    <t>ad</t>
  </si>
  <si>
    <t>ae</t>
  </si>
  <si>
    <t>af</t>
  </si>
  <si>
    <t>Disclosure reference date T: KPIs on stock</t>
  </si>
  <si>
    <t>Disclosure reference date T: KPIs on flows</t>
  </si>
  <si>
    <t>Proportion of eligible assets funding taxonomy relevant sectors</t>
  </si>
  <si>
    <t>Proportion of total assets covered</t>
  </si>
  <si>
    <t>Proportion of new eligible assets funding taxonomy relevant sectors</t>
  </si>
  <si>
    <t>Proportion of total new assets covered</t>
  </si>
  <si>
    <t>Of which environmentally sustainable</t>
  </si>
  <si>
    <t>%  (compared to total covered assets in the denominator)</t>
  </si>
  <si>
    <t>GAR</t>
  </si>
  <si>
    <t>Financial corporations</t>
  </si>
  <si>
    <t>of which management companies</t>
  </si>
  <si>
    <t>Non-financial corporations subject to NFRD disclosure obligations</t>
  </si>
  <si>
    <t>Local government financing</t>
  </si>
  <si>
    <t>Template 10 - Other climate change mitigating actions that are not covered in the EU Taxonomy</t>
  </si>
  <si>
    <t>Type of financial instrument</t>
  </si>
  <si>
    <t>Type of counterparty</t>
  </si>
  <si>
    <t>Gross carrying amount (million EUR)</t>
  </si>
  <si>
    <t>Type of risk mitigated (Climate change transition risk)</t>
  </si>
  <si>
    <t>Type of risk mitigated (Climate change physical risk)</t>
  </si>
  <si>
    <t>Qualitative information on the nature of the mitigating actions</t>
  </si>
  <si>
    <t>Bonds (e.g. green, sustainable, sustainability-linked under standards other than the EU standards)</t>
  </si>
  <si>
    <t>Of which building renovation loans</t>
  </si>
  <si>
    <t>Other counterparties</t>
  </si>
  <si>
    <t>Loans (e.g. green, sustainable, sustainability-linked under standards other than the EU standards)</t>
  </si>
  <si>
    <t>2. According to the disclosure requirements certain assets may not be considered for taxonomy-eligibility and taxonomy-alignment and are therefore excluded from the numerator. Such assets include for example exposures towards companies who are not under the obligation to publish sustainability reports, i.e. all companies which are not large (over 500 employees) public-interest companies, referred to as non-NFRD.</t>
  </si>
  <si>
    <t>LHV collects building energy efficiency data directly from the national construction registry, though the data there can be incomplete at times. In some instances, the Energy Performance Certificate (EPC) label is available along with energy consumption figures in kWh/m2, while in other cases, only the EPC label is provided.</t>
  </si>
  <si>
    <t>Cash and cash equivalents</t>
  </si>
  <si>
    <t>* Pages 74-77, 80-82 in Annual report: https://www.lhv.ee/assets/files/investor/LHV_Group_Annual_Report_2023-EN.pdf</t>
  </si>
  <si>
    <t xml:space="preserve">Main reporting currency </t>
  </si>
  <si>
    <t xml:space="preserve">EUR </t>
  </si>
  <si>
    <t xml:space="preserve">Reporting unit (quantitative data) </t>
  </si>
  <si>
    <t xml:space="preserve">thousands of euros </t>
  </si>
  <si>
    <t>Template 1_IRRBB_CSRBB_mapping</t>
  </si>
  <si>
    <t>Sector/Instrument</t>
  </si>
  <si>
    <t xml:space="preserve"> Notional amount</t>
  </si>
  <si>
    <t>Notional amount</t>
  </si>
  <si>
    <t>Fair Value</t>
  </si>
  <si>
    <t>Amortized Cost</t>
  </si>
  <si>
    <t>of which: subject to IRRBB (IMS)</t>
  </si>
  <si>
    <t xml:space="preserve">Notional amount
subject to IRRBB IMS </t>
  </si>
  <si>
    <t>Notional amount
subject to IRRBB IMS</t>
  </si>
  <si>
    <t xml:space="preserve">NII </t>
  </si>
  <si>
    <t>MVC</t>
  </si>
  <si>
    <t>0010</t>
  </si>
  <si>
    <t>0020</t>
  </si>
  <si>
    <t>0030</t>
  </si>
  <si>
    <t>0040</t>
  </si>
  <si>
    <t>0050</t>
  </si>
  <si>
    <t>0060</t>
  </si>
  <si>
    <t>0070</t>
  </si>
  <si>
    <t>0080</t>
  </si>
  <si>
    <t>0090</t>
  </si>
  <si>
    <t>0100</t>
  </si>
  <si>
    <t>0110</t>
  </si>
  <si>
    <t>0120</t>
  </si>
  <si>
    <t>0130</t>
  </si>
  <si>
    <t>Total Assets</t>
  </si>
  <si>
    <t>Assets</t>
  </si>
  <si>
    <t>Central bank</t>
  </si>
  <si>
    <t xml:space="preserve">Interbank </t>
  </si>
  <si>
    <t xml:space="preserve">   Of which: retail</t>
  </si>
  <si>
    <t>Of which: wholesale (financial and non-financial)</t>
  </si>
  <si>
    <t>Only for NII</t>
  </si>
  <si>
    <t>Of which: sovereigns (general governments)</t>
  </si>
  <si>
    <t>Of which: financials</t>
  </si>
  <si>
    <t>Of which: corporates</t>
  </si>
  <si>
    <t>Securitisation exposures</t>
  </si>
  <si>
    <t>Of which: hedges (on IRRBB and CSRBB)</t>
  </si>
  <si>
    <t>0140</t>
  </si>
  <si>
    <t>0150</t>
  </si>
  <si>
    <t>Total Liabilities</t>
  </si>
  <si>
    <t>0160</t>
  </si>
  <si>
    <t>Liabilities</t>
  </si>
  <si>
    <t>0170</t>
  </si>
  <si>
    <t>0180</t>
  </si>
  <si>
    <t>Deposits</t>
  </si>
  <si>
    <t>0190</t>
  </si>
  <si>
    <t>0200</t>
  </si>
  <si>
    <t xml:space="preserve">   Of which: wholesale (financial and non-financial)</t>
  </si>
  <si>
    <t>0210</t>
  </si>
  <si>
    <t xml:space="preserve">Debt securities issued </t>
  </si>
  <si>
    <t>0220</t>
  </si>
  <si>
    <t>0230</t>
  </si>
  <si>
    <t>0240</t>
  </si>
  <si>
    <t>0250</t>
  </si>
  <si>
    <t>0260</t>
  </si>
  <si>
    <t>Other liabilities</t>
  </si>
  <si>
    <t>0270</t>
  </si>
  <si>
    <t>MEMORANDUM ITEMS</t>
  </si>
  <si>
    <t>Off-balance sheet assets: contingent assets</t>
  </si>
  <si>
    <t>0280</t>
  </si>
  <si>
    <t>Off-balance sheet liabilities: contingent liabilities</t>
  </si>
  <si>
    <t>0290</t>
  </si>
  <si>
    <t xml:space="preserve">Reporting unit (other quantitative data) </t>
  </si>
  <si>
    <t>basis point or percentage</t>
  </si>
  <si>
    <t>Template 2_CSRBB sensitivities</t>
  </si>
  <si>
    <t>Institution IMS</t>
  </si>
  <si>
    <t>Weighted average credit spread shocks</t>
  </si>
  <si>
    <t>Net Interest Income (NII)</t>
  </si>
  <si>
    <t xml:space="preserve">Market Value changes (MVC)
(as per defined in the EBA/GL/2022/14 para. 15) </t>
  </si>
  <si>
    <t>Baseline scenario (bps)</t>
  </si>
  <si>
    <t>Widening Spread Scenario (bps)</t>
  </si>
  <si>
    <t>Tightening Spread Scenario (bps)</t>
  </si>
  <si>
    <t>Level of EVE - Baseline scenario</t>
  </si>
  <si>
    <t>∆ EVE - Widening Spread Scenario</t>
  </si>
  <si>
    <t>∆ EVE - Tightening Spread Scenario</t>
  </si>
  <si>
    <t>Level of NII - Baseline scenario</t>
  </si>
  <si>
    <t>∆ NII - Widening Spread Scenario</t>
  </si>
  <si>
    <t>∆ NII - Tightening Spread Scenario</t>
  </si>
  <si>
    <t>Level of MV - Baseline scenario</t>
  </si>
  <si>
    <t>∆ MV - Widening Spread Scenario</t>
  </si>
  <si>
    <t>∆ MV - Tightening Spread Scenario</t>
  </si>
  <si>
    <t xml:space="preserve">Central bank </t>
  </si>
  <si>
    <t>Interbank</t>
  </si>
  <si>
    <r>
      <t>Of which: sovereigns</t>
    </r>
    <r>
      <rPr>
        <strike/>
        <sz val="11"/>
        <rFont val="Calibri"/>
        <family val="2"/>
        <scheme val="minor"/>
      </rPr>
      <t xml:space="preserve"> </t>
    </r>
    <r>
      <rPr>
        <sz val="11"/>
        <rFont val="Calibri"/>
        <family val="2"/>
        <scheme val="minor"/>
      </rPr>
      <t>(general governments)</t>
    </r>
  </si>
  <si>
    <t xml:space="preserve">Of which: financials </t>
  </si>
  <si>
    <r>
      <t xml:space="preserve">Of which:  hedges </t>
    </r>
    <r>
      <rPr>
        <sz val="11"/>
        <color theme="1"/>
        <rFont val="Calibri"/>
        <family val="2"/>
        <charset val="186"/>
        <scheme val="minor"/>
      </rPr>
      <t>(on CSRBB)</t>
    </r>
  </si>
  <si>
    <t>TOTAL LIABILITIES</t>
  </si>
  <si>
    <t>Of which: NMDs</t>
  </si>
  <si>
    <t>Debt securities issued</t>
  </si>
  <si>
    <r>
      <t xml:space="preserve">   Of which: hedges </t>
    </r>
    <r>
      <rPr>
        <sz val="11"/>
        <color theme="1"/>
        <rFont val="Calibri"/>
        <family val="2"/>
        <charset val="186"/>
        <scheme val="minor"/>
      </rPr>
      <t>(on CSRBB)</t>
    </r>
  </si>
  <si>
    <t>Net Derivatives</t>
  </si>
  <si>
    <t>Net Balance Sheet w/o Derivatives</t>
  </si>
  <si>
    <t>Net Balance Sheet with Derivatives</t>
  </si>
  <si>
    <t>0300</t>
  </si>
  <si>
    <t>0310</t>
  </si>
  <si>
    <t>Template 3_Unrealised losses</t>
  </si>
  <si>
    <t xml:space="preserve">Amortised costs items only </t>
  </si>
  <si>
    <t>Carrying amount</t>
  </si>
  <si>
    <t>Accumulated gains and losses in accordance with hedge accounting rules</t>
  </si>
  <si>
    <t xml:space="preserve">Institution internal view (economic value) </t>
  </si>
  <si>
    <t>Total hedges</t>
  </si>
  <si>
    <t>Differences between economic value and fair value stemming  from behavioural assumptions</t>
  </si>
  <si>
    <r>
      <t xml:space="preserve">Any other differences between economic value and fair value </t>
    </r>
    <r>
      <rPr>
        <b/>
        <sz val="10"/>
        <rFont val="Calibri"/>
        <family val="2"/>
        <scheme val="minor"/>
      </rPr>
      <t xml:space="preserve"> (not captured in columns 0020, 0030, 0080</t>
    </r>
    <r>
      <rPr>
        <b/>
        <sz val="10"/>
        <color theme="1"/>
        <rFont val="Calibri"/>
        <family val="2"/>
        <scheme val="minor"/>
      </rPr>
      <t>)</t>
    </r>
  </si>
  <si>
    <t>ITS reference</t>
  </si>
  <si>
    <t>Total financial assets at amortised cost and/or measured at a cost-based method</t>
  </si>
  <si>
    <t>{F 01.01; r0181 + r0231 + r0234; c0010}</t>
  </si>
  <si>
    <t>{F 01.01; r0182 + r0232 + r0236; c0010}</t>
  </si>
  <si>
    <t>{F 01.01; r0183 + r0233 + r0237; c0010}</t>
  </si>
  <si>
    <t>{F 01.01; r0390 + r0235; c0010}</t>
  </si>
  <si>
    <t>Total financial liabilities at amortised cost and/or measured at a cost-based method</t>
  </si>
  <si>
    <t>{F 01.02; r0110 + r141; c0010}</t>
  </si>
  <si>
    <t>{F 01.02; r0120 + r142; c0010}</t>
  </si>
  <si>
    <t>{F 01.02; r0130 + r143; c0010}</t>
  </si>
  <si>
    <t>Other financial liabilities</t>
  </si>
  <si>
    <t>{F 01.02; r0140 + r144; c0010}</t>
  </si>
  <si>
    <t>Template 4_CSRBB_Additional</t>
  </si>
  <si>
    <t>Please answer to all of the following questions. Please consult the instructions to fill-in this template.</t>
  </si>
  <si>
    <t>CSRBB definition and perimeter</t>
  </si>
  <si>
    <t>1 - Which spread components does the credit institution consider in the CSRBB identification and measurement?</t>
  </si>
  <si>
    <t xml:space="preserve"> - Market credit spread</t>
  </si>
  <si>
    <t xml:space="preserve"> - Market liquidity spread</t>
  </si>
  <si>
    <t xml:space="preserve"> - Idiosyncratic spread (instrument or borrower-specific elements)</t>
  </si>
  <si>
    <t xml:space="preserve"> - Idiosyncratic spread (sector, geography, currency)</t>
  </si>
  <si>
    <t xml:space="preserve"> - Other (please specify below)</t>
  </si>
  <si>
    <t>If other, please specify</t>
  </si>
  <si>
    <t>2 - What is the rationale for the scope of the spread components considered in the CSRBB identification and measurement?</t>
  </si>
  <si>
    <t>Market Data availability for instruments within CSRBB scope, simplicity of calculation taking into account the proportionality of CSRBB impact, conservativeness of final impact</t>
  </si>
  <si>
    <t>3 -  Are there differences in the scope of instruments to compute the impact of CSRBB on EVE, NII and MVC ?</t>
  </si>
  <si>
    <t xml:space="preserve"> If yes, please provide the rationale of the differences in scopes.</t>
  </si>
  <si>
    <t>Measurement &amp; stress-testing framework</t>
  </si>
  <si>
    <t>At the date of measurement, the impact of CSRBBB for liabilities on NII was zero. For EVE the impact of deterioration of creditworthiness was floored at zero.</t>
  </si>
  <si>
    <t xml:space="preserve">2 - How does your credit institution measure CSRBB? </t>
  </si>
  <si>
    <t xml:space="preserve"> - CS01 or any other sensitivity-based metric</t>
  </si>
  <si>
    <t xml:space="preserve"> - Parametric measure</t>
  </si>
  <si>
    <t xml:space="preserve"> - Historical simulation</t>
  </si>
  <si>
    <t>Using latest EBA stress test parameters</t>
  </si>
  <si>
    <t>3 - Does your credit institution apply diversification effects between IRRBB and CSRBB?</t>
  </si>
  <si>
    <t>If yes, please specify the risk(s)</t>
  </si>
  <si>
    <t xml:space="preserve">4 - How often does your credit institution measure CSRBB? </t>
  </si>
  <si>
    <t>Monthly</t>
  </si>
  <si>
    <t>5 - Please specify the way of how your credit institution performs stress tests with respect to CSRBB?</t>
  </si>
  <si>
    <t xml:space="preserve"> - Stand-alone credit spread shocks</t>
  </si>
  <si>
    <t xml:space="preserve"> - Credit spread shocks integrated into broader internal stress tests</t>
  </si>
  <si>
    <t xml:space="preserve"> - Other (please specify)</t>
  </si>
  <si>
    <t>6 - Does your credit institution differentiate the idiosyncratic and non-idiosyncratic components of the credit spread changes in the stress tests performed?</t>
  </si>
  <si>
    <t>7 - How are the stress scenarios calibrated?</t>
  </si>
  <si>
    <t xml:space="preserve"> - Historical scenarios observed in the past 10Yr</t>
  </si>
  <si>
    <t xml:space="preserve"> - Historical scenarios observed in the past 20Yr</t>
  </si>
  <si>
    <t xml:space="preserve"> - Taylor made (hypothetical) scenarios</t>
  </si>
  <si>
    <t>Scenarios are based on EBA stress test scenarios</t>
  </si>
  <si>
    <t>8 - How often are these scenarios reviewed?</t>
  </si>
  <si>
    <t>Every year</t>
  </si>
  <si>
    <t>9 - Which approach do you expect to follow (or you already apply) to assess the impact on NII of your CSRBB exposures?</t>
  </si>
  <si>
    <t>Balance sheet assumption:</t>
  </si>
  <si>
    <t>constant balance sheet</t>
  </si>
  <si>
    <t>Please, further elaborate:</t>
  </si>
  <si>
    <t>the impact on NII comes from the roll-over of existing positions with shocked conditions applied to new transactions</t>
  </si>
  <si>
    <t>10 - Which approach do you expect to follow (or you already apply) to assess the impact on EVE of your CSRBB exposures? Please briefly explain.</t>
  </si>
  <si>
    <t>0320</t>
  </si>
  <si>
    <t>dynamic balance sheet</t>
  </si>
  <si>
    <t>0330</t>
  </si>
  <si>
    <t>the CSRBB impact on EVE should follow the same balance sheet assumption as the IRBB impact on EVE</t>
  </si>
  <si>
    <t>11 - Which approach do you expect to follow (or you already apply) to assess the impact on MV of your CSRBB exposures? Please briefly explain.</t>
  </si>
  <si>
    <t>0340</t>
  </si>
  <si>
    <t>0350</t>
  </si>
  <si>
    <t>MV is generally the present value of future cash flows, thus the assumptions for EVE would suit better</t>
  </si>
  <si>
    <t>Commercial margins/other spread components (EVE)</t>
  </si>
  <si>
    <t>0360</t>
  </si>
  <si>
    <t>Excluded</t>
  </si>
  <si>
    <t>0370</t>
  </si>
  <si>
    <t>Template 5_NMD_stratification</t>
  </si>
  <si>
    <t>Amount</t>
  </si>
  <si>
    <t>Total retail NMDs (as per defined under paragraph 7 of the EBA/GL/2022/14)</t>
  </si>
  <si>
    <t>1. Natural persons</t>
  </si>
  <si>
    <t xml:space="preserve"> Individual depositor amount &lt; EUR 50 000 </t>
  </si>
  <si>
    <t xml:space="preserve">EUR 50 000 &lt;= Individual depositor amount &lt; EUR  100 000 </t>
  </si>
  <si>
    <t xml:space="preserve"> Individual depositor amount &gt;= EUR 100 000 </t>
  </si>
  <si>
    <t>2. SME's</t>
  </si>
  <si>
    <t xml:space="preserve">Individual depositor amount &lt; EUR 100 000 </t>
  </si>
  <si>
    <t xml:space="preserve">EUR 100 000 &lt;= Individual depositor amount &lt; EUR  300 000 </t>
  </si>
  <si>
    <t xml:space="preserve">EUR 300 000 &lt;= Individual depositor amount &lt; EUR  1 000 000 </t>
  </si>
  <si>
    <t xml:space="preserve">Individual depositor amount &gt;= EUR  1 000 000 </t>
  </si>
  <si>
    <t>Template 6_IRRBB_Additional</t>
  </si>
  <si>
    <t>Please consult the instructions to fill-in this IRRBB template.</t>
  </si>
  <si>
    <t>The assumptions regarding the calculation of these datapoints must be explained below. Please consult the instructions to fill-in this IRRBB template.</t>
  </si>
  <si>
    <t>Shock arising from exposures in:</t>
  </si>
  <si>
    <t>Other material currencies</t>
  </si>
  <si>
    <t>Data point</t>
  </si>
  <si>
    <t>Description</t>
  </si>
  <si>
    <t>Worst outcome of the two interest rate shock scenarios (Parallel Shock Down and a Parallel Up)</t>
  </si>
  <si>
    <t xml:space="preserve">   ∆ Economic Value of Equity under a Parallel Shock Down</t>
  </si>
  <si>
    <t xml:space="preserve">   ∆ Economic Value of Equity under a Parallel Shock Up</t>
  </si>
  <si>
    <t>Specified size of interest rate shocks in bps (according to draft EBA/RTS/2022/10)</t>
  </si>
  <si>
    <t xml:space="preserve">   Paralell</t>
  </si>
  <si>
    <t xml:space="preserve">   Short</t>
  </si>
  <si>
    <t xml:space="preserve">   Long</t>
  </si>
  <si>
    <t>Outcome of the supervisory outlier test (according to draft EBA/RTS/2022/10)</t>
  </si>
  <si>
    <t xml:space="preserve">   Parallel Shock Down</t>
  </si>
  <si>
    <t xml:space="preserve">   Parallel Shock Up</t>
  </si>
  <si>
    <t xml:space="preserve">   Short Rates Shock Down</t>
  </si>
  <si>
    <t xml:space="preserve">   Short Rates Shock Up</t>
  </si>
  <si>
    <t xml:space="preserve">   Steepener</t>
  </si>
  <si>
    <t xml:space="preserve">   Flattener</t>
  </si>
  <si>
    <t>Forecasted Net Interest Income expected within 12 months in a baseline scenario</t>
  </si>
  <si>
    <t>Change in the forecasted Net Interest income within 12 months under a parallel interest rate shock down</t>
  </si>
  <si>
    <t>Forecasted Net interest income within 12 months after a parallel interest rate shock down</t>
  </si>
  <si>
    <t>Change in the forecasted Net Interest income within 12 months under a parallel interest rate shock up</t>
  </si>
  <si>
    <t>Forecasted Net interest income within 12 months after a parallel interest rate shock up</t>
  </si>
  <si>
    <t>Forecasted Earnings expected within 12 months in a baseline scenario</t>
  </si>
  <si>
    <t>Change in the forecasted Earnings within 12 months under a parallel interest rate shock down</t>
  </si>
  <si>
    <t>Forecasted Earnings  within 12 months after a parallel interest rate shock down</t>
  </si>
  <si>
    <t>Change in the forecasted Earnings within 12 months under a parallel interest rate shock up</t>
  </si>
  <si>
    <t>Forecasted Earnings  within 12 months after a parallel interest rate shock up</t>
  </si>
  <si>
    <t>Assets in the Banking Book with embedded automatic optionality / Total Assets in the Banking Book</t>
  </si>
  <si>
    <t>Liabilities in the Banking Book with embedded automatic optionality / Total Liabilities in the Banking Book</t>
  </si>
  <si>
    <t>Assets in the Banking Book with embedded behavioural optionality / Total Assets in the Banking Book</t>
  </si>
  <si>
    <t>Liabilities in the Banking Book with embedded behavioural optionality / Total Liabilities in the Banking Book</t>
  </si>
  <si>
    <t>Section "Questions"</t>
  </si>
  <si>
    <t>Supervisory standard shock</t>
  </si>
  <si>
    <t>According to draft EBA/RTS/2022/10, article 4, institutions should report to the competent authority the change in economic value of equity (∆ EVE) that results from calculating the outcome of the standard shock, as referred to in Article 98(5) of Directive 2013/36/EU and in the Guidelines. When calculating the outcome of the standard shock, institutions apply some assumptions. Please explain below some of these assumptions by replying to the below stated questions.</t>
  </si>
  <si>
    <t>1 - Does the institution has more than 4 material currencies according to Article 1(3) of EBA/RTS/2022/10 ? If yes, please provide a list material currencies include in Other Material Currency using the currency ISO codes, as well as the specified interest rate shock used according to the methodology prescribed in Annex I of the EBA/RTS/2022/10.</t>
  </si>
  <si>
    <t>If yes, please provide a list material currencies include in Other Material Currency using the currency ISO codes, as well as the specified interest rate shock.</t>
  </si>
  <si>
    <t>2 - Which risk-free yield curves have been used in order to compute the supervisory standard shock ?
Please read the instructions before answering the question</t>
  </si>
  <si>
    <t>3 - Which IRRBB Measurement Methods from Annexes 1 and 2 (of EBA/GL/2022/14) have been used to compute the supervisory standard shock and earnings measures?</t>
  </si>
  <si>
    <t>For earnings:</t>
  </si>
  <si>
    <t>Main assumptions:</t>
  </si>
  <si>
    <t>For economic value:</t>
  </si>
  <si>
    <t>4 - Have commercial margins and other spread components been excluded in the Level of EVE under baseline scenario? If yes, please provide an explanation of the methodology used to exclude them.</t>
  </si>
  <si>
    <t>Comments</t>
  </si>
  <si>
    <t>5 - Have pension obligations and pension plan assets been included in the computation of the supervisory standard shock and in earnings metrics? If yes, please provide an explanation on how they were incorporated in the methodology to compute the supervisory standard shock and the NII/earnings metrics.</t>
  </si>
  <si>
    <t>0380</t>
  </si>
  <si>
    <t>6 - Have any other material assumptions underlying the calculation of the supervisory standard shock and in earnings metrics changed since the STE for SREP data collection was last submitted?</t>
  </si>
  <si>
    <t>0390</t>
  </si>
  <si>
    <t>0400</t>
  </si>
  <si>
    <t>7 - Which items have been included in lines "Other" in Templates 1 "IRRBB_CSRBB_mapping", template 2 ''CSRBB sensitivities'' and template 3 "Unrealised losses"?</t>
  </si>
  <si>
    <t>Other Assets</t>
  </si>
  <si>
    <t>0410</t>
  </si>
  <si>
    <t>Other Liabilities</t>
  </si>
  <si>
    <t>0420</t>
  </si>
  <si>
    <t>Template 7_Realised NII</t>
  </si>
  <si>
    <t>Realised NII (from banking book perimeter)</t>
  </si>
  <si>
    <t>Interest income</t>
  </si>
  <si>
    <t>Interest expense</t>
  </si>
  <si>
    <t>IRRBB/CSRBB - Interest Rate Risk/Credit Spread Risk in the Banking Book</t>
  </si>
  <si>
    <t>Moving towards a greener way of doing things brings challenges and opportunities for both the economy and banks. The palpable impact of climate change and environmental degradation on the real economy and financial system stands as a force that cannot be underestimated. ESG risk is a risk of loss resulting from current or prospective impacts of ESG factors, i.e. from environmental, social and/or governance factors, as applied directly to the Group or towards its counterparties or invested assets. 
ESG risk materialises through other risk categories, such as credit risk, market risk, operational risk, liquidity and funding risk, strategic risk, i.e. acts as a cross-taxonomy risk driver. If ESG risk impact towards main risk is material, it shall be reflected, as a sub-risk under this main risk.
To gain a thorough understanding of the risks and opportunities embedded in LHV's portfolio and services, we've
embarked on an extensive materiality assessment update in 2023, a process completed  in 2024. This comprehensive undertaking involves meticulous risk and business mapping, adopting a holistic approach that spans the long, medium, and short term. Our materiality  assessment is the main input for setting or updating risk appetite , relevant risk limits, as well as relevant qualitative risk management tools, for example client engagement.
This forward-thinking approach not only underscores our commitment to responsible business practices but ensures that our risk management frameworks and strategic initiatives are dynamic and responsive, aligned with the evolving challenges and opportunities that define our path forward.</t>
  </si>
  <si>
    <t xml:space="preserve">As a result of the materiality assessment, significant physical and transition risks have been identified across different time horizons. Based on the materiality assessment findings, LHV is currently updating and finalizing its Risk Appetite Framework (RAF) policy, which includes environmental and climate risk appetite. Additionally, Key Risk Indicators (KRIs) are being developed to monitor trends and ensure proactive risk management. A stress test for physical risks (floods) has already been conducted, and a transition risk stress test will be carried out in 2024.
</t>
  </si>
  <si>
    <t>In 2023, LHV focused on implementing taxonomy reporting. Our Green Asset Ratio (GAR) indicates that 0% of covered assets are taxonomy-aligned, while 32.9% are taxonomy-eligible under Climate Change Mitigation (CCM) objectives, primarily household loans such as mortgages and motor vehicle loans. These are reported as eligible but not aligned due to missing DNSH (Do No Significant Harm) criteria documentation.
At this time, LHV has not set specific future investment targets towards taxonomy-aligned activities. However, we continue to assess  developments and will adjust our strategy accordingly. 
By 2030, we aim to increase the share of renewable energy projects in our energy sector portfolio to 90%, and at least 50% of mortgages issued annually will be for A and B energy class properties. Additionally we are committed to gradually phasing out the financing of new diesel cars by 2030.</t>
  </si>
  <si>
    <t>For the mitigation of risks associated with environmental factors exclusion lists are used: clients involved in non-environmental friendly business activities fall outside of credit risk appetite. In order to understand counterparty's capacity to manage environmental risks a dedicated E risk questionnaire and E risk rating is being used in corporate banking credit processes.</t>
  </si>
  <si>
    <t xml:space="preserve">In 2023, a distinct ESG Risk Management Policy has been established, outlining a more detailed allocation of tasks and responsibilities pertaining to ESG risk monitoring and reporting.
Additionally, on November 15, 2023, the operating procedures of the Risk and Capital Committee (RCC) were updated, specifying the committee's role regarding ESG (Environmental, Social, and Governance) risks. This committee is responsible for overseeing risk appetite, capital structure, and other strategic risk management decisions, including those related to environmental factors. The Risk and Capital Committee advises the Supervisory Council on these matters. RCC meetings are held in a closed setting, typically six times per year. Attendance is mandatory for all Committee members, Meetings are convened at the discretion of the Chairman or at the request of any Committee member, with the Chairman determining the time, place, and date. An electronic notice is sent to the members by the adviser to the Supervisory Board to confirm the meeting detail
On February  1, 2024, a separate Risk Committee was established within LHV Pank. This committee, chaired by the Chief Risk Officer (CRO), oversees LHV Pank’s risk profile, including ESG and reputational risks. Risk Committee meetings are held monthly, with the option for any member to propose an extraordinary meeting if necessary. The agenda is set by the CRO based on risk reports and input from management board members and Risk division employees. Risk Committee members are expected to participate in open and constructive discussions, where differing opinions are encouraged to be shared respectfully.
Its key responsibilities include: 1) Monitoring the risk profile and reviewing stress-test results. 2) Discussing and revising risk appetite and the risk management framework. 3) Reporting quarterly to the management board, with immediate escalation of urgent issues. 4) The Risk Committee provides recommendations to improve risk management, which are decided upon by the management board or other relevant authorities. The Risk Committee advises the Management Board and Risk Committee meetings are held monthly, with the option for any member to propose an extraordinary meeting if necessary. The agenda is set by the CRO based on risk reports and input from management board members and Risk division employees.
Examples of topics discussed in these committees include the materiality assessment, reviews of climate legislation, and discussions around risk appetite. ESG reviews are regularly incorporated into risk reports and are presented during committee meetings.
</t>
  </si>
  <si>
    <t>In the Risk Management Policy, the Supervisory Council has defined the three lines of defense model to be applied within internal control and risk management frameworks. This applies to both business lines and control functions (risk management, compliance, and internal audit). Sufficient financial and human resources must be in place to effectively perform tasks related to ESG risk management.
As part of this approach, an annual Materiality Assessment is conducted to identify and evaluate the most significant environmental, social, and governance risks. In terms of climate and environmental risks, the assessment covers short, medium, and long-term risks, with the results being presented to the management board, along with high-level mitigation measures that are currently being developed. The Risk Appetite Framework (RAF) will incorporate these findings, ensuring that acceptable levels of ESG-related risks are in line with the organization's overall strategic goals. The Materiality Assessment provides ongoing input regarding which mitigation activities are needed over different time horizons and helps identify the necessary resources for effective risk management.
From an internal control perspective, various tools and guidelines have been developed to identify and mitigate ESG risks. These tools include the E rating, which assigns risk ratings to clients based on their climate and environmental performance, and stress tests, which are used to evaluate the potential impacts of different ESG-related risk scenarios. While risks expected to emerge in the medium or long term may not require immediate intervention, Key Risk Indicators (KRIs) are currently being developed to improve long-term monitoring and preparedness.</t>
  </si>
  <si>
    <t>Risk reporting is conducted on regular basis: Management Board receives risk reports monthly and Supervisory Council quarterly. Risk report shall include information on all main risk types. Reporting is also adjusted as needed when specific topics arise, such as the results of the materiality assessment, stress test, climate law reviews ect</t>
  </si>
  <si>
    <t xml:space="preserve">Encouraging sound and effective risk management, taking in to account ESG risk factors among other considerations, is one of the objectives of the system of remuneration. According to the remuneration policy of LHV, sustainability related criteria shall be taken into account when setting performance criteria and determining variable remuneration. Determination of variable remuneration shall take into account the specifics of a particular role of the individual and should be based on relevant quantitative or qualitative criteria taking into account LHV's risk strategy. Examples of qualitative criteria may include achievement of strategic objectives, values-based conduct, adherence to the risk management policy as well as adherence to internal or external regulations. 
In LHV Pank, the variable compensation component and the stock option program aim to encourage reliable and effective risk management, including sustainability risks. The share option program is designed to align the long-term objectives of management and key employees with the interests of shareholders. The program offers annual performance-based compensation through share options, which have a vesting period of at least three years. It aims to retain and motivate key personnel while ensuring competitive remuneration and company value growth. </t>
  </si>
  <si>
    <t>In 2024, LHV conducted a materiality assessment, evaluating environmental risks across three time horizons: short-term (&lt;3 years), medium-term (3-10 years), and long-term (&gt;10 years). This classification of time horizons is based on ECB guidelines. These time horizons are integrated into the risk management framework through various measures, including stress tests for both physical and transition risks. While the risk appetite and Key Risk Indicators (KRIs) are still under development and pending approval, the materiality assessment provides a foundation for ensuring that environmental risks are effectively monitored and managed across the different time horizons.</t>
  </si>
  <si>
    <t>1) A materiality assessment was conducted in to identify main areas where LHV is impacted by ESG factors and where LHV can positively impact sustainable development. In 2023, we've embarked on an extensive materiality assessment update, a process completed in 2024. This assessment is  conducted to identify most material climate and environmental risk factors.
2) In 2022 an ESG risk assessment methodology combined with ESG rating model was introduced in the loan origination process. This ESG risk assessment is mandatory in case of new loans, as well as in case any material changes are made to a loan agreement. In order to identify counterparties which are exposed directly or indirectly to increased risk associated with ESG factors, we are using also a heatmap that highlight environmental and social risks of each individual economic subsector on a scaling system. For loan exposures starting from 500 th EUR, which are associated with high or medium environmental risk, a more comprehensive assessment of the counterparty's  E risks management system, capacity and track record is carried out.</t>
  </si>
  <si>
    <t>For the mitigation of risks associated with environmental factors exclusion lists are used: clients involved in non-environmental friendly business activities fall outside of credit risk appetite. In order to understand client's capacity to manage environmental risks a dedicated E risk questionnaire and E risk rating is being used in corporate banking credit processes.</t>
  </si>
  <si>
    <t>In 2023-2024, LHV conducted a materiality assessment to evaluate environmental risks across three time horizons: short-term (&lt;3 years), medium-term (3-10 years), and long-term (&gt;10 years). These time horizons are integrated into LHV’s risk management framework to ensure that environmental risks are effectively identified, measured, and managed over time.
As part of this process, LHV has already conducted a stress test for physical risks identified in the materiality assessment, specifically related to flood risks. Additionally, a stress test for transition risks is currently underway.
At the counterparty level, LHV uses an E rating to identify and monitor environmental (E) risks. This rating model is not a statistical scoring system but relies on expert opinions and external data sources. The methodology primarily follows the EBRD framework and was recently updated based on the materiality assessment, incorporating elements from the unified questionnaire of the Estonian Banking Association.
At the portfolio level, LHV monitors CO2 emissions using the PCAF methodology. Data is also collected directly from clients via an E questionnaire, providing more accurate and tailored CO2 assessments for the credit portfolio.
Additionally, Key Risk Indicators (KRIs) are currently being developed to track environmental risks more effectively. These KRIs will provide early warnings, enabling proactive management of environmental risks across the different time horizons.</t>
  </si>
  <si>
    <t>The 2025 ICAAP/ILAAP is set to addresses climate risk in its framework of both economic and normative perspective. The integration reflects a recognition of LHV’s potential vulnerability to climate-related risks specific to LHV’s Estonian credit portfolio. In 2024 a stress test was conducted on addressing credit collateral sensitivity to physical flood risk, where the stress-test results did not indicate significant exposures to flood risk in the credit portfolio. A transition risk stress-test on credit portfolio will be conducted in Q4 2024.</t>
  </si>
  <si>
    <t>The materiality assessment presented 17  risk scenarios that illustrate potential transmission channels between environmental risks and various types of risks in LHV's risk management framework. These channels include:
Credit Risk: Environmental risk scenarios suggest that business and corporate loans, leasing, and mortgage loans could be affected by climate and environmental risks. Physical risks, such as natural disasters, and transition risks, such as regulatory changes, could impair borrowers' ability to meet loan obligations.
Liquidity and Funding Risk: Environmental risk scenarios highlight potential impacts on operational assets due to physical environmental risks. For instance, damage to assets from environmental events could reduce their marketability and value, impacting liquidity and the bank's ability to raise funds through asset liquidation.
Market Risk: Market risk scenarios related to environmental risks include shifts in investment services due to changes in market demand or regulatory adjustments. Transition risks, such as new environmental regulations, could lead to volatility in market prices and affect the valuation of investments.
Operational Risk: Environmental risk scenarios also indicate that payment systems, investment services, and operational assets could face disruption from physical climate risks or from the need to comply with stricter environmental regulations, potentially increasing operational risks.
Reputational Risk: Scenarios regarding reputational risk reflect concerns about LHV’s engagement with sectors or businesses that might not align with environmental standards. These scenarios suggest that failing to meet stakeholder expectations regarding environmental responsibility could damage LHV's reputation.
These transmission channels were identified through risk scenarios outlined in the materiality assessment, with further work to develop mitigation and monitoring measures for each channe</t>
  </si>
  <si>
    <t>In 2023, LHV conducted a materiality assessment that evaluated social risks for LHV's clients' activities, determining that these risks were low from the perspective of credit and market risk. However, from an operational risk perspective, reputational risks were identified as significant in the long term, particularly if LHV does not adhere to its internal objectives regarding equal representation, equal remuneration, and similar goals
Internally, LHV places strong emphasis on ethical standards and inclusivity. As an employer, LHV supports non-discriminatory attitudes and equal opportunities, offering a fair and competitive salary. Employee engagement is regularly measured through surveys, such as the Gallup Q12, to ensure the organization is responsive to employee needs and fosters a supportive work environment. Leadership training and development programs also contribute to employees' continuous professional growth.
Furthermore, LHV's Diversity Policy ensures that decisions related to recruitment and promotion are based on skills, experience, and equal opportunities, maintaining a non-discriminatory approach throughout the organization. In addition, LHV promotes employee well-being through various initiatives, including work-life balance programs and health-focused activities.
LHV’s exclusion list helps manage social risk by preventing the financing of industries or practices that pose significant social risks. ESG factors, including social considerations, are integrated into LHV’s credit decision-making processes, ensuring that the bank’s operations align with its social responsibility goals.
In 2024, LHV’s materiality assessment focused on environmental and climate-related risks. The 2025 assessment will re-evaluate social risks across different time horizons, ensuring that LHV remains responsive to social risks as part of its overall strategy.</t>
  </si>
  <si>
    <t>LHV Supervisory Council has approved the ESG Policy, which defines LHV high level sustainability goals. Additionally the Supervisory Council is responsible for approving the ESG Risk Management Policy and risk appetite statements, as well as to conduct the supervision of their implementation. Management Board is responsible for implementing risk policies and ensuring there are sufficient resources in place for this purpose. 
In the Risk Management Policy the Supervisory Council has defined the three lines of defence model to be applied related to internal control and risk management frameworks. This means both in business lines as well as in control functions (risk management, compliance and internal audit functions) sufficient financial and human resources must be in place to effectively perform their tasks related to ESG risk management. Additionally there is a dedicated ESG team in place to run the ESG projects, as well as support relevant units with ESG competence and knowledge. The ESG projects are regularly steered by the ESG SteerCo, which consist of different LHV Group companies' Management Board members. 
Additionally:
1) In credit processes Credit Committee and Retail Banking Credit Committee have the authorities to make credit decisions for higher risk clients. Within those processes ESG aspects are in the scope as well.
2) In the client onboarding processes Risk Client Acceptance Committee and Financial Intermediaries Client Acceptance Committee have the authority to make client onboarding decisions for higher risk clients. Within those processes ESG aspects are in the scope as well.
In addition, LHV employs a  third-party management framework. During the due diligence process, LHV conducts  assessments of the governance structures and ESG factors of its third-party vendors and partners. Governance considerations, including compliance with regulations and ethical business conduct, are integrated into the evaluation process to mitigate potential risks that could arise from weak third-party governance performance.</t>
  </si>
  <si>
    <t xml:space="preserve">1) In 2022 an ESG risk assessment methodology accompanied with ESG rating was introduced in loan origination process. This ESG risk assessment is mandatory in case of new loans, as well as in case any material changes are made into loan agreement. For loan exposures starting from 500 th EUR, which are associated with high or medium environmental risk, a more comprehensive assessment of the counterparty's  E risks management system, capacity and track record is carried out.
2) For high risk counterparties from ML/TF risk perspective enhanced due dilligence is being applied both in the onboarding, as well in ongoing monitoring processes. 
</t>
  </si>
  <si>
    <t>MALAYSIA</t>
  </si>
  <si>
    <t>ROMANIA</t>
  </si>
  <si>
    <t>UK</t>
  </si>
  <si>
    <t>Lithuania</t>
  </si>
  <si>
    <t>Latvia</t>
  </si>
  <si>
    <t>2024Q3</t>
  </si>
  <si>
    <t>1. For motor vehicle loans, only those exposures generated after 1 January 2021 are considered.</t>
  </si>
  <si>
    <t>Household loans include loans for acquisition of energy-efficient buildings, i.e. A and B energy labels (based on top 15% of the national building stock expressed as operational Primary Energy Demand). ESG risks are integrated into the risk management system.</t>
  </si>
  <si>
    <t>2024Q4</t>
  </si>
  <si>
    <t>MAURITIUS</t>
  </si>
  <si>
    <t>PHILIPPINES</t>
  </si>
  <si>
    <t>SOUTH AFRICA</t>
  </si>
  <si>
    <t>Loans to non-financial corporations include loans financing renewable energy projects (mainly solar energy) and loans for energy label A housing development.</t>
  </si>
  <si>
    <t>EE</t>
  </si>
  <si>
    <t>2025Q1</t>
  </si>
  <si>
    <t>2025Q2</t>
  </si>
  <si>
    <t>Institutions without a short-term credit assessment</t>
  </si>
  <si>
    <t>Corporates without a short-term credit assessment - specialised lending</t>
  </si>
  <si>
    <t>Corporates without a short-term credit assessment - other than specialised lending</t>
  </si>
  <si>
    <t>Secured by mortgages on immovable property and ADC</t>
  </si>
  <si>
    <t>Secured by mortgages on residential immovable property - non-IPRE (secured)</t>
  </si>
  <si>
    <t>Secured by mortgages on residential immovable property - non-IPRE (unsecured)</t>
  </si>
  <si>
    <t>Secured by mortgages on residential immovable property - Other - non-IPRE</t>
  </si>
  <si>
    <t>Secured by mortgages on residential immovable property - IPRE</t>
  </si>
  <si>
    <t>Secured by mortgages on residential immovable property - Other - IPRE</t>
  </si>
  <si>
    <t>Secured by mortgages on commercial immovable property - non-IPRE (secured)</t>
  </si>
  <si>
    <t>Secured by mortgages on commercial immovable property - non-IPRE (unsecured)</t>
  </si>
  <si>
    <t>Secured by mortgages on commercial immovable property - Other - non-IPRE</t>
  </si>
  <si>
    <t>Secured by mortgages on commercial immovable property - IPRE</t>
  </si>
  <si>
    <t>Secured by mortgages on commercial immovable property - Other - IPRE</t>
  </si>
  <si>
    <t>Exposures to Acquisition, development and construction (ADC)</t>
  </si>
  <si>
    <t>Exposures to subordinated debt</t>
  </si>
  <si>
    <t>Units or shares in CIUs</t>
  </si>
  <si>
    <t>ARGENTINA</t>
  </si>
  <si>
    <t>AZERBAIJAN</t>
  </si>
  <si>
    <t>MONACO</t>
  </si>
  <si>
    <t>BARBADOS</t>
  </si>
  <si>
    <t xml:space="preserve">IMS approach for CSRBB </t>
  </si>
  <si>
    <t>of which: subject to CSRBB in IMS (NII)</t>
  </si>
  <si>
    <t>of which: subject to CSRBB in IMS (MVC)</t>
  </si>
  <si>
    <t>of which: subject to CSRBB in IMS (EVE)</t>
  </si>
  <si>
    <t>of which: subject to IRRBB (SA)</t>
  </si>
  <si>
    <t>Notional amout for instruments at Fair Value</t>
  </si>
  <si>
    <t>Notional amount
subject to CSRBB in IMS used to compute the CSRBB impact for the relevant metric</t>
  </si>
  <si>
    <t>Notional amount for instruments at Amortized Cost</t>
  </si>
  <si>
    <t>EVE</t>
  </si>
  <si>
    <t>0021</t>
  </si>
  <si>
    <t>0022</t>
  </si>
  <si>
    <t>0023</t>
  </si>
  <si>
    <t>Bank estimate of CSRBB sensitivities including behavioural, conditional and automatic optionality</t>
  </si>
  <si>
    <t>Template 3_Unrealised gains&amp;losses</t>
  </si>
  <si>
    <t>Net Unrealised Losses (-) / Gains (+)</t>
  </si>
  <si>
    <t>of which: Micro Fair Value hedges</t>
  </si>
  <si>
    <t xml:space="preserve">of which: Micro Cash flow hedges </t>
  </si>
  <si>
    <t>of which: Macro Fair Value hedges</t>
  </si>
  <si>
    <t>of which: Macro Cash flow hedges</t>
  </si>
  <si>
    <t>1 - If the credit institution considers liabilities in the scope of CSRBB assessment, how does it ensure that only market-related elements are being considered and the deterioration of the credit institution’s creditworthiness is not having a positive impact on the credit spread risk measure?</t>
  </si>
  <si>
    <t xml:space="preserve">12 - Memorandum item on EVE level for CSRBB </t>
  </si>
  <si>
    <t>13 - Other reasons than in point 12 (above) for different EVE level for CSRBB (template 2, columns 0050, 0060 and 0070)</t>
  </si>
  <si>
    <t>Exposures to central governments or central banks</t>
  </si>
  <si>
    <t>Exposures to regional governments or local authorities</t>
  </si>
  <si>
    <t>Exposures to public sector entities</t>
  </si>
  <si>
    <t>Exposures to multilateral development banks</t>
  </si>
  <si>
    <t>Exposures to international organisations</t>
  </si>
  <si>
    <t>Exposures to institutions without a short-term credit assessment</t>
  </si>
  <si>
    <t>Exposures to corporates without a short-term credit assessment - other than specialised lending</t>
  </si>
  <si>
    <t>Exposures to corporates without a short-term credit assessment - specialised lending</t>
  </si>
  <si>
    <t>Exposures secured by mortgages on immovable property and ADC</t>
  </si>
  <si>
    <t>Exposures secured by mortgages on residential immovable property - non-IPRE (secured)</t>
  </si>
  <si>
    <t>Exposures secured by mortgages on residential immovable property - non-IPRE (unsecured)</t>
  </si>
  <si>
    <t>Exposures secured by mortgages on residential immovable property - Other - non-IPRE</t>
  </si>
  <si>
    <t>Exposures secured by mortgages on residential immovable property - IPRE</t>
  </si>
  <si>
    <t>Exposures secured by mortgages on residential immovable property - Other - IPRE</t>
  </si>
  <si>
    <t>Exposures secured by mortgages on commercial immovable property - non-IPRE (secured)</t>
  </si>
  <si>
    <t>Exposures secured by mortgages on commercial immovable property - non-IPRE (unsecured)</t>
  </si>
  <si>
    <t>Exposures secured by mortgages on commercial immovable property - Other - non-IPRE</t>
  </si>
  <si>
    <t>Exposures secured by mortgages on commercial immovable property - IPRE</t>
  </si>
  <si>
    <t>Exposures secured by mortgages on commercial immovable property - Other - IPRE</t>
  </si>
  <si>
    <t>Exposures in the form of covered bonds</t>
  </si>
  <si>
    <t>Exposures to institutions and corporates with a short-term credit assessment</t>
  </si>
  <si>
    <t>Exposures in the form of units or shares in CIUs</t>
  </si>
  <si>
    <t>Equity exposures</t>
  </si>
  <si>
    <t>Template 1: Banking book- Indicators of potential climate Change transition risk: Credit quality of exposures by sector, emissions and residual maturity</t>
  </si>
  <si>
    <t>Of which exposures towards companies excluded from EU Paris-aligned Benchmarks in accordance with Article 12(1) points (d) to (g)  and Article 12(2) of Regulation (EU) 2020/1818</t>
  </si>
  <si>
    <t>C.17 - Manufacture of paper and paper products</t>
  </si>
  <si>
    <t>C.18 - Printing and reproduction of recorded media</t>
  </si>
  <si>
    <t>C.19 - Manufacture of coke and refined petroleum products</t>
  </si>
  <si>
    <t xml:space="preserve">C.20 - Manufacture of chemicals and chemical products </t>
  </si>
  <si>
    <t>C.21 - Manufacture of basic pharmaceutical products and pharmaceutical preparations</t>
  </si>
  <si>
    <t>* In accordance with the Commission Delegated Regulation EU) 2020/1818 supplementing Regulation (EU) 2016/1011 as regards minimum standards for EU Climate Transition Benchmarks and EU Paris-aligned Benchmarks -Climate Benchmark Standards Regulation - Recital 6: Sectors listed in Sections A to H and Section L of Annex I to Regulation (EC) No 1893/2006</t>
  </si>
  <si>
    <t>We have estimated the financed emissions based on the calculation standard developed by the Partnership for Carbon Accounting Financials (PCAF), mainly relying on PCAF sector average emissions data, and using the counterparties’ reported emissions, if available to us. The disclosure includes the following asset classes covered by the PCAF methodology: business loans (excl. credit cards), commercial real estate, motor vehicle loans, sovereign debt, listed equity &amp; corporate bonds.</t>
  </si>
  <si>
    <t>Template 2: Banking book - Indicators of potential climate change transition risk: Loans collateralised by immovable property - Energy efficiency of the collateral</t>
  </si>
  <si>
    <t>Template 3: Banking book - Indicators of potential climate change transition risk: Alignment metrics</t>
  </si>
  <si>
    <t>*** Point in Time (PiT) distance to 2030 NZE2050 scenario in %  (for each metric)</t>
  </si>
  <si>
    <t>Sector in the template</t>
  </si>
  <si>
    <r>
      <t>Average ton</t>
    </r>
    <r>
      <rPr>
        <sz val="11"/>
        <rFont val="Calibri"/>
        <family val="2"/>
        <scheme val="minor"/>
      </rPr>
      <t>s o</t>
    </r>
    <r>
      <rPr>
        <sz val="11"/>
        <color theme="1"/>
        <rFont val="Calibri"/>
        <family val="2"/>
        <charset val="186"/>
        <scheme val="minor"/>
      </rPr>
      <t>f CO2 per GJ.
and
Average share of high carbon technologies (ICE).</t>
    </r>
  </si>
  <si>
    <t>Template 5: Banking book - Indicators of potential climate change physical risk: Exposures subject to physical risk</t>
  </si>
  <si>
    <t>Repossessed collaterals</t>
  </si>
  <si>
    <t>* Exposures determined as sensitive to impact from climate change physical risk in this template (EE), were identified by evaluating the potential flood damage to real estate assets. This assessment process involved mapping these assets against flood hazard areas using Estonian Land Board maps. To calculate losses, asset and contract clusters were identified, where each cluster contained all contracts related to the same set of assets. The loss calculation within each cluster considered the remaining value of connected contracts and the value of each asset was allocated to these contracts. This methodology allowed for an intricate calculation of losses based on the asset's location in flood risk areas and its contractual obligations, taking into account scenarios of total loss and a 100% depreciation in asset value. The total loss for the portfolio was then calculated by aggregating the losses across all contracts, with further analysis presented on a client basis to account for multiple contract bindings. This approach provided a comprehensive view of exposures to physical risks due to climate change, based on precise geolocation and contractually bound asset valuations.</t>
  </si>
  <si>
    <t xml:space="preserve">Other assets excluded from both the numerator and denominator for GAR calculation </t>
  </si>
  <si>
    <t>3. LHV’s current interpretation of the GAR reporting requirements is that the GAR for the Pillar 3 disclosures shall be computed according to the Commission Delegated Regulation (EU) 2021/2178, i.e. the GAR value (turnover based) shall be consistent across Pillar 3 report and the Consolidated Sustainability Statement.
Although Pillar 3 ESG risks disclosure instructions for GAR specify that taxonomy alignment of household exposures is assessed using a simplified approach based on the energy efficiency of the collateral or the motor vehicle, LHV has also considered the taxonomy reporting requirements which explain that household exposures taxonomy alignment assessment should also include „do no significant harm“ (DNSH) assessment.
A proportion of LHV’s mortgage and motor vehicle loan portfolio meets the relevant substantial contribution criteria under Regulation (EU) 2021/2139, Annex I, Sections 7.7 (Acquisition and Ownership of Buildings) and 6.5 (Transport by Motorcycles, Passenger Cars, and Light Commercial Vehicles). Specifically, financed buildings meet the required energy efficiency levels based on Energy Performance Certificates (EPCs), and financed motor vehicles are classified as low- and zero-emission vehicles.
However, LHV has not obtained sufficient exposure-specific documentary evidence to confirm the compliance with the DNSH criteria as is required under the EU Taxonomy. Therefore, for reference date 30.06.2025, LHV's mortgage and motor vehicle loan portfolios will be reported as taxonomy-eligible but not as taxonomy-aligned. Information on LHV’s green mortgages, which meet the taxonomy technical screening criteria for energy efficiency is disclosed in Template 10 - Other climate change mitigating actions that are not covered in the EU Taxonomy.</t>
  </si>
  <si>
    <t>Template 10 - Other climate change mitigating actions that are not covered in Regulation (EU) 2020/852</t>
  </si>
  <si>
    <t>0.22 tCO2/MWh</t>
  </si>
  <si>
    <t>0.16 tCO2/MWh</t>
  </si>
  <si>
    <t>LHV assesses sectoral alignment with the Paris Agreement by analyzing portfolio exposure and transition risks. The methodology involves mapping portfolio NACE codes to the relevant sectors in Pillar 3 Template 3 and identifying exposures for assessment. Sectoral alignment is evaluated using benchmarks from the IEA Net Zero by 2050 scenario. The alignment metric is based on 2022 client- and sector-specific data, and the target is derived from the IEA NZE2050 decarbonisation pathway. The portfolio’s current carbon intensity is already below the 2025 trajectory and continues to align with the 2030 benchmark.</t>
  </si>
  <si>
    <t>2025Q3</t>
  </si>
  <si>
    <t>GBP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</si>
</sst>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
    <numFmt numFmtId="166" formatCode="#,##0.00_);[Red]\-#,##0.00"/>
  </numFmts>
  <fonts count="199">
    <font>
      <sz val="11"/>
      <color theme="1"/>
      <name val="Calibri"/>
      <family val="2"/>
      <charset val="186"/>
      <scheme val="minor"/>
    </font>
    <font>
      <sz val="11"/>
      <color theme="1"/>
      <name val="Calibri"/>
      <family val="2"/>
      <scheme val="minor"/>
    </font>
    <font>
      <sz val="11"/>
      <color theme="1"/>
      <name val="Calibri"/>
      <family val="2"/>
      <scheme val="minor"/>
    </font>
    <font>
      <b/>
      <sz val="11"/>
      <color theme="1"/>
      <name val="Calibri"/>
      <family val="2"/>
      <charset val="186"/>
      <scheme val="minor"/>
    </font>
    <font>
      <u/>
      <sz val="11"/>
      <color theme="10"/>
      <name val="Calibri"/>
      <family val="2"/>
      <charset val="186"/>
      <scheme val="minor"/>
    </font>
    <font>
      <u/>
      <sz val="11"/>
      <color theme="10"/>
      <name val="Calibri"/>
      <family val="2"/>
      <scheme val="minor"/>
    </font>
    <font>
      <sz val="11"/>
      <color theme="1"/>
      <name val="Calibri"/>
      <family val="2"/>
      <scheme val="minor"/>
    </font>
    <font>
      <sz val="12"/>
      <name val="Calibri"/>
      <family val="2"/>
      <scheme val="minor"/>
    </font>
    <font>
      <sz val="9"/>
      <name val="Calibri"/>
      <family val="2"/>
      <scheme val="minor"/>
    </font>
    <font>
      <sz val="11"/>
      <name val="Calibri"/>
      <family val="2"/>
      <scheme val="minor"/>
    </font>
    <font>
      <b/>
      <sz val="11"/>
      <name val="Calibri"/>
      <family val="2"/>
      <scheme val="minor"/>
    </font>
    <font>
      <sz val="9"/>
      <name val="Calibri Light"/>
      <family val="2"/>
      <scheme val="major"/>
    </font>
    <font>
      <sz val="9"/>
      <color theme="1"/>
      <name val="Calibri"/>
      <family val="2"/>
      <scheme val="minor"/>
    </font>
    <font>
      <b/>
      <sz val="11"/>
      <color theme="1"/>
      <name val="Calibri"/>
      <family val="2"/>
      <scheme val="minor"/>
    </font>
    <font>
      <i/>
      <sz val="11"/>
      <color rgb="FFAA322F"/>
      <name val="Calibri"/>
      <family val="2"/>
      <scheme val="minor"/>
    </font>
    <font>
      <b/>
      <sz val="11"/>
      <color rgb="FFAA322F"/>
      <name val="Calibri"/>
      <family val="2"/>
      <scheme val="minor"/>
    </font>
    <font>
      <sz val="11"/>
      <color rgb="FF000000"/>
      <name val="Calibri"/>
      <family val="2"/>
      <scheme val="minor"/>
    </font>
    <font>
      <b/>
      <sz val="11"/>
      <color rgb="FF000000"/>
      <name val="Calibri"/>
      <family val="2"/>
      <scheme val="minor"/>
    </font>
    <font>
      <b/>
      <sz val="11"/>
      <color theme="9"/>
      <name val="Calibri"/>
      <family val="2"/>
      <scheme val="minor"/>
    </font>
    <font>
      <sz val="11"/>
      <color rgb="FFFF0000"/>
      <name val="Calibri"/>
      <family val="2"/>
      <scheme val="minor"/>
    </font>
    <font>
      <b/>
      <sz val="20"/>
      <name val="Arial"/>
      <family val="2"/>
    </font>
    <font>
      <sz val="10"/>
      <name val="Arial"/>
      <family val="2"/>
    </font>
    <font>
      <sz val="11"/>
      <name val="Arial"/>
      <family val="2"/>
    </font>
    <font>
      <b/>
      <sz val="11"/>
      <color theme="1"/>
      <name val="Times New Roman"/>
      <family val="1"/>
    </font>
    <font>
      <b/>
      <sz val="12"/>
      <name val="Arial"/>
      <family val="2"/>
    </font>
    <font>
      <b/>
      <sz val="11"/>
      <name val="Arial"/>
      <family val="2"/>
    </font>
    <font>
      <b/>
      <sz val="14"/>
      <color theme="1"/>
      <name val="Calibri"/>
      <family val="2"/>
      <scheme val="minor"/>
    </font>
    <font>
      <b/>
      <sz val="14"/>
      <name val="Calibri"/>
      <family val="2"/>
      <scheme val="minor"/>
    </font>
    <font>
      <b/>
      <sz val="9"/>
      <name val="Calibri"/>
      <family val="2"/>
      <scheme val="minor"/>
    </font>
    <font>
      <strike/>
      <sz val="9"/>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strike/>
      <sz val="8"/>
      <color rgb="FFFF0000"/>
      <name val="Arial"/>
      <family val="2"/>
    </font>
    <font>
      <b/>
      <strike/>
      <sz val="8"/>
      <color rgb="FFFF0000"/>
      <name val="Arial"/>
      <family val="2"/>
    </font>
    <font>
      <strike/>
      <sz val="9"/>
      <color rgb="FFFF0000"/>
      <name val="Calibri"/>
      <family val="2"/>
      <scheme val="minor"/>
    </font>
    <font>
      <sz val="8"/>
      <name val="Calibri"/>
      <family val="2"/>
      <scheme val="minor"/>
    </font>
    <font>
      <sz val="9"/>
      <color rgb="FFFF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z val="11"/>
      <color theme="1"/>
      <name val="Calibri"/>
      <family val="2"/>
      <charset val="238"/>
      <scheme val="minor"/>
    </font>
    <font>
      <sz val="12"/>
      <color theme="1"/>
      <name val="Calibri"/>
      <family val="2"/>
      <scheme val="minor"/>
    </font>
    <font>
      <sz val="7"/>
      <name val="Calibri"/>
      <family val="2"/>
      <scheme val="minor"/>
    </font>
    <font>
      <b/>
      <sz val="12"/>
      <color rgb="FF000000"/>
      <name val="Calibri"/>
      <family val="2"/>
      <scheme val="minor"/>
    </font>
    <font>
      <u/>
      <sz val="11"/>
      <color rgb="FF008080"/>
      <name val="Calibri"/>
      <family val="2"/>
      <scheme val="minor"/>
    </font>
    <font>
      <b/>
      <sz val="11"/>
      <color theme="1"/>
      <name val="Segoe UI"/>
      <family val="2"/>
    </font>
    <font>
      <i/>
      <sz val="11"/>
      <name val="Calibri"/>
      <family val="2"/>
      <scheme val="minor"/>
    </font>
    <font>
      <i/>
      <strike/>
      <sz val="11"/>
      <color rgb="FFFF0000"/>
      <name val="Calibri"/>
      <family val="2"/>
      <scheme val="minor"/>
    </font>
    <font>
      <i/>
      <sz val="11"/>
      <color theme="9" tint="-0.249977111117893"/>
      <name val="Calibri"/>
      <family val="2"/>
      <scheme val="minor"/>
    </font>
    <font>
      <sz val="16"/>
      <color theme="1"/>
      <name val="Calibri"/>
      <family val="2"/>
      <scheme val="minor"/>
    </font>
    <font>
      <sz val="8.5"/>
      <color theme="1"/>
      <name val="Calibri"/>
      <family val="2"/>
      <scheme val="minor"/>
    </font>
    <font>
      <b/>
      <sz val="8.5"/>
      <color theme="1"/>
      <name val="Calibri"/>
      <family val="2"/>
      <scheme val="minor"/>
    </font>
    <font>
      <b/>
      <sz val="10"/>
      <name val="Calibri"/>
      <family val="2"/>
      <scheme val="minor"/>
    </font>
    <font>
      <sz val="8.5"/>
      <color theme="1"/>
      <name val="Segoe UI"/>
      <family val="2"/>
    </font>
    <font>
      <i/>
      <sz val="8"/>
      <color theme="1"/>
      <name val="Segoe UI"/>
      <family val="2"/>
    </font>
    <font>
      <b/>
      <i/>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sz val="8.5"/>
      <name val="Segoe UI"/>
      <family val="2"/>
    </font>
    <font>
      <b/>
      <sz val="8.5"/>
      <name val="Segoe UI"/>
      <family val="2"/>
    </font>
    <font>
      <b/>
      <sz val="8.5"/>
      <color theme="1"/>
      <name val="Segoe UI"/>
      <family val="2"/>
    </font>
    <font>
      <sz val="8.5"/>
      <color rgb="FF000000"/>
      <name val="Segoe UI"/>
      <family val="2"/>
    </font>
    <font>
      <i/>
      <sz val="8.5"/>
      <color theme="1"/>
      <name val="Segoe UI"/>
      <family val="2"/>
    </font>
    <font>
      <sz val="10"/>
      <name val="Calibri"/>
      <family val="2"/>
      <scheme val="minor"/>
    </font>
    <font>
      <sz val="8"/>
      <color theme="1"/>
      <name val="Segoe UI"/>
      <family val="2"/>
    </font>
    <font>
      <b/>
      <i/>
      <sz val="8"/>
      <color theme="1"/>
      <name val="Segoe UI"/>
      <family val="2"/>
    </font>
    <font>
      <sz val="8"/>
      <color theme="1"/>
      <name val="Verdana"/>
      <family val="2"/>
    </font>
    <font>
      <i/>
      <sz val="8.5"/>
      <color rgb="FF000000"/>
      <name val="Segoe UI"/>
      <family val="2"/>
    </font>
    <font>
      <sz val="10"/>
      <color theme="1"/>
      <name val="Times New Roman"/>
      <family val="1"/>
    </font>
    <font>
      <b/>
      <i/>
      <sz val="8.5"/>
      <color rgb="FF000000"/>
      <name val="Segoe UI"/>
      <family val="2"/>
    </font>
    <font>
      <sz val="7.5"/>
      <color theme="1"/>
      <name val="Calibri"/>
      <family val="2"/>
      <scheme val="minor"/>
    </font>
    <font>
      <sz val="7.5"/>
      <color rgb="FF000000"/>
      <name val="Segoe UI"/>
      <family val="2"/>
    </font>
    <font>
      <i/>
      <sz val="7.5"/>
      <color rgb="FF000000"/>
      <name val="Segoe UI"/>
      <family val="2"/>
    </font>
    <font>
      <b/>
      <i/>
      <sz val="7.5"/>
      <color rgb="FF000000"/>
      <name val="Segoe UI"/>
      <family val="2"/>
    </font>
    <font>
      <b/>
      <i/>
      <sz val="7.5"/>
      <color theme="1"/>
      <name val="Segoe UI"/>
      <family val="2"/>
    </font>
    <font>
      <b/>
      <sz val="14"/>
      <color theme="1"/>
      <name val="Arial"/>
      <family val="2"/>
    </font>
    <font>
      <sz val="11"/>
      <color rgb="FF000000"/>
      <name val="Segoe UI"/>
      <family val="2"/>
    </font>
    <font>
      <b/>
      <sz val="16"/>
      <color theme="1"/>
      <name val="Arial"/>
      <family val="2"/>
    </font>
    <font>
      <b/>
      <sz val="11"/>
      <color rgb="FF000000"/>
      <name val="Segoe UI"/>
      <family val="2"/>
    </font>
    <font>
      <i/>
      <sz val="11"/>
      <name val="Segoe UI"/>
      <family val="2"/>
    </font>
    <font>
      <sz val="11"/>
      <name val="Segoe UI"/>
      <family val="2"/>
    </font>
    <font>
      <sz val="11"/>
      <color rgb="FF1F497D"/>
      <name val="Calibri"/>
      <family val="2"/>
    </font>
    <font>
      <b/>
      <sz val="16"/>
      <color theme="1"/>
      <name val="Calibri"/>
      <family val="2"/>
      <scheme val="minor"/>
    </font>
    <font>
      <sz val="24"/>
      <color rgb="FF000000"/>
      <name val="Segoe UI"/>
      <family val="2"/>
    </font>
    <font>
      <b/>
      <sz val="8.5"/>
      <color rgb="FF000000"/>
      <name val="Segoe UI"/>
      <family val="2"/>
    </font>
    <font>
      <i/>
      <sz val="8.5"/>
      <name val="Segoe UI"/>
      <family val="2"/>
    </font>
    <font>
      <sz val="11"/>
      <color theme="1"/>
      <name val="Segoe UI"/>
      <family val="2"/>
    </font>
    <font>
      <i/>
      <sz val="11"/>
      <color theme="1"/>
      <name val="Segoe UI"/>
      <family val="2"/>
    </font>
    <font>
      <i/>
      <sz val="12"/>
      <color theme="1"/>
      <name val="Segoe UI"/>
      <family val="2"/>
    </font>
    <font>
      <b/>
      <sz val="12"/>
      <color theme="1"/>
      <name val="Segoe UI"/>
      <family val="2"/>
    </font>
    <font>
      <b/>
      <i/>
      <sz val="11"/>
      <color theme="1"/>
      <name val="Calibri"/>
      <family val="2"/>
      <scheme val="minor"/>
    </font>
    <font>
      <b/>
      <sz val="10"/>
      <color theme="1"/>
      <name val="Calibri"/>
      <family val="2"/>
      <scheme val="minor"/>
    </font>
    <font>
      <sz val="9"/>
      <color rgb="FF1F497D"/>
      <name val="Calibri"/>
      <family val="2"/>
    </font>
    <font>
      <sz val="9"/>
      <color theme="4" tint="-0.249977111117893"/>
      <name val="Calibri"/>
      <family val="2"/>
    </font>
    <font>
      <b/>
      <sz val="12"/>
      <color theme="1"/>
      <name val="Arial"/>
      <family val="2"/>
    </font>
    <font>
      <sz val="10"/>
      <color rgb="FF000000"/>
      <name val="Arial"/>
      <family val="2"/>
    </font>
    <font>
      <b/>
      <sz val="10"/>
      <color rgb="FF000000"/>
      <name val="Arial"/>
      <family val="2"/>
    </font>
    <font>
      <sz val="10"/>
      <color rgb="FF000000"/>
      <name val="Calibri"/>
      <family val="2"/>
      <scheme val="minor"/>
    </font>
    <font>
      <b/>
      <sz val="10"/>
      <color rgb="FF000000"/>
      <name val="Calibri"/>
      <family val="2"/>
      <scheme val="minor"/>
    </font>
    <font>
      <i/>
      <sz val="10"/>
      <name val="Calibri"/>
      <family val="2"/>
      <scheme val="minor"/>
    </font>
    <font>
      <i/>
      <sz val="10"/>
      <color rgb="FF000000"/>
      <name val="Calibri"/>
      <family val="2"/>
      <scheme val="minor"/>
    </font>
    <font>
      <i/>
      <sz val="10"/>
      <color theme="1"/>
      <name val="Calibri"/>
      <family val="2"/>
      <scheme val="minor"/>
    </font>
    <font>
      <i/>
      <sz val="10"/>
      <color theme="1"/>
      <name val="Arial"/>
      <family val="2"/>
    </font>
    <font>
      <b/>
      <sz val="16"/>
      <name val="Arial"/>
      <family val="2"/>
    </font>
    <font>
      <b/>
      <sz val="10"/>
      <name val="Arial"/>
      <family val="2"/>
    </font>
    <font>
      <sz val="10"/>
      <name val="Segoe UI"/>
      <family val="2"/>
    </font>
    <font>
      <sz val="10"/>
      <color rgb="FFFF0000"/>
      <name val="Arial"/>
      <family val="2"/>
    </font>
    <font>
      <u/>
      <sz val="10"/>
      <color rgb="FF008080"/>
      <name val="Arial"/>
      <family val="2"/>
    </font>
    <font>
      <i/>
      <sz val="10"/>
      <name val="Arial"/>
      <family val="2"/>
    </font>
    <font>
      <b/>
      <sz val="18"/>
      <color rgb="FFFF0000"/>
      <name val="Calibri"/>
      <family val="2"/>
      <scheme val="minor"/>
    </font>
    <font>
      <u/>
      <sz val="10"/>
      <name val="Arial"/>
      <family val="2"/>
    </font>
    <font>
      <sz val="8"/>
      <color rgb="FFFF0000"/>
      <name val="Segoe UI"/>
      <family val="2"/>
    </font>
    <font>
      <sz val="18"/>
      <color theme="1"/>
      <name val="Calibri"/>
      <family val="2"/>
      <scheme val="minor"/>
    </font>
    <font>
      <b/>
      <strike/>
      <sz val="16"/>
      <name val="Arial"/>
      <family val="2"/>
    </font>
    <font>
      <sz val="10"/>
      <color theme="0" tint="-0.499984740745262"/>
      <name val="Arial"/>
      <family val="2"/>
    </font>
    <font>
      <b/>
      <strike/>
      <sz val="14"/>
      <name val="Calibri"/>
      <family val="2"/>
      <scheme val="minor"/>
    </font>
    <font>
      <sz val="11"/>
      <color rgb="FF0070C0"/>
      <name val="Calibri"/>
      <family val="2"/>
      <scheme val="minor"/>
    </font>
    <font>
      <i/>
      <u/>
      <sz val="11"/>
      <name val="Calibri"/>
      <family val="2"/>
      <scheme val="minor"/>
    </font>
    <font>
      <sz val="11"/>
      <color indexed="10"/>
      <name val="Calibri"/>
      <family val="2"/>
      <scheme val="minor"/>
    </font>
    <font>
      <sz val="11"/>
      <name val="Calibri"/>
      <family val="2"/>
    </font>
    <font>
      <sz val="8"/>
      <color rgb="FFFF0000"/>
      <name val="Calibri"/>
      <family val="2"/>
      <scheme val="minor"/>
    </font>
    <font>
      <strike/>
      <sz val="11"/>
      <name val="Calibri"/>
      <family val="2"/>
      <scheme val="minor"/>
    </font>
    <font>
      <sz val="10"/>
      <color indexed="8"/>
      <name val="Verdana"/>
      <family val="2"/>
    </font>
    <font>
      <b/>
      <sz val="9"/>
      <name val="Verdana"/>
      <family val="2"/>
    </font>
    <font>
      <b/>
      <strike/>
      <sz val="9"/>
      <name val="Verdana"/>
      <family val="2"/>
    </font>
    <font>
      <sz val="10"/>
      <name val="Verdana"/>
      <family val="2"/>
    </font>
    <font>
      <b/>
      <sz val="10"/>
      <name val="Verdana"/>
      <family val="2"/>
    </font>
    <font>
      <sz val="11"/>
      <name val="Calibri"/>
      <family val="2"/>
      <charset val="238"/>
      <scheme val="minor"/>
    </font>
    <font>
      <sz val="9"/>
      <name val="Arial"/>
      <family val="2"/>
    </font>
    <font>
      <b/>
      <sz val="12"/>
      <name val="Calibri"/>
      <family val="2"/>
      <scheme val="minor"/>
    </font>
    <font>
      <b/>
      <sz val="10"/>
      <name val="Calibri"/>
      <family val="2"/>
      <charset val="238"/>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theme="1"/>
      <name val="Calibri"/>
      <family val="2"/>
      <charset val="186"/>
      <scheme val="minor"/>
    </font>
    <font>
      <sz val="11"/>
      <color rgb="FFC00000"/>
      <name val="Calibri"/>
      <family val="2"/>
      <scheme val="minor"/>
    </font>
    <font>
      <sz val="8"/>
      <name val="Calibri"/>
      <family val="2"/>
      <charset val="186"/>
      <scheme val="minor"/>
    </font>
    <font>
      <b/>
      <sz val="10"/>
      <name val="Calibri"/>
      <family val="2"/>
      <charset val="186"/>
      <scheme val="minor"/>
    </font>
    <font>
      <b/>
      <sz val="10"/>
      <color theme="1"/>
      <name val="Calibri"/>
      <family val="2"/>
      <charset val="186"/>
      <scheme val="minor"/>
    </font>
    <font>
      <sz val="8.5"/>
      <color theme="1"/>
      <name val="Segoe UI"/>
      <family val="2"/>
      <charset val="186"/>
    </font>
    <font>
      <i/>
      <sz val="8.5"/>
      <color theme="1"/>
      <name val="Segoe UI"/>
      <family val="2"/>
      <charset val="186"/>
    </font>
    <font>
      <sz val="9"/>
      <name val="Segoe UI"/>
      <family val="2"/>
    </font>
    <font>
      <b/>
      <sz val="8.5"/>
      <color rgb="FF000000"/>
      <name val="Segoe UI"/>
      <family val="2"/>
      <charset val="186"/>
    </font>
    <font>
      <b/>
      <sz val="11"/>
      <color rgb="FF000000"/>
      <name val="Calibri"/>
      <family val="2"/>
      <charset val="186"/>
      <scheme val="minor"/>
    </font>
    <font>
      <i/>
      <sz val="8"/>
      <color theme="1"/>
      <name val="Segoe UI"/>
      <family val="2"/>
      <charset val="186"/>
    </font>
    <font>
      <u/>
      <sz val="8.5"/>
      <color rgb="FF008080"/>
      <name val="Calibri"/>
      <family val="2"/>
      <scheme val="minor"/>
    </font>
    <font>
      <i/>
      <strike/>
      <sz val="8.5"/>
      <color rgb="FFFF0000"/>
      <name val="Segoe UI"/>
      <family val="2"/>
      <charset val="186"/>
    </font>
    <font>
      <strike/>
      <sz val="11"/>
      <color rgb="FFFF0000"/>
      <name val="Calibri"/>
      <family val="2"/>
      <charset val="186"/>
      <scheme val="minor"/>
    </font>
    <font>
      <u/>
      <sz val="11"/>
      <name val="Calibri"/>
      <family val="2"/>
      <scheme val="minor"/>
    </font>
    <font>
      <sz val="8"/>
      <color rgb="FF000000"/>
      <name val="Segoe UI"/>
      <family val="2"/>
    </font>
    <font>
      <strike/>
      <sz val="8"/>
      <name val="Calibri"/>
      <family val="2"/>
      <scheme val="minor"/>
    </font>
    <font>
      <sz val="11"/>
      <name val="Calibri"/>
      <family val="2"/>
      <charset val="186"/>
      <scheme val="minor"/>
    </font>
    <font>
      <b/>
      <u/>
      <sz val="11"/>
      <name val="Calibri"/>
      <family val="2"/>
      <scheme val="minor"/>
    </font>
    <font>
      <sz val="11"/>
      <color rgb="FF000000"/>
      <name val="Calibri"/>
      <family val="2"/>
      <charset val="186"/>
    </font>
    <font>
      <strike/>
      <sz val="10"/>
      <name val="Calibri"/>
      <family val="2"/>
      <scheme val="minor"/>
    </font>
    <font>
      <sz val="10"/>
      <color rgb="FFFF0000"/>
      <name val="Calibri"/>
      <family val="2"/>
      <scheme val="minor"/>
    </font>
    <font>
      <sz val="10"/>
      <name val="Calibri"/>
      <family val="2"/>
    </font>
    <font>
      <b/>
      <u/>
      <sz val="11"/>
      <color theme="1"/>
      <name val="Calibri"/>
      <family val="2"/>
      <scheme val="minor"/>
    </font>
    <font>
      <sz val="10"/>
      <color rgb="FF1D1C1D"/>
      <name val="Calibri"/>
      <family val="2"/>
      <charset val="186"/>
    </font>
    <font>
      <sz val="10"/>
      <color theme="1"/>
      <name val="Calibri"/>
      <family val="2"/>
    </font>
    <font>
      <i/>
      <sz val="10"/>
      <color theme="1"/>
      <name val="Calibri"/>
      <family val="2"/>
    </font>
    <font>
      <sz val="11"/>
      <color theme="0"/>
      <name val="Calibri"/>
      <family val="2"/>
      <scheme val="minor"/>
    </font>
    <font>
      <b/>
      <sz val="10"/>
      <color theme="1"/>
      <name val="Times New Roman"/>
      <family val="1"/>
    </font>
    <font>
      <b/>
      <u/>
      <sz val="10"/>
      <name val="Calibri"/>
      <family val="2"/>
      <scheme val="minor"/>
    </font>
    <font>
      <sz val="11"/>
      <color theme="5"/>
      <name val="Calibri"/>
      <family val="2"/>
      <scheme val="minor"/>
    </font>
    <font>
      <sz val="10"/>
      <color theme="0"/>
      <name val="Calibri"/>
      <family val="2"/>
      <scheme val="minor"/>
    </font>
    <font>
      <b/>
      <sz val="16"/>
      <name val="Calibri"/>
      <family val="2"/>
      <scheme val="minor"/>
    </font>
    <font>
      <sz val="10"/>
      <name val="Helv"/>
    </font>
    <font>
      <b/>
      <u/>
      <sz val="16"/>
      <name val="Calibri"/>
      <family val="2"/>
      <scheme val="minor"/>
    </font>
    <font>
      <b/>
      <sz val="12"/>
      <color theme="1"/>
      <name val="Calibri"/>
      <family val="2"/>
      <scheme val="minor"/>
    </font>
    <font>
      <b/>
      <sz val="8.5"/>
      <color theme="1"/>
      <name val="Segoe UI"/>
      <family val="2"/>
      <charset val="186"/>
    </font>
    <font>
      <b/>
      <strike/>
      <sz val="11"/>
      <color rgb="FFFF0000"/>
      <name val="Calibri"/>
      <family val="2"/>
      <charset val="186"/>
      <scheme val="minor"/>
    </font>
    <font>
      <u/>
      <sz val="10"/>
      <color indexed="12"/>
      <name val="Arial"/>
      <family val="2"/>
    </font>
    <font>
      <sz val="8.5"/>
      <color theme="1"/>
      <name val="Calibri"/>
      <family val="2"/>
      <charset val="186"/>
      <scheme val="minor"/>
    </font>
    <font>
      <sz val="11"/>
      <color rgb="FFFFFFFF"/>
      <name val="Consolas"/>
      <family val="3"/>
      <charset val="186"/>
    </font>
    <font>
      <sz val="11"/>
      <name val="Consolas"/>
      <family val="3"/>
      <charset val="186"/>
    </font>
    <font>
      <sz val="10"/>
      <name val="Calibri"/>
      <family val="2"/>
      <charset val="186"/>
      <scheme val="minor"/>
    </font>
    <font>
      <b/>
      <sz val="10"/>
      <color rgb="FFFF0000"/>
      <name val="Calibri"/>
      <family val="2"/>
      <charset val="186"/>
      <scheme val="minor"/>
    </font>
    <font>
      <i/>
      <sz val="10"/>
      <color rgb="FFFF0000"/>
      <name val="Calibri"/>
      <family val="2"/>
      <scheme val="minor"/>
    </font>
  </fonts>
  <fills count="28">
    <fill>
      <patternFill patternType="none"/>
    </fill>
    <fill>
      <patternFill patternType="gray125"/>
    </fill>
    <fill>
      <patternFill patternType="solid">
        <fgColor theme="0" tint="-4.9989318521683403E-2"/>
        <bgColor indexed="64"/>
      </patternFill>
    </fill>
    <fill>
      <patternFill patternType="solid">
        <fgColor rgb="FFD9D9D9"/>
        <bgColor indexed="64"/>
      </patternFill>
    </fill>
    <fill>
      <patternFill patternType="solid">
        <fgColor theme="0" tint="-0.14999847407452621"/>
        <bgColor indexed="64"/>
      </patternFill>
    </fill>
    <fill>
      <patternFill patternType="solid">
        <fgColor indexed="9"/>
        <bgColor indexed="64"/>
      </patternFill>
    </fill>
    <fill>
      <patternFill patternType="solid">
        <fgColor indexed="42"/>
        <bgColor indexed="64"/>
      </patternFill>
    </fill>
    <fill>
      <patternFill patternType="solid">
        <fgColor rgb="FFFFFFFF"/>
        <bgColor indexed="64"/>
      </patternFill>
    </fill>
    <fill>
      <patternFill patternType="solid">
        <fgColor theme="0" tint="-0.499984740745262"/>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2" tint="-0.249977111117893"/>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rgb="FFFFEC72"/>
        <bgColor indexed="64"/>
      </patternFill>
    </fill>
    <fill>
      <patternFill patternType="solid">
        <fgColor rgb="FFFFF4E5"/>
        <bgColor indexed="64"/>
      </patternFill>
    </fill>
  </fills>
  <borders count="8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style="thin">
        <color rgb="FFBCBDBC"/>
      </left>
      <right style="thin">
        <color rgb="FFBCBDBC"/>
      </right>
      <top style="thin">
        <color rgb="FFBCBDBC"/>
      </top>
      <bottom style="thin">
        <color rgb="FFBCBDBC"/>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bottom/>
      <diagonal/>
    </border>
    <border>
      <left/>
      <right style="thin">
        <color theme="0"/>
      </right>
      <top style="thin">
        <color theme="0"/>
      </top>
      <bottom style="thin">
        <color theme="0"/>
      </bottom>
      <diagonal/>
    </border>
    <border>
      <left style="thin">
        <color theme="0"/>
      </left>
      <right/>
      <top style="thin">
        <color indexed="64"/>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indexed="64"/>
      </left>
      <right style="thin">
        <color theme="0"/>
      </right>
      <top style="thin">
        <color indexed="64"/>
      </top>
      <bottom style="thin">
        <color indexed="64"/>
      </bottom>
      <diagonal/>
    </border>
    <border diagonalUp="1" diagonalDown="1">
      <left style="thin">
        <color indexed="64"/>
      </left>
      <right/>
      <top style="thin">
        <color indexed="64"/>
      </top>
      <bottom style="thin">
        <color indexed="64"/>
      </bottom>
      <diagonal style="thin">
        <color indexed="64"/>
      </diagonal>
    </border>
    <border diagonalUp="1" diagonalDown="1">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diagonalUp="1" diagonalDown="1">
      <left style="thin">
        <color indexed="64"/>
      </left>
      <right/>
      <top style="thin">
        <color indexed="64"/>
      </top>
      <bottom/>
      <diagonal style="thin">
        <color indexed="64"/>
      </diagonal>
    </border>
    <border diagonalUp="1" diagonalDown="1">
      <left/>
      <right/>
      <top style="thin">
        <color indexed="64"/>
      </top>
      <bottom/>
      <diagonal style="thin">
        <color indexed="64"/>
      </diagonal>
    </border>
    <border diagonalUp="1" diagonalDown="1">
      <left/>
      <right style="thin">
        <color indexed="64"/>
      </right>
      <top style="thin">
        <color indexed="64"/>
      </top>
      <bottom/>
      <diagonal style="thin">
        <color indexed="64"/>
      </diagonal>
    </border>
    <border diagonalUp="1" diagonalDown="1">
      <left style="thin">
        <color indexed="64"/>
      </left>
      <right/>
      <top/>
      <bottom style="thin">
        <color indexed="64"/>
      </bottom>
      <diagonal style="thin">
        <color indexed="64"/>
      </diagonal>
    </border>
    <border diagonalUp="1" diagonalDown="1">
      <left/>
      <right/>
      <top/>
      <bottom style="thin">
        <color indexed="64"/>
      </bottom>
      <diagonal style="thin">
        <color indexed="64"/>
      </diagonal>
    </border>
    <border diagonalUp="1" diagonalDown="1">
      <left/>
      <right style="thin">
        <color indexed="64"/>
      </right>
      <top/>
      <bottom style="thin">
        <color indexed="64"/>
      </bottom>
      <diagonal style="thin">
        <color indexed="64"/>
      </diagonal>
    </border>
  </borders>
  <cellStyleXfs count="30">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6" fillId="0" borderId="0"/>
    <xf numFmtId="0" fontId="20" fillId="5" borderId="4" applyNumberFormat="0" applyFill="0" applyBorder="0" applyAlignment="0" applyProtection="0">
      <alignment horizontal="left"/>
    </xf>
    <xf numFmtId="0" fontId="21" fillId="0" borderId="0">
      <alignment vertical="center"/>
    </xf>
    <xf numFmtId="0" fontId="24" fillId="0" borderId="0" applyNumberFormat="0" applyFill="0" applyBorder="0" applyAlignment="0" applyProtection="0"/>
    <xf numFmtId="0" fontId="21" fillId="0" borderId="0">
      <alignment vertical="center"/>
    </xf>
    <xf numFmtId="3" fontId="21" fillId="6" borderId="9" applyFont="0">
      <alignment horizontal="right" vertical="center"/>
      <protection locked="0"/>
    </xf>
    <xf numFmtId="0" fontId="58" fillId="0" borderId="0"/>
    <xf numFmtId="9" fontId="6" fillId="0" borderId="0" applyFont="0" applyFill="0" applyBorder="0" applyAlignment="0" applyProtection="0"/>
    <xf numFmtId="0" fontId="21" fillId="0" borderId="0"/>
    <xf numFmtId="0" fontId="21" fillId="0" borderId="0"/>
    <xf numFmtId="0" fontId="21" fillId="0" borderId="0"/>
    <xf numFmtId="0" fontId="123" fillId="5" borderId="10" applyFont="0" applyBorder="0">
      <alignment horizontal="center" wrapText="1"/>
    </xf>
    <xf numFmtId="9" fontId="154" fillId="0" borderId="0" applyFont="0" applyFill="0" applyBorder="0" applyAlignment="0" applyProtection="0"/>
    <xf numFmtId="0" fontId="21" fillId="0" borderId="0"/>
    <xf numFmtId="3" fontId="21" fillId="26" borderId="67" applyFont="0">
      <alignment horizontal="right" vertical="center"/>
      <protection locked="0"/>
    </xf>
    <xf numFmtId="0" fontId="6" fillId="0" borderId="0"/>
    <xf numFmtId="0" fontId="187" fillId="0" borderId="0"/>
    <xf numFmtId="0" fontId="2" fillId="0" borderId="0"/>
    <xf numFmtId="9" fontId="2" fillId="0" borderId="0" applyFont="0" applyFill="0" applyBorder="0" applyAlignment="0" applyProtection="0"/>
    <xf numFmtId="0" fontId="2" fillId="0" borderId="0"/>
    <xf numFmtId="0" fontId="30" fillId="0" borderId="0"/>
    <xf numFmtId="0" fontId="123" fillId="10" borderId="10" applyFont="0" applyBorder="0">
      <alignment horizontal="center" wrapText="1"/>
    </xf>
    <xf numFmtId="0" fontId="21" fillId="0" borderId="0"/>
    <xf numFmtId="0" fontId="192" fillId="0" borderId="0" applyNumberFormat="0" applyFill="0" applyBorder="0" applyAlignment="0" applyProtection="0">
      <alignment vertical="top"/>
      <protection locked="0"/>
    </xf>
    <xf numFmtId="0" fontId="21" fillId="0" borderId="0"/>
    <xf numFmtId="0" fontId="2" fillId="0" borderId="0"/>
    <xf numFmtId="0" fontId="30" fillId="0" borderId="0"/>
  </cellStyleXfs>
  <cellXfs count="1849">
    <xf numFmtId="0" fontId="0" fillId="0" borderId="0" xfId="0"/>
    <xf numFmtId="0" fontId="6" fillId="0" borderId="0" xfId="3"/>
    <xf numFmtId="0" fontId="8" fillId="0" borderId="0" xfId="3" applyFont="1"/>
    <xf numFmtId="0" fontId="9" fillId="0" borderId="0" xfId="3" applyFont="1"/>
    <xf numFmtId="0" fontId="10" fillId="0" borderId="0" xfId="3" applyFont="1"/>
    <xf numFmtId="0" fontId="9" fillId="0" borderId="9" xfId="3" applyFont="1" applyBorder="1" applyAlignment="1">
      <alignment horizontal="center" vertical="center" wrapText="1"/>
    </xf>
    <xf numFmtId="0" fontId="9" fillId="0" borderId="9" xfId="3" applyFont="1" applyBorder="1" applyAlignment="1">
      <alignment vertical="center" wrapText="1"/>
    </xf>
    <xf numFmtId="0" fontId="9" fillId="0" borderId="9" xfId="3" applyFont="1" applyBorder="1" applyAlignment="1">
      <alignment horizontal="left" vertical="center" wrapText="1" indent="1"/>
    </xf>
    <xf numFmtId="0" fontId="9" fillId="2" borderId="9" xfId="3" applyFont="1" applyFill="1" applyBorder="1" applyAlignment="1">
      <alignment vertical="center" wrapText="1"/>
    </xf>
    <xf numFmtId="0" fontId="10" fillId="0" borderId="9" xfId="3" applyFont="1" applyBorder="1" applyAlignment="1">
      <alignment horizontal="center" vertical="center" wrapText="1"/>
    </xf>
    <xf numFmtId="0" fontId="10" fillId="0" borderId="9" xfId="3" applyFont="1" applyBorder="1" applyAlignment="1">
      <alignment vertical="center" wrapText="1"/>
    </xf>
    <xf numFmtId="0" fontId="12" fillId="0" borderId="0" xfId="3" applyFont="1"/>
    <xf numFmtId="0" fontId="13" fillId="0" borderId="0" xfId="3" applyFont="1"/>
    <xf numFmtId="0" fontId="14" fillId="0" borderId="0" xfId="3" applyFont="1" applyAlignment="1">
      <alignment vertical="center" wrapText="1"/>
    </xf>
    <xf numFmtId="0" fontId="15" fillId="0" borderId="5" xfId="3" applyFont="1" applyBorder="1" applyAlignment="1">
      <alignment vertical="center" wrapText="1"/>
    </xf>
    <xf numFmtId="0" fontId="6" fillId="0" borderId="9" xfId="3" applyBorder="1" applyAlignment="1">
      <alignment horizontal="center" vertical="center" wrapText="1"/>
    </xf>
    <xf numFmtId="0" fontId="14" fillId="0" borderId="7" xfId="3" applyFont="1" applyBorder="1" applyAlignment="1">
      <alignment vertical="center" wrapText="1"/>
    </xf>
    <xf numFmtId="0" fontId="14" fillId="0" borderId="8" xfId="3" applyFont="1" applyBorder="1" applyAlignment="1">
      <alignment vertical="center" wrapText="1"/>
    </xf>
    <xf numFmtId="0" fontId="13" fillId="3" borderId="9" xfId="3" applyFont="1" applyFill="1" applyBorder="1" applyAlignment="1">
      <alignment vertical="center" wrapText="1"/>
    </xf>
    <xf numFmtId="0" fontId="16" fillId="0" borderId="9" xfId="3" applyFont="1" applyBorder="1" applyAlignment="1">
      <alignment horizontal="center" vertical="center" wrapText="1"/>
    </xf>
    <xf numFmtId="0" fontId="16" fillId="0" borderId="9" xfId="3" applyFont="1" applyBorder="1" applyAlignment="1">
      <alignment vertical="center" wrapText="1"/>
    </xf>
    <xf numFmtId="0" fontId="17" fillId="3" borderId="9" xfId="3" applyFont="1" applyFill="1" applyBorder="1" applyAlignment="1">
      <alignment horizontal="center" vertical="center" wrapText="1"/>
    </xf>
    <xf numFmtId="0" fontId="16" fillId="0" borderId="9" xfId="3" applyFont="1" applyBorder="1" applyAlignment="1">
      <alignment horizontal="justify" vertical="center" wrapText="1"/>
    </xf>
    <xf numFmtId="0" fontId="9" fillId="0" borderId="9" xfId="3" applyFont="1" applyBorder="1" applyAlignment="1">
      <alignment horizontal="justify" vertical="center" wrapText="1"/>
    </xf>
    <xf numFmtId="0" fontId="19" fillId="0" borderId="0" xfId="3" applyFont="1"/>
    <xf numFmtId="0" fontId="19" fillId="0" borderId="9" xfId="3" applyFont="1" applyBorder="1" applyAlignment="1">
      <alignment horizontal="center" vertical="center" wrapText="1"/>
    </xf>
    <xf numFmtId="0" fontId="6" fillId="0" borderId="9" xfId="3" applyBorder="1"/>
    <xf numFmtId="0" fontId="16" fillId="0" borderId="0" xfId="3" applyFont="1" applyAlignment="1">
      <alignment horizontal="center" vertical="center" wrapText="1"/>
    </xf>
    <xf numFmtId="0" fontId="16" fillId="0" borderId="10" xfId="3" applyFont="1" applyBorder="1" applyAlignment="1">
      <alignment horizontal="left" vertical="center" wrapText="1"/>
    </xf>
    <xf numFmtId="0" fontId="6" fillId="0" borderId="7" xfId="3" applyBorder="1"/>
    <xf numFmtId="0" fontId="16" fillId="0" borderId="8" xfId="3" applyFont="1" applyBorder="1" applyAlignment="1">
      <alignment horizontal="center" vertical="center" wrapText="1"/>
    </xf>
    <xf numFmtId="0" fontId="16" fillId="0" borderId="9" xfId="3" applyFont="1" applyBorder="1" applyAlignment="1">
      <alignment horizontal="left" vertical="center" wrapText="1"/>
    </xf>
    <xf numFmtId="0" fontId="20" fillId="0" borderId="0" xfId="4" applyFill="1" applyBorder="1" applyAlignment="1"/>
    <xf numFmtId="0" fontId="22" fillId="0" borderId="0" xfId="5" applyFont="1">
      <alignment vertical="center"/>
    </xf>
    <xf numFmtId="0" fontId="11" fillId="0" borderId="0" xfId="5" applyFont="1" applyAlignment="1">
      <alignment vertical="center" wrapText="1"/>
    </xf>
    <xf numFmtId="0" fontId="23" fillId="0" borderId="0" xfId="3" applyFont="1"/>
    <xf numFmtId="0" fontId="25" fillId="0" borderId="0" xfId="6" applyFont="1" applyFill="1" applyBorder="1" applyAlignment="1">
      <alignment horizontal="left" vertical="center"/>
    </xf>
    <xf numFmtId="0" fontId="22" fillId="0" borderId="0" xfId="7" applyFont="1">
      <alignment vertical="center"/>
    </xf>
    <xf numFmtId="0" fontId="6" fillId="0" borderId="9" xfId="3" applyBorder="1" applyAlignment="1">
      <alignment horizontal="center"/>
    </xf>
    <xf numFmtId="0" fontId="9" fillId="0" borderId="9" xfId="5" quotePrefix="1" applyFont="1" applyBorder="1" applyAlignment="1">
      <alignment horizontal="center" vertical="center"/>
    </xf>
    <xf numFmtId="0" fontId="6" fillId="0" borderId="9" xfId="3" applyBorder="1" applyAlignment="1">
      <alignment horizontal="center" vertical="center"/>
    </xf>
    <xf numFmtId="0" fontId="9" fillId="0" borderId="9" xfId="5" applyFont="1" applyBorder="1" applyAlignment="1">
      <alignment horizontal="center" vertical="center" wrapText="1"/>
    </xf>
    <xf numFmtId="0" fontId="26" fillId="0" borderId="0" xfId="3" applyFont="1"/>
    <xf numFmtId="0" fontId="6" fillId="0" borderId="9" xfId="3" applyBorder="1" applyAlignment="1">
      <alignment vertical="center" wrapText="1"/>
    </xf>
    <xf numFmtId="0" fontId="6" fillId="0" borderId="13" xfId="3" applyBorder="1" applyAlignment="1">
      <alignment horizontal="center" vertical="center" wrapText="1"/>
    </xf>
    <xf numFmtId="0" fontId="10" fillId="0" borderId="0" xfId="3" applyFont="1" applyAlignment="1">
      <alignment vertical="center"/>
    </xf>
    <xf numFmtId="0" fontId="27" fillId="0" borderId="0" xfId="3" applyFont="1" applyAlignment="1">
      <alignment vertical="center"/>
    </xf>
    <xf numFmtId="0" fontId="12" fillId="7" borderId="9" xfId="3" applyFont="1" applyFill="1" applyBorder="1" applyAlignment="1">
      <alignment horizontal="center" vertical="center" wrapText="1"/>
    </xf>
    <xf numFmtId="0" fontId="8" fillId="7" borderId="9" xfId="3" applyFont="1" applyFill="1" applyBorder="1" applyAlignment="1">
      <alignment horizontal="center" vertical="center" wrapText="1"/>
    </xf>
    <xf numFmtId="0" fontId="12" fillId="7" borderId="15" xfId="3" applyFont="1" applyFill="1" applyBorder="1" applyAlignment="1">
      <alignment horizontal="center" vertical="center" wrapText="1"/>
    </xf>
    <xf numFmtId="0" fontId="12" fillId="0" borderId="9" xfId="3" quotePrefix="1" applyFont="1" applyBorder="1" applyAlignment="1">
      <alignment horizontal="center"/>
    </xf>
    <xf numFmtId="0" fontId="28" fillId="4" borderId="9" xfId="5" applyFont="1" applyFill="1" applyBorder="1" applyAlignment="1">
      <alignment horizontal="left" vertical="center" wrapText="1" indent="1"/>
    </xf>
    <xf numFmtId="3" fontId="8" fillId="4" borderId="9" xfId="8" applyFont="1" applyFill="1" applyAlignment="1">
      <alignment horizontal="center" vertical="center"/>
      <protection locked="0"/>
    </xf>
    <xf numFmtId="0" fontId="12" fillId="4" borderId="9" xfId="3" applyFont="1" applyFill="1" applyBorder="1"/>
    <xf numFmtId="0" fontId="12" fillId="0" borderId="9" xfId="3" applyFont="1" applyBorder="1"/>
    <xf numFmtId="3" fontId="8" fillId="0" borderId="9" xfId="8" applyFont="1" applyFill="1" applyAlignment="1">
      <alignment horizontal="center" vertical="center" wrapText="1"/>
      <protection locked="0"/>
    </xf>
    <xf numFmtId="0" fontId="8" fillId="0" borderId="9" xfId="5" applyFont="1" applyBorder="1" applyAlignment="1">
      <alignment horizontal="left" vertical="center" wrapText="1" indent="3"/>
    </xf>
    <xf numFmtId="3" fontId="29" fillId="8" borderId="9" xfId="8" applyFont="1" applyFill="1" applyAlignment="1">
      <alignment horizontal="center" vertical="center"/>
      <protection locked="0"/>
    </xf>
    <xf numFmtId="0" fontId="6" fillId="7" borderId="9" xfId="3" applyFill="1" applyBorder="1" applyAlignment="1">
      <alignment horizontal="center" vertical="center" wrapText="1"/>
    </xf>
    <xf numFmtId="0" fontId="6" fillId="0" borderId="9" xfId="3" quotePrefix="1" applyBorder="1" applyAlignment="1">
      <alignment horizontal="center" vertical="center"/>
    </xf>
    <xf numFmtId="0" fontId="9" fillId="0" borderId="9" xfId="5" applyFont="1" applyBorder="1" applyAlignment="1">
      <alignment horizontal="left" vertical="center" wrapText="1" indent="1"/>
    </xf>
    <xf numFmtId="3" fontId="9" fillId="0" borderId="9" xfId="8" applyFont="1" applyFill="1" applyAlignment="1">
      <alignment horizontal="center" vertical="center"/>
      <protection locked="0"/>
    </xf>
    <xf numFmtId="0" fontId="6" fillId="0" borderId="0" xfId="3" applyAlignment="1">
      <alignment horizontal="center" vertical="center"/>
    </xf>
    <xf numFmtId="0" fontId="6" fillId="9" borderId="9" xfId="3" applyFill="1" applyBorder="1" applyAlignment="1">
      <alignment vertical="center" wrapText="1"/>
    </xf>
    <xf numFmtId="0" fontId="6" fillId="9" borderId="12" xfId="3" applyFill="1" applyBorder="1" applyAlignment="1">
      <alignment vertical="center" wrapText="1"/>
    </xf>
    <xf numFmtId="0" fontId="30" fillId="9" borderId="9" xfId="3" applyFont="1" applyFill="1" applyBorder="1" applyAlignment="1">
      <alignment vertical="center" wrapText="1"/>
    </xf>
    <xf numFmtId="0" fontId="6" fillId="0" borderId="0" xfId="3" applyAlignment="1">
      <alignment horizontal="justify"/>
    </xf>
    <xf numFmtId="0" fontId="6" fillId="7" borderId="9" xfId="3" applyFill="1" applyBorder="1" applyAlignment="1">
      <alignment vertical="center" wrapText="1"/>
    </xf>
    <xf numFmtId="0" fontId="6" fillId="0" borderId="12" xfId="3" applyBorder="1" applyAlignment="1">
      <alignment vertical="center" wrapText="1"/>
    </xf>
    <xf numFmtId="0" fontId="30" fillId="0" borderId="9" xfId="3" applyFont="1" applyBorder="1" applyAlignment="1">
      <alignment vertical="center" wrapText="1"/>
    </xf>
    <xf numFmtId="0" fontId="30" fillId="7" borderId="9" xfId="3" applyFont="1" applyFill="1" applyBorder="1" applyAlignment="1">
      <alignment vertical="center" wrapText="1"/>
    </xf>
    <xf numFmtId="49" fontId="6" fillId="0" borderId="9" xfId="3" applyNumberFormat="1" applyBorder="1" applyAlignment="1">
      <alignment horizontal="center" vertical="center"/>
    </xf>
    <xf numFmtId="49" fontId="13" fillId="0" borderId="9" xfId="3" applyNumberFormat="1" applyFont="1" applyBorder="1" applyAlignment="1">
      <alignment horizontal="center" vertical="center"/>
    </xf>
    <xf numFmtId="0" fontId="13" fillId="7" borderId="9" xfId="3" applyFont="1" applyFill="1" applyBorder="1" applyAlignment="1">
      <alignment vertical="center" wrapText="1"/>
    </xf>
    <xf numFmtId="0" fontId="13" fillId="0" borderId="9" xfId="3" applyFont="1" applyBorder="1" applyAlignment="1">
      <alignment horizontal="center" vertical="center"/>
    </xf>
    <xf numFmtId="0" fontId="35" fillId="0" borderId="0" xfId="3" applyFont="1" applyAlignment="1">
      <alignment horizontal="center" vertical="center"/>
    </xf>
    <xf numFmtId="0" fontId="36" fillId="0" borderId="0" xfId="3" applyFont="1"/>
    <xf numFmtId="0" fontId="9" fillId="7" borderId="9" xfId="3" applyFont="1" applyFill="1" applyBorder="1" applyAlignment="1">
      <alignment horizontal="center" vertical="center" wrapText="1"/>
    </xf>
    <xf numFmtId="0" fontId="13" fillId="7" borderId="9" xfId="3" applyFont="1" applyFill="1" applyBorder="1" applyAlignment="1">
      <alignment horizontal="center" vertical="center" wrapText="1"/>
    </xf>
    <xf numFmtId="0" fontId="13" fillId="0" borderId="9" xfId="3" applyFont="1" applyBorder="1" applyAlignment="1">
      <alignment vertical="center" wrapText="1"/>
    </xf>
    <xf numFmtId="0" fontId="6" fillId="4" borderId="9" xfId="3" applyFill="1" applyBorder="1" applyAlignment="1">
      <alignment vertical="center" wrapText="1"/>
    </xf>
    <xf numFmtId="0" fontId="37" fillId="7" borderId="9" xfId="3" applyFont="1" applyFill="1" applyBorder="1" applyAlignment="1">
      <alignment vertical="center" wrapText="1"/>
    </xf>
    <xf numFmtId="0" fontId="6" fillId="0" borderId="9" xfId="3" applyBorder="1" applyAlignment="1">
      <alignment vertical="top" wrapText="1"/>
    </xf>
    <xf numFmtId="0" fontId="37" fillId="0" borderId="9" xfId="3" applyFont="1" applyBorder="1" applyAlignment="1">
      <alignment horizontal="left" vertical="center"/>
    </xf>
    <xf numFmtId="0" fontId="37" fillId="0" borderId="9" xfId="3" applyFont="1" applyBorder="1" applyAlignment="1">
      <alignment horizontal="center" vertical="center"/>
    </xf>
    <xf numFmtId="0" fontId="37" fillId="0" borderId="9" xfId="3" applyFont="1" applyBorder="1" applyAlignment="1">
      <alignment vertical="center"/>
    </xf>
    <xf numFmtId="0" fontId="6" fillId="0" borderId="0" xfId="3" applyAlignment="1">
      <alignment horizontal="center"/>
    </xf>
    <xf numFmtId="0" fontId="6" fillId="0" borderId="5" xfId="3" applyBorder="1" applyAlignment="1">
      <alignment horizontal="right" vertical="top"/>
    </xf>
    <xf numFmtId="0" fontId="6" fillId="0" borderId="0" xfId="3" applyAlignment="1">
      <alignment horizontal="right" vertical="top"/>
    </xf>
    <xf numFmtId="0" fontId="30" fillId="0" borderId="0" xfId="3" applyFont="1"/>
    <xf numFmtId="0" fontId="6" fillId="0" borderId="0" xfId="3" applyAlignment="1">
      <alignment vertical="center"/>
    </xf>
    <xf numFmtId="0" fontId="38" fillId="0" borderId="0" xfId="3" applyFont="1"/>
    <xf numFmtId="0" fontId="39" fillId="0" borderId="0" xfId="3" applyFont="1"/>
    <xf numFmtId="0" fontId="40" fillId="0" borderId="0" xfId="3" applyFont="1" applyAlignment="1">
      <alignment vertical="center"/>
    </xf>
    <xf numFmtId="0" fontId="41" fillId="0" borderId="0" xfId="3" applyFont="1" applyAlignment="1">
      <alignment horizontal="center" vertical="center" wrapText="1"/>
    </xf>
    <xf numFmtId="0" fontId="41" fillId="0" borderId="0" xfId="3" applyFont="1" applyAlignment="1">
      <alignment horizontal="justify" vertical="center" wrapText="1"/>
    </xf>
    <xf numFmtId="0" fontId="42" fillId="0" borderId="9" xfId="3" applyFont="1" applyBorder="1" applyAlignment="1">
      <alignment horizontal="center" vertical="center" wrapText="1"/>
    </xf>
    <xf numFmtId="0" fontId="43" fillId="10" borderId="9" xfId="3" applyFont="1" applyFill="1" applyBorder="1" applyAlignment="1">
      <alignment horizontal="center" vertical="center" wrapText="1"/>
    </xf>
    <xf numFmtId="0" fontId="42" fillId="0" borderId="11" xfId="3" applyFont="1" applyBorder="1" applyAlignment="1">
      <alignment horizontal="center" vertical="center" wrapText="1"/>
    </xf>
    <xf numFmtId="0" fontId="42" fillId="0" borderId="12" xfId="3" applyFont="1" applyBorder="1" applyAlignment="1">
      <alignment horizontal="center" vertical="center" wrapText="1"/>
    </xf>
    <xf numFmtId="0" fontId="42" fillId="0" borderId="9" xfId="3" applyFont="1" applyBorder="1" applyAlignment="1">
      <alignment horizontal="left" vertical="center" wrapText="1"/>
    </xf>
    <xf numFmtId="0" fontId="46" fillId="10" borderId="9" xfId="3" applyFont="1" applyFill="1" applyBorder="1" applyAlignment="1">
      <alignment horizontal="center" vertical="center" wrapText="1"/>
    </xf>
    <xf numFmtId="0" fontId="45" fillId="0" borderId="9" xfId="3" applyFont="1" applyBorder="1" applyAlignment="1">
      <alignment horizontal="center" vertical="center" wrapText="1"/>
    </xf>
    <xf numFmtId="0" fontId="42" fillId="11" borderId="9" xfId="3" applyFont="1" applyFill="1" applyBorder="1" applyAlignment="1">
      <alignment horizontal="center" vertical="center" wrapText="1"/>
    </xf>
    <xf numFmtId="0" fontId="43" fillId="11" borderId="9" xfId="3" applyFont="1" applyFill="1" applyBorder="1" applyAlignment="1">
      <alignment horizontal="left" vertical="center" wrapText="1"/>
    </xf>
    <xf numFmtId="0" fontId="46" fillId="12" borderId="9" xfId="3" applyFont="1" applyFill="1" applyBorder="1" applyAlignment="1">
      <alignment horizontal="center" vertical="center" wrapText="1"/>
    </xf>
    <xf numFmtId="0" fontId="45" fillId="11" borderId="9" xfId="3" applyFont="1" applyFill="1" applyBorder="1" applyAlignment="1">
      <alignment horizontal="center" vertical="center" wrapText="1"/>
    </xf>
    <xf numFmtId="0" fontId="43" fillId="0" borderId="9" xfId="3" applyFont="1" applyBorder="1" applyAlignment="1">
      <alignment horizontal="left" vertical="center" wrapText="1"/>
    </xf>
    <xf numFmtId="0" fontId="42" fillId="0" borderId="9" xfId="3" applyFont="1" applyBorder="1" applyAlignment="1">
      <alignment horizontal="justify" vertical="center" wrapText="1"/>
    </xf>
    <xf numFmtId="0" fontId="46" fillId="10" borderId="9" xfId="3" applyFont="1" applyFill="1" applyBorder="1" applyAlignment="1">
      <alignment horizontal="justify" vertical="center" wrapText="1"/>
    </xf>
    <xf numFmtId="0" fontId="42" fillId="13" borderId="9" xfId="3" applyFont="1" applyFill="1" applyBorder="1" applyAlignment="1">
      <alignment horizontal="center" vertical="center" wrapText="1"/>
    </xf>
    <xf numFmtId="0" fontId="45" fillId="13" borderId="9" xfId="3" applyFont="1" applyFill="1" applyBorder="1" applyAlignment="1">
      <alignment horizontal="center" vertical="center" wrapText="1"/>
    </xf>
    <xf numFmtId="0" fontId="45" fillId="0" borderId="9" xfId="3" applyFont="1" applyBorder="1" applyAlignment="1">
      <alignment horizontal="left" vertical="center" wrapText="1"/>
    </xf>
    <xf numFmtId="0" fontId="47" fillId="8" borderId="9" xfId="3" applyFont="1" applyFill="1" applyBorder="1" applyAlignment="1">
      <alignment horizontal="justify" vertical="center" wrapText="1"/>
    </xf>
    <xf numFmtId="0" fontId="42" fillId="0" borderId="9" xfId="3" applyFont="1" applyBorder="1" applyAlignment="1">
      <alignment vertical="top" wrapText="1"/>
    </xf>
    <xf numFmtId="0" fontId="45" fillId="0" borderId="9" xfId="3" applyFont="1" applyBorder="1" applyAlignment="1">
      <alignment horizontal="justify" vertical="center" wrapText="1"/>
    </xf>
    <xf numFmtId="0" fontId="8" fillId="0" borderId="9" xfId="3" applyFont="1" applyBorder="1" applyAlignment="1">
      <alignment horizontal="center" vertical="center"/>
    </xf>
    <xf numFmtId="0" fontId="8" fillId="0" borderId="9" xfId="3" applyFont="1" applyBorder="1" applyAlignment="1">
      <alignment horizontal="justify" vertical="center"/>
    </xf>
    <xf numFmtId="0" fontId="8" fillId="0" borderId="9" xfId="3" applyFont="1" applyBorder="1" applyAlignment="1">
      <alignment vertical="center"/>
    </xf>
    <xf numFmtId="0" fontId="8" fillId="0" borderId="9" xfId="3" applyFont="1" applyBorder="1" applyAlignment="1">
      <alignment horizontal="center" vertical="center" wrapText="1"/>
    </xf>
    <xf numFmtId="0" fontId="8" fillId="0" borderId="9" xfId="3" applyFont="1" applyBorder="1" applyAlignment="1">
      <alignment vertical="center" wrapText="1"/>
    </xf>
    <xf numFmtId="0" fontId="28" fillId="0" borderId="9" xfId="3" applyFont="1" applyBorder="1" applyAlignment="1">
      <alignment horizontal="center" vertical="center"/>
    </xf>
    <xf numFmtId="0" fontId="28" fillId="0" borderId="9" xfId="3" applyFont="1" applyBorder="1" applyAlignment="1">
      <alignment horizontal="justify" vertical="center"/>
    </xf>
    <xf numFmtId="0" fontId="28" fillId="0" borderId="9" xfId="3" applyFont="1" applyBorder="1" applyAlignment="1">
      <alignment vertical="center" wrapText="1"/>
    </xf>
    <xf numFmtId="0" fontId="8" fillId="0" borderId="9" xfId="3" applyFont="1" applyBorder="1" applyAlignment="1">
      <alignment horizontal="justify" vertical="center" wrapText="1"/>
    </xf>
    <xf numFmtId="0" fontId="19" fillId="0" borderId="0" xfId="3" applyFont="1" applyAlignment="1">
      <alignment wrapText="1"/>
    </xf>
    <xf numFmtId="0" fontId="28" fillId="0" borderId="9" xfId="3" applyFont="1" applyBorder="1" applyAlignment="1">
      <alignment horizontal="justify" vertical="center" wrapText="1"/>
    </xf>
    <xf numFmtId="0" fontId="8" fillId="0" borderId="9" xfId="3" applyFont="1" applyBorder="1" applyAlignment="1">
      <alignment horizontal="left" vertical="center" wrapText="1" indent="1"/>
    </xf>
    <xf numFmtId="0" fontId="52" fillId="0" borderId="0" xfId="3" applyFont="1" applyAlignment="1">
      <alignment vertical="center"/>
    </xf>
    <xf numFmtId="0" fontId="53" fillId="0" borderId="0" xfId="3" applyFont="1" applyAlignment="1">
      <alignment vertical="center"/>
    </xf>
    <xf numFmtId="0" fontId="54" fillId="0" borderId="0" xfId="3" applyFont="1" applyAlignment="1">
      <alignment vertical="center"/>
    </xf>
    <xf numFmtId="0" fontId="55" fillId="0" borderId="16" xfId="3" applyFont="1" applyBorder="1" applyAlignment="1">
      <alignment vertical="center"/>
    </xf>
    <xf numFmtId="0" fontId="17" fillId="0" borderId="0" xfId="3" applyFont="1" applyAlignment="1">
      <alignment vertical="center" wrapText="1"/>
    </xf>
    <xf numFmtId="0" fontId="17" fillId="0" borderId="9" xfId="3" applyFont="1" applyBorder="1" applyAlignment="1">
      <alignment horizontal="center" vertical="center" wrapText="1"/>
    </xf>
    <xf numFmtId="0" fontId="6" fillId="0" borderId="9" xfId="3" applyBorder="1" applyAlignment="1">
      <alignment vertical="center"/>
    </xf>
    <xf numFmtId="0" fontId="16" fillId="0" borderId="9" xfId="3" applyFont="1" applyBorder="1" applyAlignment="1">
      <alignment horizontal="left" vertical="center" wrapText="1" indent="1"/>
    </xf>
    <xf numFmtId="0" fontId="17" fillId="0" borderId="9" xfId="3" applyFont="1" applyBorder="1" applyAlignment="1">
      <alignment vertical="center" wrapText="1"/>
    </xf>
    <xf numFmtId="0" fontId="17" fillId="9" borderId="10" xfId="3" applyFont="1" applyFill="1" applyBorder="1" applyAlignment="1">
      <alignment vertical="center" wrapText="1"/>
    </xf>
    <xf numFmtId="0" fontId="17" fillId="9" borderId="12" xfId="3" applyFont="1" applyFill="1" applyBorder="1" applyAlignment="1">
      <alignment vertical="center" wrapText="1"/>
    </xf>
    <xf numFmtId="0" fontId="17" fillId="9" borderId="9" xfId="3" applyFont="1" applyFill="1" applyBorder="1" applyAlignment="1">
      <alignment vertical="center" wrapText="1"/>
    </xf>
    <xf numFmtId="0" fontId="17" fillId="9" borderId="9" xfId="3" applyFont="1" applyFill="1" applyBorder="1" applyAlignment="1">
      <alignment horizontal="center" vertical="center" wrapText="1"/>
    </xf>
    <xf numFmtId="0" fontId="9" fillId="0" borderId="9" xfId="3" applyFont="1" applyBorder="1" applyAlignment="1">
      <alignment horizontal="center" vertical="center"/>
    </xf>
    <xf numFmtId="0" fontId="57" fillId="0" borderId="0" xfId="3" applyFont="1" applyAlignment="1">
      <alignment vertical="center" wrapText="1"/>
    </xf>
    <xf numFmtId="0" fontId="56" fillId="0" borderId="9" xfId="3" applyFont="1" applyBorder="1" applyAlignment="1">
      <alignment vertical="center"/>
    </xf>
    <xf numFmtId="0" fontId="56" fillId="0" borderId="9" xfId="3" applyFont="1" applyBorder="1" applyAlignment="1">
      <alignment horizontal="center" vertical="center" wrapText="1"/>
    </xf>
    <xf numFmtId="0" fontId="56" fillId="0" borderId="9" xfId="3" applyFont="1" applyBorder="1" applyAlignment="1">
      <alignment vertical="center" wrapText="1"/>
    </xf>
    <xf numFmtId="0" fontId="9" fillId="0" borderId="9" xfId="3" applyFont="1" applyBorder="1" applyAlignment="1">
      <alignment vertical="center"/>
    </xf>
    <xf numFmtId="0" fontId="55" fillId="0" borderId="0" xfId="3" applyFont="1"/>
    <xf numFmtId="0" fontId="55" fillId="0" borderId="0" xfId="3" applyFont="1" applyAlignment="1">
      <alignment vertical="center" wrapText="1"/>
    </xf>
    <xf numFmtId="0" fontId="13" fillId="0" borderId="12" xfId="3" applyFont="1" applyBorder="1" applyAlignment="1">
      <alignment horizontal="center" vertical="center"/>
    </xf>
    <xf numFmtId="0" fontId="16" fillId="0" borderId="15" xfId="3" applyFont="1" applyBorder="1" applyAlignment="1">
      <alignment horizontal="center" vertical="center" wrapText="1"/>
    </xf>
    <xf numFmtId="0" fontId="9" fillId="0" borderId="9" xfId="3" quotePrefix="1" applyFont="1" applyBorder="1"/>
    <xf numFmtId="0" fontId="57" fillId="0" borderId="0" xfId="3" applyFont="1"/>
    <xf numFmtId="0" fontId="6" fillId="0" borderId="9" xfId="3" quotePrefix="1" applyBorder="1" applyAlignment="1">
      <alignment wrapText="1"/>
    </xf>
    <xf numFmtId="0" fontId="9" fillId="0" borderId="9" xfId="3" quotePrefix="1" applyFont="1" applyBorder="1" applyAlignment="1">
      <alignment wrapText="1"/>
    </xf>
    <xf numFmtId="0" fontId="6" fillId="0" borderId="9" xfId="3" quotePrefix="1" applyBorder="1"/>
    <xf numFmtId="0" fontId="17" fillId="0" borderId="0" xfId="3" applyFont="1"/>
    <xf numFmtId="0" fontId="6" fillId="0" borderId="5" xfId="3" applyBorder="1"/>
    <xf numFmtId="0" fontId="9" fillId="0" borderId="9" xfId="9" applyFont="1" applyBorder="1" applyAlignment="1">
      <alignment vertical="center" wrapText="1"/>
    </xf>
    <xf numFmtId="0" fontId="9" fillId="4" borderId="9" xfId="3" applyFont="1" applyFill="1" applyBorder="1" applyAlignment="1">
      <alignment horizontal="center"/>
    </xf>
    <xf numFmtId="0" fontId="9" fillId="4" borderId="9" xfId="3" quotePrefix="1" applyFont="1" applyFill="1" applyBorder="1" applyAlignment="1">
      <alignment wrapText="1"/>
    </xf>
    <xf numFmtId="0" fontId="16" fillId="7" borderId="9" xfId="3" applyFont="1" applyFill="1" applyBorder="1" applyAlignment="1">
      <alignment vertical="center" wrapText="1"/>
    </xf>
    <xf numFmtId="0" fontId="9" fillId="0" borderId="9" xfId="3" applyFont="1" applyBorder="1" applyAlignment="1">
      <alignment horizontal="justify" vertical="top"/>
    </xf>
    <xf numFmtId="0" fontId="9" fillId="0" borderId="9" xfId="9" applyFont="1" applyBorder="1" applyAlignment="1">
      <alignment horizontal="justify" vertical="top"/>
    </xf>
    <xf numFmtId="0" fontId="16" fillId="7" borderId="9" xfId="3" applyFont="1" applyFill="1" applyBorder="1" applyAlignment="1">
      <alignment horizontal="center" vertical="center" wrapText="1"/>
    </xf>
    <xf numFmtId="0" fontId="6" fillId="0" borderId="9" xfId="3" applyBorder="1" applyAlignment="1">
      <alignment horizontal="left" vertical="center" wrapText="1" indent="1"/>
    </xf>
    <xf numFmtId="0" fontId="6" fillId="4" borderId="9" xfId="3" applyFill="1" applyBorder="1" applyAlignment="1">
      <alignment horizontal="center" vertical="center"/>
    </xf>
    <xf numFmtId="0" fontId="13" fillId="4" borderId="9" xfId="3" applyFont="1" applyFill="1" applyBorder="1" applyAlignment="1">
      <alignment horizontal="justify" vertical="top"/>
    </xf>
    <xf numFmtId="0" fontId="9" fillId="0" borderId="9" xfId="3" applyFont="1" applyBorder="1"/>
    <xf numFmtId="0" fontId="9" fillId="0" borderId="9" xfId="3" applyFont="1" applyBorder="1" applyAlignment="1">
      <alignment horizontal="justify" vertical="center"/>
    </xf>
    <xf numFmtId="0" fontId="9" fillId="0" borderId="9" xfId="3" applyFont="1" applyBorder="1" applyAlignment="1">
      <alignment horizontal="justify" vertical="top" wrapText="1"/>
    </xf>
    <xf numFmtId="0" fontId="9" fillId="4" borderId="9" xfId="9" applyFont="1" applyFill="1" applyBorder="1" applyAlignment="1">
      <alignment horizontal="justify" vertical="center"/>
    </xf>
    <xf numFmtId="0" fontId="0" fillId="4" borderId="9" xfId="9" applyFont="1" applyFill="1" applyBorder="1" applyAlignment="1">
      <alignment horizontal="justify" vertical="top"/>
    </xf>
    <xf numFmtId="0" fontId="10" fillId="0" borderId="9" xfId="3" applyFont="1" applyBorder="1" applyAlignment="1">
      <alignment vertical="center"/>
    </xf>
    <xf numFmtId="0" fontId="9" fillId="4" borderId="9" xfId="3" applyFont="1" applyFill="1" applyBorder="1" applyAlignment="1">
      <alignment horizontal="center" vertical="center"/>
    </xf>
    <xf numFmtId="0" fontId="10" fillId="4" borderId="9" xfId="3" applyFont="1" applyFill="1" applyBorder="1" applyAlignment="1">
      <alignment horizontal="justify" vertical="center"/>
    </xf>
    <xf numFmtId="0" fontId="13" fillId="0" borderId="9" xfId="3" applyFont="1" applyBorder="1"/>
    <xf numFmtId="0" fontId="17" fillId="7" borderId="9" xfId="3" applyFont="1" applyFill="1" applyBorder="1" applyAlignment="1">
      <alignment vertical="center" wrapText="1"/>
    </xf>
    <xf numFmtId="0" fontId="16" fillId="7" borderId="9" xfId="3" applyFont="1" applyFill="1" applyBorder="1" applyAlignment="1">
      <alignment horizontal="left" vertical="center" wrapText="1" indent="1"/>
    </xf>
    <xf numFmtId="0" fontId="9" fillId="7" borderId="9" xfId="3" applyFont="1" applyFill="1" applyBorder="1" applyAlignment="1">
      <alignment horizontal="left" vertical="center" wrapText="1" indent="1"/>
    </xf>
    <xf numFmtId="0" fontId="17" fillId="0" borderId="0" xfId="3" applyFont="1" applyAlignment="1">
      <alignment horizontal="left" vertical="center"/>
    </xf>
    <xf numFmtId="0" fontId="55" fillId="0" borderId="0" xfId="3" applyFont="1" applyAlignment="1">
      <alignment vertical="center"/>
    </xf>
    <xf numFmtId="0" fontId="17" fillId="7" borderId="9" xfId="3" applyFont="1" applyFill="1" applyBorder="1" applyAlignment="1">
      <alignment horizontal="center" vertical="center" wrapText="1"/>
    </xf>
    <xf numFmtId="0" fontId="6" fillId="0" borderId="10" xfId="3" applyBorder="1"/>
    <xf numFmtId="0" fontId="16" fillId="7" borderId="12" xfId="3" applyFont="1" applyFill="1" applyBorder="1" applyAlignment="1">
      <alignment vertical="center" wrapText="1"/>
    </xf>
    <xf numFmtId="0" fontId="26" fillId="0" borderId="0" xfId="3" applyFont="1" applyAlignment="1">
      <alignment vertical="center"/>
    </xf>
    <xf numFmtId="0" fontId="59" fillId="0" borderId="0" xfId="3" applyFont="1" applyAlignment="1">
      <alignment vertical="center"/>
    </xf>
    <xf numFmtId="0" fontId="59" fillId="0" borderId="9" xfId="3" applyFont="1" applyBorder="1" applyAlignment="1">
      <alignment horizontal="justify" vertical="center" wrapText="1"/>
    </xf>
    <xf numFmtId="0" fontId="7" fillId="0" borderId="9" xfId="3" applyFont="1" applyBorder="1" applyAlignment="1">
      <alignment horizontal="justify" vertical="center" wrapText="1"/>
    </xf>
    <xf numFmtId="0" fontId="61" fillId="0" borderId="0" xfId="3" applyFont="1" applyAlignment="1">
      <alignment vertical="center"/>
    </xf>
    <xf numFmtId="0" fontId="13" fillId="0" borderId="0" xfId="3" applyFont="1" applyAlignment="1">
      <alignment vertical="center"/>
    </xf>
    <xf numFmtId="0" fontId="16" fillId="0" borderId="9" xfId="3" applyFont="1" applyBorder="1" applyAlignment="1">
      <alignment horizontal="center" vertical="center"/>
    </xf>
    <xf numFmtId="0" fontId="7" fillId="7" borderId="9" xfId="3" applyFont="1" applyFill="1" applyBorder="1" applyAlignment="1">
      <alignment vertical="center" wrapText="1"/>
    </xf>
    <xf numFmtId="0" fontId="63" fillId="0" borderId="0" xfId="3" applyFont="1" applyAlignment="1">
      <alignment vertical="center"/>
    </xf>
    <xf numFmtId="0" fontId="6" fillId="0" borderId="19" xfId="3" applyBorder="1" applyAlignment="1">
      <alignment horizontal="center" vertical="center" wrapText="1"/>
    </xf>
    <xf numFmtId="0" fontId="6" fillId="0" borderId="20" xfId="3" applyBorder="1" applyAlignment="1">
      <alignment horizontal="center" vertical="center" wrapText="1"/>
    </xf>
    <xf numFmtId="0" fontId="6" fillId="0" borderId="21" xfId="3" applyBorder="1" applyAlignment="1">
      <alignment horizontal="center" vertical="center" wrapText="1"/>
    </xf>
    <xf numFmtId="0" fontId="6" fillId="0" borderId="22" xfId="3" applyBorder="1" applyAlignment="1">
      <alignment horizontal="center" vertical="center"/>
    </xf>
    <xf numFmtId="0" fontId="6" fillId="0" borderId="23" xfId="3" applyBorder="1" applyAlignment="1">
      <alignment horizontal="center" vertical="center" wrapText="1"/>
    </xf>
    <xf numFmtId="0" fontId="6" fillId="0" borderId="28" xfId="3" applyBorder="1" applyAlignment="1">
      <alignment horizontal="center" vertical="center" wrapText="1"/>
    </xf>
    <xf numFmtId="0" fontId="13" fillId="14" borderId="19" xfId="3" applyFont="1" applyFill="1" applyBorder="1" applyAlignment="1">
      <alignment vertical="center"/>
    </xf>
    <xf numFmtId="0" fontId="13" fillId="14" borderId="25" xfId="3" applyFont="1" applyFill="1" applyBorder="1" applyAlignment="1">
      <alignment vertical="center"/>
    </xf>
    <xf numFmtId="0" fontId="13" fillId="14" borderId="25" xfId="3" applyFont="1" applyFill="1" applyBorder="1" applyAlignment="1">
      <alignment horizontal="center" vertical="center"/>
    </xf>
    <xf numFmtId="0" fontId="13" fillId="14" borderId="30" xfId="3" applyFont="1" applyFill="1" applyBorder="1" applyAlignment="1">
      <alignment vertical="center"/>
    </xf>
    <xf numFmtId="0" fontId="13" fillId="0" borderId="31" xfId="3" applyFont="1" applyBorder="1" applyAlignment="1">
      <alignment horizontal="center" vertical="center"/>
    </xf>
    <xf numFmtId="0" fontId="6" fillId="8" borderId="19" xfId="3" applyFill="1" applyBorder="1" applyAlignment="1">
      <alignment vertical="center"/>
    </xf>
    <xf numFmtId="0" fontId="6" fillId="8" borderId="20" xfId="3" applyFill="1" applyBorder="1" applyAlignment="1">
      <alignment vertical="center"/>
    </xf>
    <xf numFmtId="0" fontId="13" fillId="0" borderId="21" xfId="3" applyFont="1" applyBorder="1" applyAlignment="1">
      <alignment vertical="center" wrapText="1"/>
    </xf>
    <xf numFmtId="0" fontId="67" fillId="0" borderId="0" xfId="3" applyFont="1" applyAlignment="1">
      <alignment horizontal="left" vertical="center"/>
    </xf>
    <xf numFmtId="0" fontId="67" fillId="0" borderId="0" xfId="3" applyFont="1" applyAlignment="1">
      <alignment vertical="center"/>
    </xf>
    <xf numFmtId="0" fontId="6" fillId="0" borderId="9" xfId="3" applyBorder="1" applyAlignment="1">
      <alignment horizontal="left" vertical="center" wrapText="1"/>
    </xf>
    <xf numFmtId="0" fontId="9" fillId="0" borderId="9" xfId="3" applyFont="1" applyBorder="1" applyAlignment="1">
      <alignment horizontal="left" vertical="center" wrapText="1"/>
    </xf>
    <xf numFmtId="0" fontId="6" fillId="0" borderId="0" xfId="3" applyAlignment="1">
      <alignment horizontal="center" vertical="center" wrapText="1"/>
    </xf>
    <xf numFmtId="0" fontId="13" fillId="0" borderId="0" xfId="3" applyFont="1" applyAlignment="1">
      <alignment vertical="center" wrapText="1"/>
    </xf>
    <xf numFmtId="0" fontId="13" fillId="0" borderId="12" xfId="3" applyFont="1" applyBorder="1" applyAlignment="1">
      <alignment horizontal="center" vertical="center" wrapText="1"/>
    </xf>
    <xf numFmtId="0" fontId="13" fillId="0" borderId="9" xfId="3" applyFont="1" applyBorder="1" applyAlignment="1">
      <alignment horizontal="center" vertical="center" wrapText="1"/>
    </xf>
    <xf numFmtId="0" fontId="6" fillId="0" borderId="12" xfId="3" applyBorder="1" applyAlignment="1">
      <alignment horizontal="center" vertical="center"/>
    </xf>
    <xf numFmtId="0" fontId="68" fillId="0" borderId="9" xfId="3" applyFont="1" applyBorder="1" applyAlignment="1">
      <alignment horizontal="center" vertical="center" wrapText="1"/>
    </xf>
    <xf numFmtId="0" fontId="6" fillId="0" borderId="12" xfId="3" applyBorder="1" applyAlignment="1">
      <alignment wrapText="1"/>
    </xf>
    <xf numFmtId="0" fontId="6" fillId="0" borderId="9" xfId="3" applyBorder="1" applyAlignment="1">
      <alignment wrapText="1"/>
    </xf>
    <xf numFmtId="0" fontId="69" fillId="0" borderId="9" xfId="3" applyFont="1" applyBorder="1" applyAlignment="1">
      <alignment horizontal="center" vertical="center" wrapText="1"/>
    </xf>
    <xf numFmtId="0" fontId="69" fillId="0" borderId="9" xfId="3" applyFont="1" applyBorder="1" applyAlignment="1">
      <alignment vertical="center" wrapText="1"/>
    </xf>
    <xf numFmtId="9" fontId="13" fillId="0" borderId="12" xfId="3" applyNumberFormat="1" applyFont="1" applyBorder="1" applyAlignment="1">
      <alignment horizontal="center" vertical="center" wrapText="1"/>
    </xf>
    <xf numFmtId="9" fontId="13" fillId="0" borderId="9" xfId="3" applyNumberFormat="1" applyFont="1" applyBorder="1" applyAlignment="1">
      <alignment horizontal="center" vertical="center" wrapText="1"/>
    </xf>
    <xf numFmtId="9" fontId="10" fillId="0" borderId="9" xfId="3" applyNumberFormat="1" applyFont="1" applyBorder="1" applyAlignment="1">
      <alignment horizontal="center" vertical="center" wrapText="1"/>
    </xf>
    <xf numFmtId="0" fontId="9" fillId="0" borderId="12" xfId="3" applyFont="1" applyBorder="1" applyAlignment="1">
      <alignment horizontal="center" vertical="center"/>
    </xf>
    <xf numFmtId="0" fontId="70" fillId="0" borderId="0" xfId="3" applyFont="1" applyAlignment="1">
      <alignment vertical="center"/>
    </xf>
    <xf numFmtId="0" fontId="59" fillId="0" borderId="0" xfId="3" applyFont="1"/>
    <xf numFmtId="0" fontId="59" fillId="0" borderId="0" xfId="3" applyFont="1" applyAlignment="1">
      <alignment vertical="center" wrapText="1"/>
    </xf>
    <xf numFmtId="0" fontId="71" fillId="0" borderId="20" xfId="3" applyFont="1" applyBorder="1" applyAlignment="1">
      <alignment horizontal="center" vertical="center" wrapText="1"/>
    </xf>
    <xf numFmtId="0" fontId="71" fillId="0" borderId="21" xfId="3" applyFont="1" applyBorder="1" applyAlignment="1">
      <alignment horizontal="center" vertical="center" wrapText="1"/>
    </xf>
    <xf numFmtId="0" fontId="71" fillId="0" borderId="16" xfId="3" applyFont="1" applyBorder="1" applyAlignment="1">
      <alignment vertical="center" wrapText="1"/>
    </xf>
    <xf numFmtId="0" fontId="71" fillId="10" borderId="16" xfId="3" applyFont="1" applyFill="1" applyBorder="1" applyAlignment="1">
      <alignment horizontal="center" vertical="center" wrapText="1"/>
    </xf>
    <xf numFmtId="0" fontId="71" fillId="10" borderId="32" xfId="3" applyFont="1" applyFill="1" applyBorder="1" applyAlignment="1">
      <alignment horizontal="center" vertical="center" wrapText="1"/>
    </xf>
    <xf numFmtId="0" fontId="71" fillId="0" borderId="24" xfId="3" applyFont="1" applyBorder="1" applyAlignment="1">
      <alignment horizontal="center" vertical="center" wrapText="1"/>
    </xf>
    <xf numFmtId="49" fontId="71" fillId="0" borderId="20" xfId="3" applyNumberFormat="1" applyFont="1" applyBorder="1" applyAlignment="1">
      <alignment horizontal="center" vertical="center" wrapText="1"/>
    </xf>
    <xf numFmtId="0" fontId="71" fillId="0" borderId="21" xfId="3" applyFont="1" applyBorder="1" applyAlignment="1">
      <alignment vertical="center" wrapText="1"/>
    </xf>
    <xf numFmtId="0" fontId="71" fillId="0" borderId="32" xfId="3" applyFont="1" applyBorder="1" applyAlignment="1">
      <alignment vertical="center" wrapText="1"/>
    </xf>
    <xf numFmtId="49" fontId="72" fillId="7" borderId="31" xfId="3" applyNumberFormat="1" applyFont="1" applyFill="1" applyBorder="1" applyAlignment="1">
      <alignment horizontal="center" vertical="center" wrapText="1"/>
    </xf>
    <xf numFmtId="0" fontId="72" fillId="7" borderId="32" xfId="3" applyFont="1" applyFill="1" applyBorder="1" applyAlignment="1">
      <alignment horizontal="left" vertical="center" wrapText="1" indent="1"/>
    </xf>
    <xf numFmtId="0" fontId="72" fillId="7" borderId="32" xfId="3" applyFont="1" applyFill="1" applyBorder="1" applyAlignment="1">
      <alignment vertical="center" wrapText="1"/>
    </xf>
    <xf numFmtId="49" fontId="71" fillId="0" borderId="31" xfId="3" applyNumberFormat="1" applyFont="1" applyBorder="1" applyAlignment="1">
      <alignment horizontal="center" vertical="center" wrapText="1"/>
    </xf>
    <xf numFmtId="0" fontId="73" fillId="0" borderId="32" xfId="3" applyFont="1" applyBorder="1" applyAlignment="1">
      <alignment vertical="center" wrapText="1"/>
    </xf>
    <xf numFmtId="49" fontId="73" fillId="0" borderId="31" xfId="3" applyNumberFormat="1" applyFont="1" applyBorder="1" applyAlignment="1">
      <alignment horizontal="center" vertical="center" wrapText="1"/>
    </xf>
    <xf numFmtId="0" fontId="74" fillId="0" borderId="0" xfId="3" applyFont="1" applyAlignment="1">
      <alignment vertical="center"/>
    </xf>
    <xf numFmtId="0" fontId="9" fillId="0" borderId="9" xfId="3" applyFont="1" applyBorder="1" applyAlignment="1">
      <alignment wrapText="1"/>
    </xf>
    <xf numFmtId="0" fontId="75" fillId="0" borderId="9" xfId="3" applyFont="1" applyBorder="1"/>
    <xf numFmtId="0" fontId="76" fillId="0" borderId="9" xfId="3" applyFont="1" applyBorder="1" applyAlignment="1">
      <alignment horizontal="center" vertical="center"/>
    </xf>
    <xf numFmtId="0" fontId="76" fillId="0" borderId="9" xfId="3" applyFont="1" applyBorder="1" applyAlignment="1">
      <alignment wrapText="1"/>
    </xf>
    <xf numFmtId="0" fontId="7" fillId="0" borderId="0" xfId="3" applyFont="1" applyAlignment="1">
      <alignment vertical="center"/>
    </xf>
    <xf numFmtId="0" fontId="7" fillId="0" borderId="0" xfId="3" applyFont="1"/>
    <xf numFmtId="0" fontId="77" fillId="0" borderId="20" xfId="3" applyFont="1" applyBorder="1" applyAlignment="1">
      <alignment horizontal="center" vertical="center" wrapText="1"/>
    </xf>
    <xf numFmtId="0" fontId="77" fillId="0" borderId="31" xfId="3" applyFont="1" applyBorder="1" applyAlignment="1">
      <alignment horizontal="center" vertical="center" wrapText="1"/>
    </xf>
    <xf numFmtId="49" fontId="78" fillId="0" borderId="20" xfId="3" applyNumberFormat="1" applyFont="1" applyBorder="1" applyAlignment="1">
      <alignment horizontal="center" vertical="center" wrapText="1"/>
    </xf>
    <xf numFmtId="0" fontId="78" fillId="0" borderId="21" xfId="3" applyFont="1" applyBorder="1" applyAlignment="1">
      <alignment vertical="center" wrapText="1"/>
    </xf>
    <xf numFmtId="49" fontId="77" fillId="0" borderId="31" xfId="3" applyNumberFormat="1" applyFont="1" applyBorder="1" applyAlignment="1">
      <alignment horizontal="center" vertical="center" wrapText="1"/>
    </xf>
    <xf numFmtId="0" fontId="77" fillId="0" borderId="32" xfId="3" applyFont="1" applyBorder="1" applyAlignment="1">
      <alignment vertical="center" wrapText="1"/>
    </xf>
    <xf numFmtId="0" fontId="77" fillId="0" borderId="32" xfId="3" applyFont="1" applyBorder="1" applyAlignment="1">
      <alignment horizontal="left" vertical="center" wrapText="1" indent="1"/>
    </xf>
    <xf numFmtId="49" fontId="78" fillId="0" borderId="31" xfId="3" applyNumberFormat="1" applyFont="1" applyBorder="1" applyAlignment="1">
      <alignment horizontal="center" vertical="center" wrapText="1"/>
    </xf>
    <xf numFmtId="0" fontId="78" fillId="0" borderId="32" xfId="3" applyFont="1" applyBorder="1" applyAlignment="1">
      <alignment vertical="center" wrapText="1"/>
    </xf>
    <xf numFmtId="0" fontId="6" fillId="0" borderId="34" xfId="3" applyBorder="1" applyAlignment="1">
      <alignment vertical="center" wrapText="1"/>
    </xf>
    <xf numFmtId="0" fontId="71" fillId="0" borderId="32" xfId="3" applyFont="1" applyBorder="1" applyAlignment="1">
      <alignment horizontal="center" vertical="center" wrapText="1"/>
    </xf>
    <xf numFmtId="0" fontId="71" fillId="0" borderId="31" xfId="3" applyFont="1" applyBorder="1" applyAlignment="1">
      <alignment horizontal="center" vertical="center" wrapText="1"/>
    </xf>
    <xf numFmtId="49" fontId="79" fillId="0" borderId="20" xfId="3" applyNumberFormat="1" applyFont="1" applyBorder="1" applyAlignment="1">
      <alignment horizontal="center" vertical="center" wrapText="1"/>
    </xf>
    <xf numFmtId="0" fontId="79" fillId="0" borderId="21" xfId="3" applyFont="1" applyBorder="1" applyAlignment="1">
      <alignment vertical="center" wrapText="1"/>
    </xf>
    <xf numFmtId="0" fontId="71" fillId="0" borderId="32" xfId="3" applyFont="1" applyBorder="1" applyAlignment="1">
      <alignment horizontal="left" vertical="center" wrapText="1" indent="1"/>
    </xf>
    <xf numFmtId="0" fontId="6" fillId="0" borderId="32" xfId="3" applyBorder="1" applyAlignment="1">
      <alignment vertical="center"/>
    </xf>
    <xf numFmtId="49" fontId="79" fillId="0" borderId="31" xfId="3" applyNumberFormat="1" applyFont="1" applyBorder="1" applyAlignment="1">
      <alignment horizontal="center" vertical="center" wrapText="1"/>
    </xf>
    <xf numFmtId="0" fontId="79" fillId="0" borderId="32" xfId="3" applyFont="1" applyBorder="1" applyAlignment="1">
      <alignment vertical="center" wrapText="1"/>
    </xf>
    <xf numFmtId="0" fontId="71" fillId="10" borderId="42" xfId="3" applyFont="1" applyFill="1" applyBorder="1" applyAlignment="1">
      <alignment horizontal="center" vertical="center" wrapText="1"/>
    </xf>
    <xf numFmtId="0" fontId="80" fillId="0" borderId="20" xfId="3" applyFont="1" applyBorder="1" applyAlignment="1">
      <alignment horizontal="center" vertical="center" wrapText="1"/>
    </xf>
    <xf numFmtId="0" fontId="80" fillId="0" borderId="21" xfId="3" applyFont="1" applyBorder="1" applyAlignment="1">
      <alignment horizontal="center" vertical="center" wrapText="1"/>
    </xf>
    <xf numFmtId="0" fontId="71" fillId="10" borderId="34" xfId="3" applyFont="1" applyFill="1" applyBorder="1" applyAlignment="1">
      <alignment horizontal="center" vertical="center" wrapText="1"/>
    </xf>
    <xf numFmtId="0" fontId="80" fillId="0" borderId="32" xfId="3" applyFont="1" applyBorder="1" applyAlignment="1">
      <alignment vertical="center" wrapText="1"/>
    </xf>
    <xf numFmtId="0" fontId="16" fillId="0" borderId="32" xfId="3" applyFont="1" applyBorder="1" applyAlignment="1">
      <alignment vertical="center"/>
    </xf>
    <xf numFmtId="0" fontId="71" fillId="0" borderId="0" xfId="3" applyFont="1" applyAlignment="1">
      <alignment vertical="center" wrapText="1"/>
    </xf>
    <xf numFmtId="0" fontId="71" fillId="0" borderId="27" xfId="3" applyFont="1" applyBorder="1" applyAlignment="1">
      <alignment horizontal="center" vertical="center" wrapText="1"/>
    </xf>
    <xf numFmtId="0" fontId="73" fillId="0" borderId="21" xfId="3" applyFont="1" applyBorder="1" applyAlignment="1">
      <alignment vertical="center" wrapText="1"/>
    </xf>
    <xf numFmtId="0" fontId="81" fillId="0" borderId="32" xfId="3" applyFont="1" applyBorder="1" applyAlignment="1">
      <alignment vertical="center" wrapText="1"/>
    </xf>
    <xf numFmtId="0" fontId="71" fillId="10" borderId="27" xfId="3" applyFont="1" applyFill="1" applyBorder="1" applyAlignment="1">
      <alignment horizontal="center" vertical="center" wrapText="1"/>
    </xf>
    <xf numFmtId="0" fontId="71" fillId="10" borderId="43" xfId="3" applyFont="1" applyFill="1" applyBorder="1" applyAlignment="1">
      <alignment horizontal="center" vertical="center" wrapText="1"/>
    </xf>
    <xf numFmtId="49" fontId="83" fillId="7" borderId="31" xfId="3" applyNumberFormat="1" applyFont="1" applyFill="1" applyBorder="1" applyAlignment="1">
      <alignment horizontal="center" vertical="center" wrapText="1"/>
    </xf>
    <xf numFmtId="49" fontId="84" fillId="7" borderId="31" xfId="3" applyNumberFormat="1" applyFont="1" applyFill="1" applyBorder="1" applyAlignment="1">
      <alignment horizontal="center" vertical="center" wrapText="1"/>
    </xf>
    <xf numFmtId="0" fontId="59" fillId="0" borderId="16" xfId="3" applyFont="1" applyBorder="1"/>
    <xf numFmtId="49" fontId="80" fillId="0" borderId="20" xfId="3" applyNumberFormat="1" applyFont="1" applyBorder="1" applyAlignment="1">
      <alignment horizontal="center" vertical="center" wrapText="1"/>
    </xf>
    <xf numFmtId="0" fontId="80" fillId="0" borderId="21" xfId="3" applyFont="1" applyBorder="1" applyAlignment="1">
      <alignment vertical="center" wrapText="1"/>
    </xf>
    <xf numFmtId="49" fontId="86" fillId="0" borderId="31" xfId="3" applyNumberFormat="1" applyFont="1" applyBorder="1" applyAlignment="1">
      <alignment horizontal="center" vertical="center" wrapText="1"/>
    </xf>
    <xf numFmtId="0" fontId="86" fillId="0" borderId="32" xfId="3" applyFont="1" applyBorder="1" applyAlignment="1">
      <alignment horizontal="left" vertical="center" wrapText="1" indent="1"/>
    </xf>
    <xf numFmtId="0" fontId="86" fillId="0" borderId="32" xfId="3" applyFont="1" applyBorder="1" applyAlignment="1">
      <alignment horizontal="left" vertical="center" wrapText="1" indent="5"/>
    </xf>
    <xf numFmtId="0" fontId="86" fillId="0" borderId="32" xfId="3" applyFont="1" applyBorder="1" applyAlignment="1">
      <alignment horizontal="left" vertical="center" wrapText="1" indent="10"/>
    </xf>
    <xf numFmtId="49" fontId="80" fillId="0" borderId="31" xfId="3" applyNumberFormat="1" applyFont="1" applyBorder="1" applyAlignment="1">
      <alignment horizontal="center" vertical="center" wrapText="1"/>
    </xf>
    <xf numFmtId="0" fontId="87" fillId="0" borderId="0" xfId="3" applyFont="1" applyAlignment="1">
      <alignment vertical="center"/>
    </xf>
    <xf numFmtId="0" fontId="87" fillId="0" borderId="34" xfId="3" applyFont="1" applyBorder="1" applyAlignment="1">
      <alignment vertical="center"/>
    </xf>
    <xf numFmtId="0" fontId="71" fillId="0" borderId="32" xfId="3" applyFont="1" applyBorder="1" applyAlignment="1">
      <alignment horizontal="center" vertical="center"/>
    </xf>
    <xf numFmtId="49" fontId="88" fillId="0" borderId="31" xfId="3" applyNumberFormat="1" applyFont="1" applyBorder="1" applyAlignment="1">
      <alignment horizontal="center" vertical="center" wrapText="1"/>
    </xf>
    <xf numFmtId="0" fontId="59" fillId="0" borderId="34" xfId="3" applyFont="1" applyBorder="1"/>
    <xf numFmtId="0" fontId="89" fillId="0" borderId="0" xfId="3" applyFont="1" applyAlignment="1">
      <alignment vertical="center"/>
    </xf>
    <xf numFmtId="0" fontId="33" fillId="0" borderId="32" xfId="3" applyFont="1" applyBorder="1" applyAlignment="1">
      <alignment horizontal="center" vertical="center" wrapText="1"/>
    </xf>
    <xf numFmtId="0" fontId="33" fillId="0" borderId="32" xfId="3" applyFont="1" applyBorder="1" applyAlignment="1">
      <alignment horizontal="center" vertical="center"/>
    </xf>
    <xf numFmtId="0" fontId="89" fillId="0" borderId="0" xfId="3" applyFont="1"/>
    <xf numFmtId="0" fontId="33" fillId="10" borderId="34" xfId="3" applyFont="1" applyFill="1" applyBorder="1" applyAlignment="1">
      <alignment vertical="center"/>
    </xf>
    <xf numFmtId="0" fontId="33" fillId="0" borderId="16" xfId="3" applyFont="1" applyBorder="1" applyAlignment="1">
      <alignment vertical="center" wrapText="1"/>
    </xf>
    <xf numFmtId="0" fontId="33" fillId="0" borderId="32" xfId="3" applyFont="1" applyBorder="1" applyAlignment="1">
      <alignment vertical="center" wrapText="1"/>
    </xf>
    <xf numFmtId="0" fontId="33" fillId="0" borderId="21" xfId="3" applyFont="1" applyBorder="1" applyAlignment="1">
      <alignment horizontal="center" vertical="center" wrapText="1"/>
    </xf>
    <xf numFmtId="0" fontId="33" fillId="0" borderId="16" xfId="3" applyFont="1" applyBorder="1" applyAlignment="1">
      <alignment horizontal="center" vertical="center" wrapText="1"/>
    </xf>
    <xf numFmtId="49" fontId="90" fillId="0" borderId="20" xfId="3" applyNumberFormat="1" applyFont="1" applyBorder="1" applyAlignment="1">
      <alignment horizontal="center" vertical="center" wrapText="1"/>
    </xf>
    <xf numFmtId="0" fontId="33" fillId="19" borderId="21" xfId="3" applyFont="1" applyFill="1" applyBorder="1" applyAlignment="1">
      <alignment vertical="center" wrapText="1"/>
    </xf>
    <xf numFmtId="0" fontId="33" fillId="19" borderId="32" xfId="3" applyFont="1" applyFill="1" applyBorder="1" applyAlignment="1">
      <alignment vertical="center" wrapText="1"/>
    </xf>
    <xf numFmtId="49" fontId="90" fillId="0" borderId="31" xfId="3" applyNumberFormat="1" applyFont="1" applyBorder="1" applyAlignment="1">
      <alignment horizontal="center" vertical="center" wrapText="1"/>
    </xf>
    <xf numFmtId="49" fontId="91" fillId="0" borderId="31" xfId="3" applyNumberFormat="1" applyFont="1" applyBorder="1" applyAlignment="1">
      <alignment horizontal="center" vertical="center" wrapText="1"/>
    </xf>
    <xf numFmtId="0" fontId="32" fillId="7" borderId="32" xfId="3" applyFont="1" applyFill="1" applyBorder="1" applyAlignment="1">
      <alignment horizontal="left" vertical="center" wrapText="1" indent="2"/>
    </xf>
    <xf numFmtId="49" fontId="92" fillId="0" borderId="31" xfId="3" applyNumberFormat="1" applyFont="1" applyBorder="1" applyAlignment="1">
      <alignment horizontal="center" vertical="center" wrapText="1"/>
    </xf>
    <xf numFmtId="0" fontId="93" fillId="0" borderId="32" xfId="3" applyFont="1" applyBorder="1" applyAlignment="1">
      <alignment vertical="center" wrapText="1"/>
    </xf>
    <xf numFmtId="0" fontId="94" fillId="0" borderId="0" xfId="3" applyFont="1" applyAlignment="1">
      <alignment vertical="center"/>
    </xf>
    <xf numFmtId="0" fontId="6" fillId="0" borderId="0" xfId="3" applyAlignment="1">
      <alignment horizontal="left"/>
    </xf>
    <xf numFmtId="0" fontId="95" fillId="0" borderId="0" xfId="3" applyFont="1" applyAlignment="1">
      <alignment vertical="center"/>
    </xf>
    <xf numFmtId="0" fontId="6" fillId="0" borderId="0" xfId="3" applyAlignment="1">
      <alignment vertical="center" wrapText="1"/>
    </xf>
    <xf numFmtId="0" fontId="96" fillId="0" borderId="0" xfId="3" applyFont="1" applyAlignment="1">
      <alignment vertical="center" wrapText="1"/>
    </xf>
    <xf numFmtId="0" fontId="94" fillId="0" borderId="0" xfId="3" applyFont="1" applyAlignment="1">
      <alignment horizontal="left"/>
    </xf>
    <xf numFmtId="0" fontId="67" fillId="0" borderId="0" xfId="3" applyFont="1"/>
    <xf numFmtId="0" fontId="95" fillId="0" borderId="0" xfId="3" applyFont="1" applyAlignment="1">
      <alignment vertical="center" wrapText="1"/>
    </xf>
    <xf numFmtId="0" fontId="97" fillId="10" borderId="13" xfId="3" applyFont="1" applyFill="1" applyBorder="1" applyAlignment="1">
      <alignment horizontal="center" vertical="center" wrapText="1"/>
    </xf>
    <xf numFmtId="0" fontId="97" fillId="10" borderId="1" xfId="3" applyFont="1" applyFill="1" applyBorder="1" applyAlignment="1">
      <alignment horizontal="center" vertical="center" wrapText="1"/>
    </xf>
    <xf numFmtId="0" fontId="97" fillId="10" borderId="11" xfId="3" applyFont="1" applyFill="1" applyBorder="1" applyAlignment="1">
      <alignment vertical="center" wrapText="1"/>
    </xf>
    <xf numFmtId="0" fontId="97" fillId="10" borderId="12" xfId="3" applyFont="1" applyFill="1" applyBorder="1" applyAlignment="1">
      <alignment vertical="center" wrapText="1"/>
    </xf>
    <xf numFmtId="0" fontId="97" fillId="10" borderId="14" xfId="3" applyFont="1" applyFill="1" applyBorder="1" applyAlignment="1">
      <alignment horizontal="center" vertical="center" wrapText="1"/>
    </xf>
    <xf numFmtId="0" fontId="97" fillId="10" borderId="4" xfId="3" applyFont="1" applyFill="1" applyBorder="1" applyAlignment="1">
      <alignment horizontal="center" vertical="center" wrapText="1"/>
    </xf>
    <xf numFmtId="0" fontId="97" fillId="10" borderId="12" xfId="3" applyFont="1" applyFill="1" applyBorder="1" applyAlignment="1">
      <alignment horizontal="center" vertical="center" wrapText="1"/>
    </xf>
    <xf numFmtId="0" fontId="97" fillId="10" borderId="15" xfId="3" applyFont="1" applyFill="1" applyBorder="1" applyAlignment="1">
      <alignment horizontal="center" vertical="center" wrapText="1"/>
    </xf>
    <xf numFmtId="0" fontId="97" fillId="10" borderId="6" xfId="3" applyFont="1" applyFill="1" applyBorder="1" applyAlignment="1">
      <alignment horizontal="center" vertical="center" wrapText="1"/>
    </xf>
    <xf numFmtId="0" fontId="95" fillId="0" borderId="9" xfId="3" applyFont="1" applyBorder="1" applyAlignment="1">
      <alignment horizontal="center" vertical="center" wrapText="1"/>
    </xf>
    <xf numFmtId="0" fontId="95" fillId="0" borderId="10" xfId="3" applyFont="1" applyBorder="1" applyAlignment="1">
      <alignment horizontal="center" vertical="center" wrapText="1"/>
    </xf>
    <xf numFmtId="0" fontId="95" fillId="0" borderId="9" xfId="3" applyFont="1" applyBorder="1" applyAlignment="1">
      <alignment vertical="center" wrapText="1"/>
    </xf>
    <xf numFmtId="0" fontId="98" fillId="0" borderId="9" xfId="3" applyFont="1" applyBorder="1" applyAlignment="1">
      <alignment vertical="center" wrapText="1"/>
    </xf>
    <xf numFmtId="0" fontId="99" fillId="0" borderId="9" xfId="3" applyFont="1" applyBorder="1" applyAlignment="1">
      <alignment horizontal="center" vertical="center" wrapText="1"/>
    </xf>
    <xf numFmtId="0" fontId="94" fillId="0" borderId="0" xfId="3" applyFont="1" applyAlignment="1">
      <alignment vertical="center" wrapText="1"/>
    </xf>
    <xf numFmtId="0" fontId="6" fillId="0" borderId="9" xfId="3" applyBorder="1" applyAlignment="1">
      <alignment horizontal="left" wrapText="1"/>
    </xf>
    <xf numFmtId="0" fontId="94" fillId="0" borderId="0" xfId="3" applyFont="1"/>
    <xf numFmtId="0" fontId="6" fillId="0" borderId="0" xfId="3" applyAlignment="1">
      <alignment wrapText="1"/>
    </xf>
    <xf numFmtId="0" fontId="13" fillId="10" borderId="1" xfId="3" applyFont="1" applyFill="1" applyBorder="1" applyAlignment="1">
      <alignment wrapText="1"/>
    </xf>
    <xf numFmtId="0" fontId="6" fillId="10" borderId="9" xfId="3" applyFill="1" applyBorder="1" applyAlignment="1">
      <alignment wrapText="1"/>
    </xf>
    <xf numFmtId="0" fontId="6" fillId="10" borderId="13" xfId="3" applyFill="1" applyBorder="1" applyAlignment="1">
      <alignment wrapText="1"/>
    </xf>
    <xf numFmtId="0" fontId="9" fillId="10" borderId="12" xfId="3" applyFont="1" applyFill="1" applyBorder="1" applyAlignment="1">
      <alignment horizontal="left" vertical="center" wrapText="1"/>
    </xf>
    <xf numFmtId="0" fontId="6" fillId="10" borderId="14" xfId="3" applyFill="1" applyBorder="1" applyAlignment="1">
      <alignment wrapText="1"/>
    </xf>
    <xf numFmtId="0" fontId="100" fillId="10" borderId="12" xfId="3" applyFont="1" applyFill="1" applyBorder="1" applyAlignment="1">
      <alignment horizontal="left" vertical="center" wrapText="1" indent="3"/>
    </xf>
    <xf numFmtId="0" fontId="6" fillId="10" borderId="15" xfId="3" applyFill="1" applyBorder="1" applyAlignment="1">
      <alignment wrapText="1"/>
    </xf>
    <xf numFmtId="0" fontId="6" fillId="21" borderId="9" xfId="3" applyFill="1" applyBorder="1" applyAlignment="1">
      <alignment wrapText="1"/>
    </xf>
    <xf numFmtId="0" fontId="13" fillId="10" borderId="9" xfId="3" applyFont="1" applyFill="1" applyBorder="1" applyAlignment="1">
      <alignment horizontal="center" vertical="center" wrapText="1"/>
    </xf>
    <xf numFmtId="0" fontId="6" fillId="10" borderId="9" xfId="3" applyFill="1" applyBorder="1" applyAlignment="1">
      <alignment horizontal="center" vertical="center"/>
    </xf>
    <xf numFmtId="0" fontId="27" fillId="0" borderId="0" xfId="3" applyFont="1"/>
    <xf numFmtId="0" fontId="96" fillId="0" borderId="0" xfId="3" applyFont="1" applyAlignment="1">
      <alignment wrapText="1"/>
    </xf>
    <xf numFmtId="0" fontId="101" fillId="0" borderId="0" xfId="3" applyFont="1"/>
    <xf numFmtId="0" fontId="79" fillId="0" borderId="0" xfId="3" applyFont="1" applyAlignment="1">
      <alignment vertical="center" wrapText="1"/>
    </xf>
    <xf numFmtId="0" fontId="71" fillId="0" borderId="0" xfId="3" applyFont="1" applyAlignment="1">
      <alignment horizontal="center" vertical="center" wrapText="1"/>
    </xf>
    <xf numFmtId="0" fontId="80" fillId="0" borderId="0" xfId="3" applyFont="1" applyAlignment="1">
      <alignment vertical="center" wrapText="1"/>
    </xf>
    <xf numFmtId="0" fontId="102" fillId="0" borderId="0" xfId="3" applyFont="1" applyAlignment="1">
      <alignment vertical="center" wrapText="1"/>
    </xf>
    <xf numFmtId="0" fontId="78" fillId="0" borderId="9" xfId="3" applyFont="1" applyBorder="1" applyAlignment="1">
      <alignment horizontal="center" vertical="center" wrapText="1"/>
    </xf>
    <xf numFmtId="0" fontId="103" fillId="0" borderId="9" xfId="3" applyFont="1" applyBorder="1" applyAlignment="1">
      <alignment horizontal="center" vertical="center" wrapText="1"/>
    </xf>
    <xf numFmtId="0" fontId="77" fillId="0" borderId="9" xfId="3" applyFont="1" applyBorder="1" applyAlignment="1">
      <alignment horizontal="center" vertical="center" wrapText="1"/>
    </xf>
    <xf numFmtId="0" fontId="80" fillId="0" borderId="9" xfId="3" applyFont="1" applyBorder="1" applyAlignment="1">
      <alignment horizontal="center" vertical="center" wrapText="1"/>
    </xf>
    <xf numFmtId="0" fontId="80" fillId="0" borderId="9" xfId="3" applyFont="1" applyBorder="1" applyAlignment="1">
      <alignment vertical="center" wrapText="1"/>
    </xf>
    <xf numFmtId="0" fontId="80" fillId="0" borderId="12" xfId="3" applyFont="1" applyBorder="1" applyAlignment="1">
      <alignment vertical="center" wrapText="1"/>
    </xf>
    <xf numFmtId="0" fontId="104" fillId="0" borderId="9" xfId="3" applyFont="1" applyBorder="1" applyAlignment="1">
      <alignment vertical="center" wrapText="1"/>
    </xf>
    <xf numFmtId="0" fontId="104" fillId="4" borderId="9" xfId="3" applyFont="1" applyFill="1" applyBorder="1" applyAlignment="1">
      <alignment vertical="center" wrapText="1"/>
    </xf>
    <xf numFmtId="0" fontId="86" fillId="0" borderId="9" xfId="3" applyFont="1" applyBorder="1" applyAlignment="1">
      <alignment vertical="center" wrapText="1"/>
    </xf>
    <xf numFmtId="0" fontId="86" fillId="4" borderId="9" xfId="3" applyFont="1" applyFill="1" applyBorder="1" applyAlignment="1">
      <alignment vertical="center" wrapText="1"/>
    </xf>
    <xf numFmtId="0" fontId="103" fillId="0" borderId="9" xfId="3" applyFont="1" applyBorder="1" applyAlignment="1">
      <alignment vertical="center" wrapText="1"/>
    </xf>
    <xf numFmtId="0" fontId="96" fillId="0" borderId="0" xfId="3" applyFont="1"/>
    <xf numFmtId="0" fontId="105" fillId="0" borderId="0" xfId="3" applyFont="1" applyAlignment="1">
      <alignment vertical="center" wrapText="1"/>
    </xf>
    <xf numFmtId="0" fontId="97" fillId="0" borderId="9" xfId="3" applyFont="1" applyBorder="1" applyAlignment="1">
      <alignment horizontal="center" vertical="center" wrapText="1"/>
    </xf>
    <xf numFmtId="0" fontId="105" fillId="0" borderId="9" xfId="3" applyFont="1" applyBorder="1" applyAlignment="1">
      <alignment horizontal="center" vertical="center" wrapText="1"/>
    </xf>
    <xf numFmtId="0" fontId="105" fillId="0" borderId="9" xfId="3" applyFont="1" applyBorder="1" applyAlignment="1">
      <alignment vertical="center" wrapText="1"/>
    </xf>
    <xf numFmtId="0" fontId="63" fillId="22" borderId="9" xfId="3" applyFont="1" applyFill="1" applyBorder="1" applyAlignment="1">
      <alignment vertical="center" wrapText="1"/>
    </xf>
    <xf numFmtId="0" fontId="63" fillId="0" borderId="9" xfId="3" applyFont="1" applyBorder="1" applyAlignment="1">
      <alignment vertical="center" wrapText="1"/>
    </xf>
    <xf numFmtId="0" fontId="106" fillId="0" borderId="9" xfId="3" applyFont="1" applyBorder="1" applyAlignment="1">
      <alignment vertical="center" wrapText="1"/>
    </xf>
    <xf numFmtId="0" fontId="106" fillId="22" borderId="9" xfId="3" applyFont="1" applyFill="1" applyBorder="1" applyAlignment="1">
      <alignment vertical="center" wrapText="1"/>
    </xf>
    <xf numFmtId="0" fontId="107" fillId="0" borderId="9" xfId="3" applyFont="1" applyBorder="1" applyAlignment="1">
      <alignment vertical="center" wrapText="1"/>
    </xf>
    <xf numFmtId="0" fontId="107" fillId="22" borderId="9" xfId="3" applyFont="1" applyFill="1" applyBorder="1" applyAlignment="1">
      <alignment vertical="center" wrapText="1"/>
    </xf>
    <xf numFmtId="0" fontId="6" fillId="0" borderId="0" xfId="3" quotePrefix="1" applyAlignment="1">
      <alignment horizontal="left" vertical="center" indent="5"/>
    </xf>
    <xf numFmtId="0" fontId="71" fillId="10" borderId="11" xfId="3" applyFont="1" applyFill="1" applyBorder="1" applyAlignment="1">
      <alignment horizontal="center" vertical="center" wrapText="1"/>
    </xf>
    <xf numFmtId="0" fontId="71" fillId="10" borderId="14" xfId="3" applyFont="1" applyFill="1" applyBorder="1" applyAlignment="1">
      <alignment horizontal="center" vertical="center" wrapText="1"/>
    </xf>
    <xf numFmtId="0" fontId="71" fillId="10" borderId="1" xfId="3" applyFont="1" applyFill="1" applyBorder="1" applyAlignment="1">
      <alignment horizontal="center" vertical="center" wrapText="1"/>
    </xf>
    <xf numFmtId="0" fontId="71" fillId="0" borderId="9" xfId="3" applyFont="1" applyBorder="1" applyAlignment="1">
      <alignment horizontal="center" vertical="center" wrapText="1"/>
    </xf>
    <xf numFmtId="0" fontId="71" fillId="0" borderId="9" xfId="3" applyFont="1" applyBorder="1" applyAlignment="1">
      <alignment vertical="center" wrapText="1"/>
    </xf>
    <xf numFmtId="0" fontId="6" fillId="0" borderId="15" xfId="3" applyBorder="1"/>
    <xf numFmtId="0" fontId="6" fillId="0" borderId="6" xfId="3" applyBorder="1"/>
    <xf numFmtId="0" fontId="37" fillId="0" borderId="9" xfId="3" applyFont="1" applyBorder="1"/>
    <xf numFmtId="0" fontId="81" fillId="0" borderId="9" xfId="3" applyFont="1" applyBorder="1" applyAlignment="1">
      <alignment vertical="center" wrapText="1"/>
    </xf>
    <xf numFmtId="0" fontId="71" fillId="10" borderId="9" xfId="3" applyFont="1" applyFill="1" applyBorder="1" applyAlignment="1">
      <alignment horizontal="center" vertical="center" wrapText="1"/>
    </xf>
    <xf numFmtId="0" fontId="109" fillId="0" borderId="0" xfId="3" applyFont="1"/>
    <xf numFmtId="0" fontId="13" fillId="0" borderId="9" xfId="3" applyFont="1" applyBorder="1" applyAlignment="1">
      <alignment vertical="center"/>
    </xf>
    <xf numFmtId="0" fontId="94" fillId="0" borderId="0" xfId="3" applyFont="1" applyAlignment="1">
      <alignment vertical="top"/>
    </xf>
    <xf numFmtId="0" fontId="94" fillId="0" borderId="0" xfId="3" applyFont="1" applyAlignment="1">
      <alignment wrapText="1"/>
    </xf>
    <xf numFmtId="0" fontId="39" fillId="0" borderId="0" xfId="3" applyFont="1" applyAlignment="1">
      <alignment wrapText="1"/>
    </xf>
    <xf numFmtId="0" fontId="53" fillId="0" borderId="0" xfId="3" applyFont="1"/>
    <xf numFmtId="0" fontId="110" fillId="0" borderId="15" xfId="3" applyFont="1" applyBorder="1" applyAlignment="1">
      <alignment horizontal="center" vertical="center" wrapText="1"/>
    </xf>
    <xf numFmtId="0" fontId="110" fillId="0" borderId="13" xfId="3" applyFont="1" applyBorder="1" applyAlignment="1">
      <alignment vertical="center" wrapText="1"/>
    </xf>
    <xf numFmtId="0" fontId="8" fillId="0" borderId="12" xfId="3" applyFont="1" applyBorder="1" applyAlignment="1">
      <alignment horizontal="left" vertical="center" wrapText="1"/>
    </xf>
    <xf numFmtId="0" fontId="111" fillId="0" borderId="12" xfId="3" applyFont="1" applyBorder="1" applyAlignment="1">
      <alignment horizontal="left" vertical="center" wrapText="1" indent="3"/>
    </xf>
    <xf numFmtId="0" fontId="112" fillId="0" borderId="12" xfId="3" applyFont="1" applyBorder="1" applyAlignment="1">
      <alignment horizontal="left" vertical="center" wrapText="1" indent="3"/>
    </xf>
    <xf numFmtId="0" fontId="70" fillId="0" borderId="13" xfId="3" applyFont="1" applyBorder="1" applyAlignment="1">
      <alignment horizontal="center" vertical="center" wrapText="1"/>
    </xf>
    <xf numFmtId="0" fontId="9" fillId="0" borderId="9" xfId="3" applyFont="1" applyBorder="1" applyAlignment="1">
      <alignment horizontal="center"/>
    </xf>
    <xf numFmtId="9" fontId="6" fillId="0" borderId="9" xfId="3" applyNumberFormat="1" applyBorder="1" applyAlignment="1">
      <alignment horizontal="center" wrapText="1"/>
    </xf>
    <xf numFmtId="0" fontId="6" fillId="0" borderId="9" xfId="3" applyBorder="1" applyAlignment="1">
      <alignment horizontal="center" wrapText="1"/>
    </xf>
    <xf numFmtId="0" fontId="10" fillId="0" borderId="9" xfId="3" applyFont="1" applyBorder="1" applyAlignment="1">
      <alignment horizontal="center" wrapText="1"/>
    </xf>
    <xf numFmtId="0" fontId="13" fillId="0" borderId="9" xfId="3" applyFont="1" applyBorder="1" applyAlignment="1">
      <alignment horizontal="center" wrapText="1"/>
    </xf>
    <xf numFmtId="0" fontId="13" fillId="0" borderId="0" xfId="3" applyFont="1" applyAlignment="1">
      <alignment horizontal="center"/>
    </xf>
    <xf numFmtId="0" fontId="13" fillId="4" borderId="9" xfId="3" applyFont="1" applyFill="1" applyBorder="1" applyAlignment="1">
      <alignment horizontal="center"/>
    </xf>
    <xf numFmtId="0" fontId="39" fillId="0" borderId="9" xfId="3" applyFont="1" applyBorder="1" applyAlignment="1">
      <alignment horizontal="center" vertical="center"/>
    </xf>
    <xf numFmtId="0" fontId="39" fillId="10" borderId="9" xfId="3" applyFont="1" applyFill="1" applyBorder="1" applyAlignment="1">
      <alignment horizontal="left" vertical="center" wrapText="1"/>
    </xf>
    <xf numFmtId="0" fontId="39" fillId="0" borderId="13" xfId="3" applyFont="1" applyBorder="1" applyAlignment="1">
      <alignment horizontal="center" vertical="center"/>
    </xf>
    <xf numFmtId="0" fontId="13" fillId="10" borderId="9" xfId="3" applyFont="1" applyFill="1" applyBorder="1" applyAlignment="1">
      <alignment horizontal="left" vertical="center" wrapText="1"/>
    </xf>
    <xf numFmtId="0" fontId="113" fillId="0" borderId="0" xfId="3" applyFont="1" applyAlignment="1">
      <alignment vertical="center"/>
    </xf>
    <xf numFmtId="0" fontId="30" fillId="0" borderId="0" xfId="3" applyFont="1" applyAlignment="1">
      <alignment vertical="center"/>
    </xf>
    <xf numFmtId="0" fontId="30" fillId="0" borderId="9" xfId="3" applyFont="1" applyBorder="1" applyAlignment="1">
      <alignment horizontal="center" vertical="center"/>
    </xf>
    <xf numFmtId="0" fontId="30" fillId="0" borderId="9" xfId="3" applyFont="1" applyBorder="1" applyAlignment="1">
      <alignment wrapText="1"/>
    </xf>
    <xf numFmtId="0" fontId="114" fillId="0" borderId="9" xfId="3" applyFont="1" applyBorder="1" applyAlignment="1">
      <alignment vertical="center" wrapText="1"/>
    </xf>
    <xf numFmtId="0" fontId="114" fillId="0" borderId="9" xfId="3" applyFont="1" applyBorder="1" applyAlignment="1">
      <alignment horizontal="center" vertical="center" wrapText="1"/>
    </xf>
    <xf numFmtId="0" fontId="115" fillId="0" borderId="9" xfId="3" applyFont="1" applyBorder="1" applyAlignment="1">
      <alignment horizontal="justify" vertical="center" wrapText="1"/>
    </xf>
    <xf numFmtId="0" fontId="114" fillId="3" borderId="9" xfId="3" applyFont="1" applyFill="1" applyBorder="1" applyAlignment="1">
      <alignment vertical="center"/>
    </xf>
    <xf numFmtId="0" fontId="114" fillId="0" borderId="0" xfId="3" applyFont="1" applyAlignment="1">
      <alignment horizontal="left" vertical="top" wrapText="1"/>
    </xf>
    <xf numFmtId="0" fontId="30" fillId="0" borderId="9" xfId="3" applyFont="1" applyBorder="1" applyAlignment="1">
      <alignment horizontal="center" wrapText="1"/>
    </xf>
    <xf numFmtId="0" fontId="114" fillId="0" borderId="9" xfId="3" applyFont="1" applyBorder="1" applyAlignment="1">
      <alignment horizontal="left" vertical="center" wrapText="1" indent="3"/>
    </xf>
    <xf numFmtId="0" fontId="115" fillId="0" borderId="9" xfId="3" applyFont="1" applyBorder="1" applyAlignment="1">
      <alignment vertical="center" wrapText="1"/>
    </xf>
    <xf numFmtId="0" fontId="114" fillId="0" borderId="9" xfId="3" applyFont="1" applyBorder="1" applyAlignment="1">
      <alignment horizontal="left" vertical="center" wrapText="1" indent="2"/>
    </xf>
    <xf numFmtId="0" fontId="110" fillId="0" borderId="0" xfId="3" applyFont="1" applyAlignment="1">
      <alignment horizontal="left" vertical="center"/>
    </xf>
    <xf numFmtId="0" fontId="13" fillId="4" borderId="9" xfId="3" applyFont="1" applyFill="1" applyBorder="1" applyAlignment="1">
      <alignment horizontal="center" vertical="center"/>
    </xf>
    <xf numFmtId="0" fontId="53" fillId="0" borderId="9" xfId="3" applyFont="1" applyBorder="1" applyAlignment="1">
      <alignment horizontal="center" vertical="center"/>
    </xf>
    <xf numFmtId="0" fontId="53" fillId="0" borderId="9" xfId="3" applyFont="1" applyBorder="1" applyAlignment="1">
      <alignment horizontal="justify" vertical="top" wrapText="1"/>
    </xf>
    <xf numFmtId="0" fontId="9" fillId="10" borderId="9" xfId="5" quotePrefix="1" applyFont="1" applyFill="1" applyBorder="1" applyAlignment="1">
      <alignment horizontal="center" vertical="center"/>
    </xf>
    <xf numFmtId="0" fontId="82" fillId="0" borderId="9" xfId="3" applyFont="1" applyBorder="1" applyAlignment="1">
      <alignment horizontal="center" vertical="center"/>
    </xf>
    <xf numFmtId="0" fontId="82" fillId="0" borderId="9" xfId="3" applyFont="1" applyBorder="1" applyAlignment="1">
      <alignment horizontal="justify" vertical="top" wrapText="1"/>
    </xf>
    <xf numFmtId="0" fontId="116" fillId="0" borderId="9" xfId="3" applyFont="1" applyBorder="1" applyAlignment="1">
      <alignment horizontal="center" vertical="center" wrapText="1"/>
    </xf>
    <xf numFmtId="0" fontId="116" fillId="0" borderId="10" xfId="3" applyFont="1" applyBorder="1" applyAlignment="1">
      <alignment horizontal="justify" vertical="center" wrapText="1"/>
    </xf>
    <xf numFmtId="0" fontId="82" fillId="0" borderId="10" xfId="3" applyFont="1" applyBorder="1" applyAlignment="1">
      <alignment horizontal="justify" vertical="center" wrapText="1"/>
    </xf>
    <xf numFmtId="0" fontId="116" fillId="0" borderId="13" xfId="3" applyFont="1" applyBorder="1" applyAlignment="1">
      <alignment horizontal="center" vertical="center" wrapText="1"/>
    </xf>
    <xf numFmtId="0" fontId="82" fillId="0" borderId="1" xfId="3" applyFont="1" applyBorder="1" applyAlignment="1">
      <alignment horizontal="justify" vertical="center" wrapText="1"/>
    </xf>
    <xf numFmtId="0" fontId="6" fillId="0" borderId="13" xfId="3" applyBorder="1"/>
    <xf numFmtId="0" fontId="116" fillId="0" borderId="14" xfId="3" applyFont="1" applyBorder="1" applyAlignment="1">
      <alignment horizontal="center" vertical="center" wrapText="1"/>
    </xf>
    <xf numFmtId="0" fontId="119" fillId="0" borderId="4" xfId="3" applyFont="1" applyBorder="1" applyAlignment="1">
      <alignment horizontal="justify" vertical="center" wrapText="1"/>
    </xf>
    <xf numFmtId="0" fontId="6" fillId="0" borderId="14" xfId="3" applyBorder="1"/>
    <xf numFmtId="0" fontId="119" fillId="0" borderId="14" xfId="3" applyFont="1" applyBorder="1" applyAlignment="1">
      <alignment horizontal="right" vertical="center" wrapText="1"/>
    </xf>
    <xf numFmtId="0" fontId="119" fillId="0" borderId="15" xfId="3" applyFont="1" applyBorder="1" applyAlignment="1">
      <alignment horizontal="right" vertical="center" wrapText="1"/>
    </xf>
    <xf numFmtId="0" fontId="119" fillId="0" borderId="6" xfId="3" applyFont="1" applyBorder="1" applyAlignment="1">
      <alignment horizontal="justify" vertical="center" wrapText="1"/>
    </xf>
    <xf numFmtId="0" fontId="53" fillId="0" borderId="9" xfId="3" applyFont="1" applyBorder="1" applyAlignment="1">
      <alignment horizontal="justify" vertical="center" wrapText="1"/>
    </xf>
    <xf numFmtId="0" fontId="53" fillId="0" borderId="10" xfId="3" applyFont="1" applyBorder="1" applyAlignment="1">
      <alignment horizontal="justify" vertical="center" wrapText="1"/>
    </xf>
    <xf numFmtId="0" fontId="53" fillId="0" borderId="13" xfId="3" applyFont="1" applyBorder="1" applyAlignment="1">
      <alignment horizontal="justify" vertical="center" wrapText="1"/>
    </xf>
    <xf numFmtId="0" fontId="120" fillId="0" borderId="14" xfId="3" applyFont="1" applyBorder="1" applyAlignment="1">
      <alignment horizontal="justify" vertical="center" wrapText="1"/>
    </xf>
    <xf numFmtId="0" fontId="116" fillId="0" borderId="1" xfId="3" applyFont="1" applyBorder="1" applyAlignment="1">
      <alignment horizontal="justify" vertical="center" wrapText="1"/>
    </xf>
    <xf numFmtId="0" fontId="6" fillId="0" borderId="0" xfId="3" applyAlignment="1">
      <alignment vertical="top"/>
    </xf>
    <xf numFmtId="0" fontId="53" fillId="0" borderId="0" xfId="3" applyFont="1" applyAlignment="1">
      <alignment horizontal="center" vertical="center"/>
    </xf>
    <xf numFmtId="0" fontId="30" fillId="10" borderId="9" xfId="3" applyFont="1" applyFill="1" applyBorder="1" applyAlignment="1">
      <alignment horizontal="center" vertical="center" wrapText="1"/>
    </xf>
    <xf numFmtId="0" fontId="39" fillId="10" borderId="9" xfId="3" applyFont="1" applyFill="1" applyBorder="1" applyAlignment="1">
      <alignment horizontal="center" vertical="center" wrapText="1"/>
    </xf>
    <xf numFmtId="0" fontId="39" fillId="10" borderId="9" xfId="3" applyFont="1" applyFill="1" applyBorder="1" applyAlignment="1">
      <alignment vertical="center" wrapText="1"/>
    </xf>
    <xf numFmtId="0" fontId="30" fillId="10" borderId="9" xfId="3" applyFont="1" applyFill="1" applyBorder="1" applyAlignment="1">
      <alignment vertical="center" wrapText="1"/>
    </xf>
    <xf numFmtId="0" fontId="30" fillId="20" borderId="9" xfId="3" applyFont="1" applyFill="1" applyBorder="1" applyAlignment="1">
      <alignment vertical="center" wrapText="1"/>
    </xf>
    <xf numFmtId="0" fontId="30" fillId="10" borderId="9" xfId="3" applyFont="1" applyFill="1" applyBorder="1" applyAlignment="1">
      <alignment horizontal="justify" vertical="center" wrapText="1"/>
    </xf>
    <xf numFmtId="0" fontId="21" fillId="0" borderId="9" xfId="3" applyFont="1" applyBorder="1" applyAlignment="1">
      <alignment horizontal="justify" vertical="center" wrapText="1"/>
    </xf>
    <xf numFmtId="0" fontId="113" fillId="0" borderId="0" xfId="3" applyFont="1" applyAlignment="1">
      <alignment vertical="center" wrapText="1"/>
    </xf>
    <xf numFmtId="0" fontId="30" fillId="0" borderId="9" xfId="3" applyFont="1" applyBorder="1" applyAlignment="1">
      <alignment horizontal="center" vertical="center" wrapText="1"/>
    </xf>
    <xf numFmtId="0" fontId="39" fillId="0" borderId="9" xfId="3" applyFont="1" applyBorder="1" applyAlignment="1">
      <alignment vertical="center" wrapText="1"/>
    </xf>
    <xf numFmtId="0" fontId="121" fillId="0" borderId="9" xfId="3" applyFont="1" applyBorder="1" applyAlignment="1">
      <alignment horizontal="right" vertical="center" wrapText="1"/>
    </xf>
    <xf numFmtId="0" fontId="121" fillId="0" borderId="9" xfId="3" applyFont="1" applyBorder="1" applyAlignment="1">
      <alignment vertical="center" wrapText="1"/>
    </xf>
    <xf numFmtId="0" fontId="122" fillId="0" borderId="0" xfId="7" applyFont="1">
      <alignment vertical="center"/>
    </xf>
    <xf numFmtId="0" fontId="40" fillId="0" borderId="9" xfId="3" applyFont="1" applyBorder="1" applyAlignment="1">
      <alignment horizontal="center" vertical="center"/>
    </xf>
    <xf numFmtId="0" fontId="30" fillId="0" borderId="9" xfId="3" applyFont="1" applyBorder="1" applyAlignment="1">
      <alignment horizontal="justify" vertical="center" wrapText="1"/>
    </xf>
    <xf numFmtId="0" fontId="124" fillId="0" borderId="9" xfId="3" applyFont="1" applyBorder="1" applyAlignment="1">
      <alignment horizontal="center" vertical="center"/>
    </xf>
    <xf numFmtId="0" fontId="40" fillId="0" borderId="0" xfId="3" applyFont="1" applyAlignment="1">
      <alignment horizontal="center" vertical="center"/>
    </xf>
    <xf numFmtId="0" fontId="30" fillId="0" borderId="0" xfId="3" applyFont="1" applyAlignment="1">
      <alignment horizontal="justify" vertical="center"/>
    </xf>
    <xf numFmtId="0" fontId="113" fillId="0" borderId="0" xfId="3" applyFont="1"/>
    <xf numFmtId="0" fontId="83" fillId="0" borderId="0" xfId="3" applyFont="1" applyAlignment="1">
      <alignment horizontal="center" vertical="center" wrapText="1"/>
    </xf>
    <xf numFmtId="0" fontId="21" fillId="0" borderId="9" xfId="3" applyFont="1" applyBorder="1" applyAlignment="1">
      <alignment horizontal="center" vertical="center" wrapText="1"/>
    </xf>
    <xf numFmtId="0" fontId="30" fillId="0" borderId="0" xfId="3" applyFont="1" applyAlignment="1">
      <alignment vertical="center" wrapText="1"/>
    </xf>
    <xf numFmtId="0" fontId="21" fillId="0" borderId="9" xfId="3" applyFont="1" applyBorder="1" applyAlignment="1">
      <alignment vertical="center" wrapText="1"/>
    </xf>
    <xf numFmtId="0" fontId="21" fillId="7" borderId="9" xfId="3" applyFont="1" applyFill="1" applyBorder="1" applyAlignment="1">
      <alignment horizontal="center" vertical="center" wrapText="1"/>
    </xf>
    <xf numFmtId="0" fontId="126" fillId="0" borderId="9" xfId="3" applyFont="1" applyBorder="1" applyAlignment="1">
      <alignment vertical="center" wrapText="1"/>
    </xf>
    <xf numFmtId="0" fontId="126" fillId="9" borderId="9" xfId="3" applyFont="1" applyFill="1" applyBorder="1" applyAlignment="1">
      <alignment vertical="center" wrapText="1"/>
    </xf>
    <xf numFmtId="0" fontId="127" fillId="0" borderId="9" xfId="3" applyFont="1" applyBorder="1" applyAlignment="1">
      <alignment vertical="center" wrapText="1"/>
    </xf>
    <xf numFmtId="0" fontId="128" fillId="0" borderId="0" xfId="3" applyFont="1"/>
    <xf numFmtId="0" fontId="122" fillId="0" borderId="0" xfId="3" applyFont="1" applyAlignment="1">
      <alignment vertical="center"/>
    </xf>
    <xf numFmtId="0" fontId="21" fillId="0" borderId="9" xfId="3" applyFont="1" applyBorder="1" applyAlignment="1">
      <alignment horizontal="right" vertical="center" wrapText="1"/>
    </xf>
    <xf numFmtId="0" fontId="129" fillId="0" borderId="9" xfId="3" applyFont="1" applyBorder="1" applyAlignment="1">
      <alignment vertical="center" wrapText="1"/>
    </xf>
    <xf numFmtId="0" fontId="123" fillId="0" borderId="9" xfId="3" applyFont="1" applyBorder="1" applyAlignment="1">
      <alignment vertical="center" wrapText="1"/>
    </xf>
    <xf numFmtId="0" fontId="122" fillId="0" borderId="0" xfId="3" applyFont="1"/>
    <xf numFmtId="0" fontId="62" fillId="0" borderId="0" xfId="3" applyFont="1" applyAlignment="1">
      <alignment horizontal="center" vertical="center"/>
    </xf>
    <xf numFmtId="0" fontId="30" fillId="0" borderId="5" xfId="3" applyFont="1" applyBorder="1" applyAlignment="1">
      <alignment horizontal="center" vertical="center" wrapText="1"/>
    </xf>
    <xf numFmtId="0" fontId="21" fillId="0" borderId="6" xfId="3" applyFont="1" applyBorder="1" applyAlignment="1">
      <alignment vertical="center" wrapText="1"/>
    </xf>
    <xf numFmtId="0" fontId="30" fillId="0" borderId="8" xfId="3" applyFont="1" applyBorder="1" applyAlignment="1">
      <alignment horizontal="center" vertical="center" wrapText="1"/>
    </xf>
    <xf numFmtId="9" fontId="30" fillId="0" borderId="9" xfId="3" applyNumberFormat="1" applyFont="1" applyBorder="1" applyAlignment="1">
      <alignment horizontal="center" vertical="center" wrapText="1"/>
    </xf>
    <xf numFmtId="0" fontId="30" fillId="0" borderId="9" xfId="3" applyFont="1" applyBorder="1" applyAlignment="1">
      <alignment vertical="center"/>
    </xf>
    <xf numFmtId="0" fontId="123" fillId="0" borderId="9" xfId="3" applyFont="1" applyBorder="1" applyAlignment="1">
      <alignment vertical="center"/>
    </xf>
    <xf numFmtId="0" fontId="6" fillId="0" borderId="0" xfId="3" applyAlignment="1">
      <alignment horizontal="left" vertical="top"/>
    </xf>
    <xf numFmtId="0" fontId="130" fillId="0" borderId="0" xfId="3" applyFont="1" applyAlignment="1">
      <alignment horizontal="center" vertical="center" wrapText="1"/>
    </xf>
    <xf numFmtId="0" fontId="6" fillId="0" borderId="8" xfId="3" applyBorder="1" applyAlignment="1">
      <alignment vertical="center"/>
    </xf>
    <xf numFmtId="0" fontId="9" fillId="0" borderId="9" xfId="3" applyFont="1" applyBorder="1" applyAlignment="1">
      <alignment horizontal="center" vertical="top"/>
    </xf>
    <xf numFmtId="0" fontId="9" fillId="0" borderId="15" xfId="3" applyFont="1" applyBorder="1" applyAlignment="1">
      <alignment horizontal="center" vertical="center"/>
    </xf>
    <xf numFmtId="0" fontId="131" fillId="0" borderId="0" xfId="3" applyFont="1"/>
    <xf numFmtId="0" fontId="21" fillId="0" borderId="13" xfId="3" applyFont="1" applyBorder="1" applyAlignment="1">
      <alignment horizontal="center" vertical="center" wrapText="1"/>
    </xf>
    <xf numFmtId="0" fontId="30" fillId="0" borderId="10" xfId="3" applyFont="1" applyBorder="1" applyAlignment="1">
      <alignment horizontal="center" vertical="center" wrapText="1"/>
    </xf>
    <xf numFmtId="0" fontId="133" fillId="8" borderId="9" xfId="3" applyFont="1" applyFill="1" applyBorder="1" applyAlignment="1">
      <alignment vertical="center" wrapText="1"/>
    </xf>
    <xf numFmtId="0" fontId="133" fillId="8" borderId="15" xfId="3" applyFont="1" applyFill="1" applyBorder="1" applyAlignment="1">
      <alignment vertical="center" wrapText="1"/>
    </xf>
    <xf numFmtId="0" fontId="30" fillId="0" borderId="10" xfId="3" applyFont="1" applyBorder="1" applyAlignment="1">
      <alignment horizontal="left" vertical="center" wrapText="1" indent="3"/>
    </xf>
    <xf numFmtId="0" fontId="39" fillId="0" borderId="10" xfId="3" applyFont="1" applyBorder="1" applyAlignment="1">
      <alignment vertical="center" wrapText="1"/>
    </xf>
    <xf numFmtId="0" fontId="30" fillId="8" borderId="9" xfId="3" applyFont="1" applyFill="1" applyBorder="1" applyAlignment="1">
      <alignment vertical="center" wrapText="1"/>
    </xf>
    <xf numFmtId="0" fontId="79" fillId="0" borderId="0" xfId="3" applyFont="1" applyAlignment="1">
      <alignment horizontal="center" vertical="center" wrapText="1"/>
    </xf>
    <xf numFmtId="0" fontId="21" fillId="0" borderId="0" xfId="3" applyFont="1" applyAlignment="1">
      <alignment vertical="center" wrapText="1"/>
    </xf>
    <xf numFmtId="0" fontId="125" fillId="0" borderId="0" xfId="3" applyFont="1" applyAlignment="1">
      <alignment vertical="center" wrapText="1"/>
    </xf>
    <xf numFmtId="0" fontId="123" fillId="0" borderId="9" xfId="3" applyFont="1" applyBorder="1" applyAlignment="1">
      <alignment horizontal="center" vertical="center" wrapText="1"/>
    </xf>
    <xf numFmtId="0" fontId="24" fillId="0" borderId="0" xfId="3" applyFont="1"/>
    <xf numFmtId="0" fontId="21" fillId="0" borderId="0" xfId="3" applyFont="1" applyAlignment="1">
      <alignment horizontal="center" vertical="center" wrapText="1"/>
    </xf>
    <xf numFmtId="0" fontId="21" fillId="0" borderId="0" xfId="3" applyFont="1" applyAlignment="1">
      <alignment horizontal="center" vertical="center"/>
    </xf>
    <xf numFmtId="0" fontId="21" fillId="9" borderId="9" xfId="3" applyFont="1" applyFill="1" applyBorder="1" applyAlignment="1">
      <alignment vertical="center"/>
    </xf>
    <xf numFmtId="0" fontId="21" fillId="0" borderId="9" xfId="3" applyFont="1" applyBorder="1" applyAlignment="1">
      <alignment vertical="center"/>
    </xf>
    <xf numFmtId="0" fontId="21" fillId="19" borderId="9" xfId="3" applyFont="1" applyFill="1" applyBorder="1" applyAlignment="1">
      <alignment vertical="center"/>
    </xf>
    <xf numFmtId="0" fontId="9" fillId="0" borderId="9" xfId="3" applyFont="1" applyBorder="1" applyAlignment="1">
      <alignment vertical="top" wrapText="1"/>
    </xf>
    <xf numFmtId="0" fontId="9" fillId="0" borderId="0" xfId="3" applyFont="1" applyAlignment="1">
      <alignment vertical="center"/>
    </xf>
    <xf numFmtId="0" fontId="9" fillId="0" borderId="5" xfId="3" applyFont="1" applyBorder="1" applyAlignment="1">
      <alignment vertical="center"/>
    </xf>
    <xf numFmtId="0" fontId="9" fillId="0" borderId="13" xfId="3" applyFont="1" applyBorder="1" applyAlignment="1">
      <alignment horizontal="center"/>
    </xf>
    <xf numFmtId="0" fontId="9" fillId="0" borderId="7" xfId="3" applyFont="1" applyBorder="1" applyAlignment="1">
      <alignment vertical="center"/>
    </xf>
    <xf numFmtId="0" fontId="9" fillId="0" borderId="8" xfId="3" applyFont="1" applyBorder="1" applyAlignment="1">
      <alignment vertical="center"/>
    </xf>
    <xf numFmtId="0" fontId="9" fillId="0" borderId="15" xfId="3" applyFont="1" applyBorder="1" applyAlignment="1">
      <alignment horizontal="center"/>
    </xf>
    <xf numFmtId="0" fontId="10" fillId="0" borderId="9" xfId="3" applyFont="1" applyBorder="1" applyAlignment="1">
      <alignment horizontal="center" vertical="center"/>
    </xf>
    <xf numFmtId="0" fontId="10" fillId="0" borderId="9" xfId="3" applyFont="1" applyBorder="1" applyAlignment="1">
      <alignment horizontal="left" vertical="center"/>
    </xf>
    <xf numFmtId="0" fontId="9" fillId="0" borderId="13" xfId="3" applyFont="1" applyBorder="1" applyAlignment="1">
      <alignment horizontal="left" wrapText="1"/>
    </xf>
    <xf numFmtId="0" fontId="9" fillId="0" borderId="9" xfId="3" applyFont="1" applyBorder="1" applyAlignment="1">
      <alignment horizontal="left" wrapText="1"/>
    </xf>
    <xf numFmtId="0" fontId="9" fillId="0" borderId="1" xfId="3" applyFont="1" applyBorder="1" applyAlignment="1">
      <alignment horizontal="center"/>
    </xf>
    <xf numFmtId="0" fontId="9" fillId="0" borderId="13" xfId="3" applyFont="1" applyBorder="1" applyAlignment="1">
      <alignment horizontal="center" vertical="center"/>
    </xf>
    <xf numFmtId="0" fontId="9" fillId="0" borderId="10" xfId="3" applyFont="1" applyBorder="1" applyAlignment="1">
      <alignment horizontal="left" wrapText="1"/>
    </xf>
    <xf numFmtId="0" fontId="9" fillId="0" borderId="10" xfId="3" applyFont="1" applyBorder="1"/>
    <xf numFmtId="0" fontId="27" fillId="0" borderId="0" xfId="3" applyFont="1" applyAlignment="1">
      <alignment horizontal="left"/>
    </xf>
    <xf numFmtId="0" fontId="26" fillId="0" borderId="0" xfId="3" applyFont="1" applyAlignment="1">
      <alignment horizontal="left"/>
    </xf>
    <xf numFmtId="0" fontId="9" fillId="0" borderId="13" xfId="3" applyFont="1" applyBorder="1" applyAlignment="1">
      <alignment horizontal="center" vertical="center" wrapText="1"/>
    </xf>
    <xf numFmtId="9" fontId="9" fillId="0" borderId="13" xfId="10" applyFont="1" applyFill="1" applyBorder="1" applyAlignment="1">
      <alignment horizontal="center" vertical="center" wrapText="1"/>
    </xf>
    <xf numFmtId="0" fontId="10" fillId="0" borderId="9" xfId="3" applyFont="1" applyBorder="1" applyAlignment="1">
      <alignment horizontal="center"/>
    </xf>
    <xf numFmtId="0" fontId="9" fillId="0" borderId="5" xfId="3" applyFont="1" applyBorder="1"/>
    <xf numFmtId="0" fontId="9" fillId="0" borderId="7" xfId="3" applyFont="1" applyBorder="1"/>
    <xf numFmtId="0" fontId="9" fillId="0" borderId="8" xfId="3" applyFont="1" applyBorder="1"/>
    <xf numFmtId="0" fontId="13" fillId="0" borderId="0" xfId="3" applyFont="1" applyAlignment="1">
      <alignment horizontal="left"/>
    </xf>
    <xf numFmtId="0" fontId="6" fillId="2" borderId="10" xfId="3" applyFill="1" applyBorder="1" applyAlignment="1">
      <alignment vertical="center" wrapText="1"/>
    </xf>
    <xf numFmtId="0" fontId="6" fillId="2" borderId="11" xfId="3" applyFill="1" applyBorder="1" applyAlignment="1">
      <alignment vertical="center" wrapText="1"/>
    </xf>
    <xf numFmtId="0" fontId="6" fillId="2" borderId="12" xfId="3" applyFill="1" applyBorder="1" applyAlignment="1">
      <alignment vertical="center" wrapText="1"/>
    </xf>
    <xf numFmtId="0" fontId="6" fillId="2" borderId="1" xfId="3" applyFill="1" applyBorder="1" applyAlignment="1">
      <alignment vertical="center" wrapText="1"/>
    </xf>
    <xf numFmtId="0" fontId="6" fillId="2" borderId="2" xfId="3" applyFill="1" applyBorder="1" applyAlignment="1">
      <alignment vertical="center" wrapText="1"/>
    </xf>
    <xf numFmtId="0" fontId="6" fillId="2" borderId="3" xfId="3" applyFill="1" applyBorder="1" applyAlignment="1">
      <alignment vertical="center" wrapText="1"/>
    </xf>
    <xf numFmtId="0" fontId="13" fillId="0" borderId="0" xfId="3" applyFont="1" applyAlignment="1">
      <alignment horizontal="center" vertical="center" wrapText="1"/>
    </xf>
    <xf numFmtId="0" fontId="9" fillId="5" borderId="9" xfId="5" quotePrefix="1" applyFont="1" applyFill="1" applyBorder="1" applyAlignment="1">
      <alignment horizontal="left" vertical="center"/>
    </xf>
    <xf numFmtId="0" fontId="9" fillId="10" borderId="9" xfId="5" applyFont="1" applyFill="1" applyBorder="1" applyAlignment="1">
      <alignment horizontal="center" vertical="center" wrapText="1"/>
    </xf>
    <xf numFmtId="0" fontId="9" fillId="0" borderId="9" xfId="5" applyFont="1" applyBorder="1" applyAlignment="1">
      <alignment horizontal="left" vertical="center" wrapText="1"/>
    </xf>
    <xf numFmtId="0" fontId="9" fillId="10" borderId="9" xfId="5" quotePrefix="1" applyFont="1" applyFill="1" applyBorder="1" applyAlignment="1">
      <alignment horizontal="left" vertical="center"/>
    </xf>
    <xf numFmtId="0" fontId="26" fillId="0" borderId="0" xfId="3" applyFont="1" applyAlignment="1">
      <alignment horizontal="left" vertical="center"/>
    </xf>
    <xf numFmtId="0" fontId="6" fillId="0" borderId="0" xfId="3" applyAlignment="1">
      <alignment horizontal="left" vertical="center"/>
    </xf>
    <xf numFmtId="0" fontId="135" fillId="0" borderId="0" xfId="3" applyFont="1" applyAlignment="1">
      <alignment horizontal="left" vertical="center"/>
    </xf>
    <xf numFmtId="49" fontId="9" fillId="0" borderId="9" xfId="11" applyNumberFormat="1" applyFont="1" applyBorder="1" applyAlignment="1">
      <alignment horizontal="center" vertical="center" wrapText="1"/>
    </xf>
    <xf numFmtId="49" fontId="9" fillId="0" borderId="9" xfId="11" quotePrefix="1" applyNumberFormat="1" applyFont="1" applyBorder="1" applyAlignment="1">
      <alignment horizontal="center" vertical="center" wrapText="1"/>
    </xf>
    <xf numFmtId="0" fontId="9" fillId="0" borderId="9" xfId="11" applyFont="1" applyBorder="1" applyAlignment="1">
      <alignment horizontal="center" vertical="center" wrapText="1"/>
    </xf>
    <xf numFmtId="0" fontId="9" fillId="0" borderId="9" xfId="11" applyFont="1" applyBorder="1" applyAlignment="1">
      <alignment horizontal="left" vertical="center" wrapText="1"/>
    </xf>
    <xf numFmtId="0" fontId="9" fillId="0" borderId="9" xfId="11" applyFont="1" applyBorder="1" applyAlignment="1">
      <alignment vertical="center" wrapText="1"/>
    </xf>
    <xf numFmtId="0" fontId="136" fillId="0" borderId="9" xfId="11" applyFont="1" applyBorder="1" applyAlignment="1">
      <alignment horizontal="left" vertical="center" wrapText="1" indent="2"/>
    </xf>
    <xf numFmtId="0" fontId="9" fillId="4" borderId="9" xfId="11" applyFont="1" applyFill="1" applyBorder="1" applyAlignment="1">
      <alignment horizontal="center" vertical="center" wrapText="1"/>
    </xf>
    <xf numFmtId="0" fontId="9" fillId="4" borderId="9" xfId="11" applyFont="1" applyFill="1" applyBorder="1" applyAlignment="1">
      <alignment wrapText="1"/>
    </xf>
    <xf numFmtId="0" fontId="137" fillId="0" borderId="9" xfId="11" applyFont="1" applyBorder="1"/>
    <xf numFmtId="0" fontId="9" fillId="0" borderId="9" xfId="11" applyFont="1" applyBorder="1"/>
    <xf numFmtId="0" fontId="9" fillId="4" borderId="9" xfId="11" applyFont="1" applyFill="1" applyBorder="1"/>
    <xf numFmtId="0" fontId="9" fillId="0" borderId="9" xfId="11" quotePrefix="1" applyFont="1" applyBorder="1" applyAlignment="1">
      <alignment horizontal="center" vertical="center" wrapText="1"/>
    </xf>
    <xf numFmtId="0" fontId="10" fillId="0" borderId="0" xfId="3" applyFont="1" applyAlignment="1">
      <alignment horizontal="left"/>
    </xf>
    <xf numFmtId="0" fontId="9" fillId="0" borderId="0" xfId="3" applyFont="1" applyAlignment="1">
      <alignment horizontal="left"/>
    </xf>
    <xf numFmtId="0" fontId="9" fillId="16" borderId="11" xfId="3" applyFont="1" applyFill="1" applyBorder="1"/>
    <xf numFmtId="0" fontId="138" fillId="0" borderId="0" xfId="3" applyFont="1" applyAlignment="1">
      <alignment horizontal="center" vertical="center"/>
    </xf>
    <xf numFmtId="0" fontId="138" fillId="0" borderId="7" xfId="3" applyFont="1" applyBorder="1" applyAlignment="1">
      <alignment horizontal="center" vertical="center"/>
    </xf>
    <xf numFmtId="0" fontId="9" fillId="0" borderId="11" xfId="3" applyFont="1" applyBorder="1" applyAlignment="1">
      <alignment horizontal="center" vertical="center"/>
    </xf>
    <xf numFmtId="0" fontId="9" fillId="0" borderId="0" xfId="3" applyFont="1" applyAlignment="1">
      <alignment horizontal="center" vertical="center"/>
    </xf>
    <xf numFmtId="0" fontId="139" fillId="0" borderId="0" xfId="3" applyFont="1"/>
    <xf numFmtId="0" fontId="9" fillId="0" borderId="9" xfId="3" applyFont="1" applyBorder="1" applyAlignment="1">
      <alignment horizontal="left" indent="2"/>
    </xf>
    <xf numFmtId="0" fontId="9" fillId="4" borderId="9" xfId="3" applyFont="1" applyFill="1" applyBorder="1"/>
    <xf numFmtId="0" fontId="9" fillId="0" borderId="9" xfId="3" applyFont="1" applyBorder="1" applyAlignment="1">
      <alignment horizontal="left" wrapText="1" indent="2"/>
    </xf>
    <xf numFmtId="0" fontId="9" fillId="0" borderId="9" xfId="3" applyFont="1" applyBorder="1" applyAlignment="1">
      <alignment horizontal="left" indent="4"/>
    </xf>
    <xf numFmtId="0" fontId="9" fillId="0" borderId="11" xfId="3" applyFont="1" applyBorder="1"/>
    <xf numFmtId="0" fontId="9" fillId="0" borderId="12" xfId="3" applyFont="1" applyBorder="1"/>
    <xf numFmtId="0" fontId="140" fillId="0" borderId="0" xfId="3" applyFont="1"/>
    <xf numFmtId="0" fontId="9" fillId="0" borderId="0" xfId="3" applyFont="1" applyAlignment="1">
      <alignment horizontal="left" wrapText="1"/>
    </xf>
    <xf numFmtId="0" fontId="140" fillId="0" borderId="0" xfId="3" applyFont="1" applyAlignment="1">
      <alignment horizontal="left" wrapText="1"/>
    </xf>
    <xf numFmtId="0" fontId="9" fillId="0" borderId="9" xfId="3" applyFont="1" applyBorder="1" applyAlignment="1">
      <alignment horizontal="left" vertical="top" wrapText="1"/>
    </xf>
    <xf numFmtId="0" fontId="9" fillId="0" borderId="0" xfId="3" applyFont="1" applyAlignment="1">
      <alignment horizontal="center" wrapText="1"/>
    </xf>
    <xf numFmtId="0" fontId="9" fillId="0" borderId="0" xfId="3" applyFont="1" applyAlignment="1">
      <alignment wrapText="1"/>
    </xf>
    <xf numFmtId="0" fontId="140" fillId="0" borderId="9" xfId="3" applyFont="1" applyBorder="1"/>
    <xf numFmtId="0" fontId="9" fillId="0" borderId="9" xfId="3" applyFont="1" applyBorder="1" applyAlignment="1">
      <alignment horizontal="center" wrapText="1"/>
    </xf>
    <xf numFmtId="0" fontId="141" fillId="0" borderId="9" xfId="12" applyFont="1" applyBorder="1" applyAlignment="1">
      <alignment wrapText="1"/>
    </xf>
    <xf numFmtId="0" fontId="9" fillId="0" borderId="0" xfId="3" applyFont="1" applyAlignment="1">
      <alignment horizontal="left" vertical="center" wrapText="1"/>
    </xf>
    <xf numFmtId="0" fontId="9" fillId="0" borderId="0" xfId="3" applyFont="1" applyAlignment="1">
      <alignment horizontal="left" vertical="center"/>
    </xf>
    <xf numFmtId="0" fontId="10" fillId="0" borderId="13" xfId="3" applyFont="1" applyBorder="1" applyAlignment="1">
      <alignment horizontal="center"/>
    </xf>
    <xf numFmtId="0" fontId="142" fillId="0" borderId="0" xfId="12" applyFont="1" applyAlignment="1">
      <alignment horizontal="left" vertical="center"/>
    </xf>
    <xf numFmtId="49" fontId="143" fillId="4" borderId="51" xfId="12" applyNumberFormat="1" applyFont="1" applyFill="1" applyBorder="1" applyAlignment="1">
      <alignment horizontal="center" vertical="center" wrapText="1"/>
    </xf>
    <xf numFmtId="49" fontId="142" fillId="4" borderId="52" xfId="12" applyNumberFormat="1" applyFont="1" applyFill="1" applyBorder="1" applyAlignment="1">
      <alignment horizontal="center" vertical="center" wrapText="1"/>
    </xf>
    <xf numFmtId="49" fontId="142" fillId="4" borderId="9" xfId="12" applyNumberFormat="1" applyFont="1" applyFill="1" applyBorder="1" applyAlignment="1">
      <alignment horizontal="center" vertical="center" wrapText="1"/>
    </xf>
    <xf numFmtId="49" fontId="142" fillId="4" borderId="53" xfId="12" applyNumberFormat="1" applyFont="1" applyFill="1" applyBorder="1" applyAlignment="1">
      <alignment horizontal="center" vertical="center" wrapText="1"/>
    </xf>
    <xf numFmtId="49" fontId="142" fillId="4" borderId="54" xfId="12" applyNumberFormat="1" applyFont="1" applyFill="1" applyBorder="1" applyAlignment="1">
      <alignment horizontal="center" vertical="center" wrapText="1"/>
    </xf>
    <xf numFmtId="0" fontId="142" fillId="4" borderId="9" xfId="13" applyFont="1" applyFill="1" applyBorder="1" applyAlignment="1">
      <alignment horizontal="center" vertical="center" wrapText="1"/>
    </xf>
    <xf numFmtId="0" fontId="10" fillId="0" borderId="9" xfId="3" applyFont="1" applyBorder="1"/>
    <xf numFmtId="0" fontId="144" fillId="14" borderId="55" xfId="12" applyFont="1" applyFill="1" applyBorder="1" applyAlignment="1">
      <alignment wrapText="1"/>
    </xf>
    <xf numFmtId="0" fontId="145" fillId="0" borderId="56" xfId="12" applyFont="1" applyBorder="1" applyAlignment="1">
      <alignment horizontal="center" wrapText="1"/>
    </xf>
    <xf numFmtId="0" fontId="10" fillId="0" borderId="9" xfId="3" applyFont="1" applyBorder="1" applyAlignment="1">
      <alignment horizontal="left" indent="1"/>
    </xf>
    <xf numFmtId="0" fontId="144" fillId="0" borderId="57" xfId="12" applyFont="1" applyBorder="1" applyAlignment="1">
      <alignment wrapText="1"/>
    </xf>
    <xf numFmtId="0" fontId="144" fillId="14" borderId="58" xfId="12" applyFont="1" applyFill="1" applyBorder="1" applyAlignment="1">
      <alignment wrapText="1"/>
    </xf>
    <xf numFmtId="0" fontId="144" fillId="14" borderId="59" xfId="12" applyFont="1" applyFill="1" applyBorder="1" applyAlignment="1">
      <alignment wrapText="1"/>
    </xf>
    <xf numFmtId="0" fontId="145" fillId="14" borderId="59" xfId="12" applyFont="1" applyFill="1" applyBorder="1" applyAlignment="1">
      <alignment horizontal="center" wrapText="1"/>
    </xf>
    <xf numFmtId="0" fontId="10" fillId="10" borderId="9" xfId="3" applyFont="1" applyFill="1" applyBorder="1" applyAlignment="1">
      <alignment horizontal="left" indent="1"/>
    </xf>
    <xf numFmtId="0" fontId="144" fillId="10" borderId="58" xfId="12" applyFont="1" applyFill="1" applyBorder="1" applyAlignment="1">
      <alignment wrapText="1"/>
    </xf>
    <xf numFmtId="0" fontId="144" fillId="10" borderId="59" xfId="12" applyFont="1" applyFill="1" applyBorder="1" applyAlignment="1">
      <alignment wrapText="1"/>
    </xf>
    <xf numFmtId="0" fontId="144" fillId="0" borderId="60" xfId="12" applyFont="1" applyBorder="1" applyAlignment="1">
      <alignment wrapText="1"/>
    </xf>
    <xf numFmtId="0" fontId="144" fillId="0" borderId="58" xfId="12" applyFont="1" applyBorder="1" applyAlignment="1">
      <alignment wrapText="1"/>
    </xf>
    <xf numFmtId="0" fontId="144" fillId="0" borderId="59" xfId="12" applyFont="1" applyBorder="1" applyAlignment="1">
      <alignment wrapText="1"/>
    </xf>
    <xf numFmtId="0" fontId="144" fillId="0" borderId="61" xfId="12" applyFont="1" applyBorder="1" applyAlignment="1">
      <alignment wrapText="1"/>
    </xf>
    <xf numFmtId="0" fontId="144" fillId="0" borderId="62" xfId="12" applyFont="1" applyBorder="1" applyAlignment="1">
      <alignment wrapText="1"/>
    </xf>
    <xf numFmtId="0" fontId="144" fillId="0" borderId="63" xfId="12" applyFont="1" applyBorder="1" applyAlignment="1">
      <alignment wrapText="1"/>
    </xf>
    <xf numFmtId="0" fontId="144" fillId="0" borderId="64" xfId="12" applyFont="1" applyBorder="1" applyAlignment="1">
      <alignment wrapText="1"/>
    </xf>
    <xf numFmtId="0" fontId="21" fillId="0" borderId="0" xfId="7">
      <alignment vertical="center"/>
    </xf>
    <xf numFmtId="0" fontId="27" fillId="0" borderId="0" xfId="6" applyFont="1" applyFill="1" applyBorder="1" applyAlignment="1">
      <alignment horizontal="left" vertical="center"/>
    </xf>
    <xf numFmtId="0" fontId="20" fillId="0" borderId="0" xfId="4" applyFill="1" applyBorder="1" applyAlignment="1">
      <alignment vertical="center"/>
    </xf>
    <xf numFmtId="0" fontId="24" fillId="0" borderId="0" xfId="6" applyFill="1" applyBorder="1" applyAlignment="1">
      <alignment vertical="center"/>
    </xf>
    <xf numFmtId="0" fontId="24" fillId="0" borderId="0" xfId="6" applyFill="1" applyBorder="1" applyAlignment="1">
      <alignment horizontal="left" vertical="center"/>
    </xf>
    <xf numFmtId="0" fontId="10" fillId="0" borderId="0" xfId="6" applyFont="1" applyFill="1" applyBorder="1" applyAlignment="1">
      <alignment vertical="center"/>
    </xf>
    <xf numFmtId="0" fontId="9" fillId="0" borderId="0" xfId="7" applyFont="1">
      <alignment vertical="center"/>
    </xf>
    <xf numFmtId="0" fontId="10" fillId="10" borderId="15" xfId="5" applyFont="1" applyFill="1" applyBorder="1" applyAlignment="1">
      <alignment horizontal="center" vertical="center" wrapText="1"/>
    </xf>
    <xf numFmtId="0" fontId="10" fillId="0" borderId="9" xfId="14" applyFont="1" applyFill="1" applyBorder="1" applyAlignment="1">
      <alignment horizontal="center" vertical="center" wrapText="1"/>
    </xf>
    <xf numFmtId="0" fontId="10" fillId="10" borderId="8" xfId="5" applyFont="1" applyFill="1" applyBorder="1" applyAlignment="1">
      <alignment horizontal="center" vertical="center" wrapText="1"/>
    </xf>
    <xf numFmtId="0" fontId="9" fillId="0" borderId="0" xfId="5" applyFont="1">
      <alignment vertical="center"/>
    </xf>
    <xf numFmtId="0" fontId="10" fillId="0" borderId="9" xfId="5" quotePrefix="1" applyFont="1" applyBorder="1" applyAlignment="1">
      <alignment horizontal="center" vertical="center"/>
    </xf>
    <xf numFmtId="0" fontId="10" fillId="0" borderId="13" xfId="5" applyFont="1" applyBorder="1" applyAlignment="1">
      <alignment horizontal="left" vertical="center" wrapText="1" indent="1"/>
    </xf>
    <xf numFmtId="3" fontId="9" fillId="20" borderId="9" xfId="8" applyFont="1" applyFill="1" applyAlignment="1">
      <alignment horizontal="center" vertical="center"/>
      <protection locked="0"/>
    </xf>
    <xf numFmtId="0" fontId="9" fillId="0" borderId="12" xfId="5" applyFont="1" applyBorder="1" applyAlignment="1">
      <alignment horizontal="left" vertical="center" wrapText="1" indent="2"/>
    </xf>
    <xf numFmtId="0" fontId="9" fillId="0" borderId="3" xfId="5" applyFont="1" applyBorder="1" applyAlignment="1">
      <alignment horizontal="left" vertical="center" wrapText="1" indent="3"/>
    </xf>
    <xf numFmtId="0" fontId="146" fillId="0" borderId="3" xfId="5" applyFont="1" applyBorder="1" applyAlignment="1">
      <alignment horizontal="left" vertical="center" wrapText="1" indent="3"/>
    </xf>
    <xf numFmtId="0" fontId="22" fillId="0" borderId="0" xfId="5" quotePrefix="1" applyFont="1" applyAlignment="1">
      <alignment horizontal="right" vertical="center"/>
    </xf>
    <xf numFmtId="3" fontId="147" fillId="0" borderId="0" xfId="8" applyFont="1" applyFill="1" applyBorder="1" applyAlignment="1">
      <alignment horizontal="center" vertical="center"/>
      <protection locked="0"/>
    </xf>
    <xf numFmtId="0" fontId="27" fillId="0" borderId="0" xfId="6" applyFont="1" applyFill="1" applyBorder="1" applyAlignment="1">
      <alignment horizontal="left" vertical="center" indent="1"/>
    </xf>
    <xf numFmtId="0" fontId="9" fillId="0" borderId="0" xfId="5" quotePrefix="1" applyFont="1" applyAlignment="1">
      <alignment horizontal="right" vertical="center"/>
    </xf>
    <xf numFmtId="0" fontId="9" fillId="0" borderId="0" xfId="5" applyFont="1" applyAlignment="1">
      <alignment horizontal="left" vertical="center" wrapText="1" indent="1"/>
    </xf>
    <xf numFmtId="0" fontId="9" fillId="0" borderId="0" xfId="7" applyFont="1" applyAlignment="1">
      <alignment horizontal="left" vertical="center" wrapText="1" indent="1"/>
    </xf>
    <xf numFmtId="0" fontId="9" fillId="0" borderId="15" xfId="7" applyFont="1" applyBorder="1">
      <alignment vertical="center"/>
    </xf>
    <xf numFmtId="0" fontId="10" fillId="0" borderId="15" xfId="14" applyFont="1" applyFill="1" applyBorder="1" applyAlignment="1">
      <alignment horizontal="center" vertical="center" wrapText="1"/>
    </xf>
    <xf numFmtId="0" fontId="10" fillId="0" borderId="1" xfId="5" applyFont="1" applyBorder="1" applyAlignment="1">
      <alignment horizontal="left" vertical="center" wrapText="1" indent="1"/>
    </xf>
    <xf numFmtId="0" fontId="9" fillId="0" borderId="11" xfId="5" applyFont="1" applyBorder="1" applyAlignment="1">
      <alignment horizontal="left" vertical="center" wrapText="1" indent="2"/>
    </xf>
    <xf numFmtId="0" fontId="9" fillId="0" borderId="2" xfId="5" applyFont="1" applyBorder="1" applyAlignment="1">
      <alignment horizontal="left" vertical="center" wrapText="1" indent="3"/>
    </xf>
    <xf numFmtId="0" fontId="146" fillId="0" borderId="2" xfId="5" applyFont="1" applyBorder="1" applyAlignment="1">
      <alignment horizontal="left" vertical="center" wrapText="1" indent="3"/>
    </xf>
    <xf numFmtId="0" fontId="10" fillId="0" borderId="9" xfId="5" applyFont="1" applyBorder="1" applyAlignment="1">
      <alignment horizontal="left" vertical="center" wrapText="1" indent="1"/>
    </xf>
    <xf numFmtId="0" fontId="21" fillId="0" borderId="0" xfId="7" applyAlignment="1">
      <alignment vertical="top" wrapText="1"/>
    </xf>
    <xf numFmtId="0" fontId="82" fillId="0" borderId="0" xfId="5" applyFont="1">
      <alignment vertical="center"/>
    </xf>
    <xf numFmtId="0" fontId="148" fillId="0" borderId="0" xfId="6" applyFont="1" applyFill="1" applyBorder="1" applyAlignment="1">
      <alignment vertical="center" wrapText="1"/>
    </xf>
    <xf numFmtId="0" fontId="70" fillId="0" borderId="9" xfId="14" applyFont="1" applyFill="1" applyBorder="1" applyAlignment="1">
      <alignment horizontal="center" vertical="center" wrapText="1"/>
    </xf>
    <xf numFmtId="0" fontId="70" fillId="0" borderId="9" xfId="14" applyFont="1" applyFill="1" applyBorder="1" applyAlignment="1">
      <alignment vertical="center" wrapText="1"/>
    </xf>
    <xf numFmtId="0" fontId="123" fillId="0" borderId="0" xfId="14" applyFont="1" applyFill="1" applyBorder="1" applyAlignment="1">
      <alignment horizontal="center" vertical="center" wrapText="1"/>
    </xf>
    <xf numFmtId="0" fontId="22" fillId="0" borderId="0" xfId="5" quotePrefix="1" applyFont="1" applyAlignment="1">
      <alignment horizontal="center" vertical="center"/>
    </xf>
    <xf numFmtId="3" fontId="28" fillId="0" borderId="9" xfId="8" applyFont="1" applyFill="1" applyAlignment="1">
      <alignment horizontal="center" vertical="center"/>
      <protection locked="0"/>
    </xf>
    <xf numFmtId="0" fontId="22" fillId="0" borderId="2" xfId="5" quotePrefix="1" applyFont="1" applyBorder="1" applyAlignment="1">
      <alignment horizontal="center" vertical="center"/>
    </xf>
    <xf numFmtId="0" fontId="21" fillId="0" borderId="0" xfId="7" applyAlignment="1">
      <alignment vertical="center" wrapText="1"/>
    </xf>
    <xf numFmtId="0" fontId="150" fillId="0" borderId="0" xfId="7" applyFont="1" applyAlignment="1">
      <alignment vertical="top"/>
    </xf>
    <xf numFmtId="0" fontId="151" fillId="0" borderId="0" xfId="3" applyFont="1" applyAlignment="1">
      <alignment vertical="top"/>
    </xf>
    <xf numFmtId="0" fontId="9" fillId="0" borderId="9" xfId="7" applyFont="1" applyBorder="1" applyAlignment="1">
      <alignment horizontal="center" vertical="center"/>
    </xf>
    <xf numFmtId="0" fontId="9" fillId="0" borderId="9" xfId="7" applyFont="1" applyBorder="1" applyAlignment="1">
      <alignment horizontal="left" vertical="center" wrapText="1"/>
    </xf>
    <xf numFmtId="0" fontId="9" fillId="0" borderId="0" xfId="3" applyFont="1" applyAlignment="1">
      <alignment vertical="top"/>
    </xf>
    <xf numFmtId="0" fontId="152" fillId="0" borderId="0" xfId="7" applyFont="1" applyAlignment="1">
      <alignment vertical="top"/>
    </xf>
    <xf numFmtId="0" fontId="153" fillId="0" borderId="0" xfId="3" applyFont="1" applyAlignment="1">
      <alignment vertical="top"/>
    </xf>
    <xf numFmtId="0" fontId="21" fillId="0" borderId="0" xfId="7" applyAlignment="1">
      <alignment vertical="top"/>
    </xf>
    <xf numFmtId="0" fontId="5" fillId="0" borderId="0" xfId="2" applyBorder="1" applyAlignment="1">
      <alignment horizontal="left" vertical="center"/>
    </xf>
    <xf numFmtId="0" fontId="5" fillId="0" borderId="2" xfId="2" applyBorder="1"/>
    <xf numFmtId="0" fontId="5" fillId="0" borderId="3" xfId="2" applyBorder="1"/>
    <xf numFmtId="0" fontId="5" fillId="0" borderId="7" xfId="2" applyBorder="1" applyAlignment="1">
      <alignment horizontal="left" vertical="center"/>
    </xf>
    <xf numFmtId="0" fontId="5" fillId="0" borderId="8" xfId="2" applyBorder="1" applyAlignment="1">
      <alignment horizontal="left" vertical="center"/>
    </xf>
    <xf numFmtId="0" fontId="5" fillId="0" borderId="5" xfId="2" applyBorder="1" applyAlignment="1">
      <alignment horizontal="left" vertical="center"/>
    </xf>
    <xf numFmtId="0" fontId="3" fillId="0" borderId="0" xfId="3" applyFont="1"/>
    <xf numFmtId="0" fontId="5" fillId="0" borderId="0" xfId="2" applyFill="1" applyBorder="1" applyAlignment="1">
      <alignment horizontal="left" vertical="center"/>
    </xf>
    <xf numFmtId="0" fontId="5" fillId="0" borderId="5" xfId="2" applyFill="1" applyBorder="1" applyAlignment="1">
      <alignment horizontal="left" vertical="center"/>
    </xf>
    <xf numFmtId="3" fontId="82" fillId="0" borderId="9" xfId="3" applyNumberFormat="1" applyFont="1" applyBorder="1" applyAlignment="1">
      <alignment vertical="center" wrapText="1"/>
    </xf>
    <xf numFmtId="3" fontId="82" fillId="2" borderId="9" xfId="3" applyNumberFormat="1" applyFont="1" applyFill="1" applyBorder="1" applyAlignment="1">
      <alignment vertical="center" wrapText="1"/>
    </xf>
    <xf numFmtId="3" fontId="70" fillId="0" borderId="9" xfId="3" applyNumberFormat="1" applyFont="1" applyBorder="1" applyAlignment="1">
      <alignment vertical="center" wrapText="1"/>
    </xf>
    <xf numFmtId="10" fontId="116" fillId="0" borderId="9" xfId="15" applyNumberFormat="1" applyFont="1" applyBorder="1" applyAlignment="1">
      <alignment horizontal="center" vertical="center" wrapText="1"/>
    </xf>
    <xf numFmtId="0" fontId="155" fillId="0" borderId="9" xfId="3" applyFont="1" applyBorder="1" applyAlignment="1">
      <alignment horizontal="center" vertical="center" wrapText="1"/>
    </xf>
    <xf numFmtId="10" fontId="8" fillId="0" borderId="9" xfId="15" applyNumberFormat="1" applyFont="1" applyBorder="1" applyAlignment="1">
      <alignment vertical="center"/>
    </xf>
    <xf numFmtId="10" fontId="8" fillId="0" borderId="9" xfId="15" applyNumberFormat="1" applyFont="1" applyFill="1" applyBorder="1" applyAlignment="1" applyProtection="1">
      <alignment horizontal="center" vertical="center" wrapText="1"/>
      <protection locked="0"/>
    </xf>
    <xf numFmtId="164" fontId="9" fillId="0" borderId="9" xfId="15" applyNumberFormat="1" applyFont="1" applyFill="1" applyBorder="1" applyAlignment="1" applyProtection="1">
      <alignment horizontal="center" vertical="center" wrapText="1"/>
      <protection locked="0"/>
    </xf>
    <xf numFmtId="4" fontId="6" fillId="0" borderId="0" xfId="3" applyNumberFormat="1"/>
    <xf numFmtId="9" fontId="6" fillId="0" borderId="9" xfId="15" applyFont="1" applyBorder="1" applyAlignment="1">
      <alignment wrapText="1"/>
    </xf>
    <xf numFmtId="3" fontId="82" fillId="23" borderId="9" xfId="3" applyNumberFormat="1" applyFont="1" applyFill="1" applyBorder="1" applyAlignment="1">
      <alignment vertical="center" wrapText="1"/>
    </xf>
    <xf numFmtId="10" fontId="82" fillId="0" borderId="9" xfId="15" applyNumberFormat="1" applyFont="1" applyBorder="1" applyAlignment="1">
      <alignment horizontal="center" vertical="center" wrapText="1"/>
    </xf>
    <xf numFmtId="3" fontId="82" fillId="0" borderId="9" xfId="3" applyNumberFormat="1" applyFont="1" applyBorder="1" applyAlignment="1">
      <alignment vertical="center"/>
    </xf>
    <xf numFmtId="3" fontId="157" fillId="0" borderId="9" xfId="3" applyNumberFormat="1" applyFont="1" applyBorder="1" applyAlignment="1">
      <alignment vertical="center"/>
    </xf>
    <xf numFmtId="3" fontId="82" fillId="0" borderId="9" xfId="8" applyFont="1" applyFill="1" applyAlignment="1">
      <alignment horizontal="center" vertical="center"/>
      <protection locked="0"/>
    </xf>
    <xf numFmtId="3" fontId="53" fillId="0" borderId="9" xfId="3" quotePrefix="1" applyNumberFormat="1" applyFont="1" applyBorder="1" applyAlignment="1">
      <alignment wrapText="1"/>
    </xf>
    <xf numFmtId="3" fontId="53" fillId="4" borderId="9" xfId="3" quotePrefix="1" applyNumberFormat="1" applyFont="1" applyFill="1" applyBorder="1" applyAlignment="1">
      <alignment wrapText="1"/>
    </xf>
    <xf numFmtId="3" fontId="158" fillId="4" borderId="9" xfId="3" quotePrefix="1" applyNumberFormat="1" applyFont="1" applyFill="1" applyBorder="1" applyAlignment="1">
      <alignment wrapText="1"/>
    </xf>
    <xf numFmtId="10" fontId="82" fillId="0" borderId="9" xfId="15" quotePrefix="1" applyNumberFormat="1" applyFont="1" applyBorder="1" applyAlignment="1">
      <alignment wrapText="1"/>
    </xf>
    <xf numFmtId="10" fontId="82" fillId="0" borderId="9" xfId="3" quotePrefix="1" applyNumberFormat="1" applyFont="1" applyBorder="1" applyAlignment="1">
      <alignment wrapText="1"/>
    </xf>
    <xf numFmtId="10" fontId="82" fillId="0" borderId="9" xfId="15" quotePrefix="1" applyNumberFormat="1" applyFont="1" applyBorder="1"/>
    <xf numFmtId="0" fontId="82" fillId="0" borderId="9" xfId="3" quotePrefix="1" applyFont="1" applyBorder="1"/>
    <xf numFmtId="3" fontId="53" fillId="0" borderId="9" xfId="3" applyNumberFormat="1" applyFont="1" applyBorder="1" applyAlignment="1">
      <alignment wrapText="1"/>
    </xf>
    <xf numFmtId="0" fontId="9" fillId="4" borderId="11" xfId="3" quotePrefix="1" applyFont="1" applyFill="1" applyBorder="1"/>
    <xf numFmtId="3" fontId="159" fillId="0" borderId="21" xfId="3" applyNumberFormat="1" applyFont="1" applyBorder="1" applyAlignment="1">
      <alignment vertical="center" wrapText="1"/>
    </xf>
    <xf numFmtId="3" fontId="159" fillId="0" borderId="32" xfId="3" applyNumberFormat="1" applyFont="1" applyBorder="1" applyAlignment="1">
      <alignment vertical="center" wrapText="1"/>
    </xf>
    <xf numFmtId="3" fontId="160" fillId="0" borderId="32" xfId="3" applyNumberFormat="1" applyFont="1" applyBorder="1" applyAlignment="1">
      <alignment vertical="center" wrapText="1"/>
    </xf>
    <xf numFmtId="3" fontId="161" fillId="0" borderId="32" xfId="3" applyNumberFormat="1" applyFont="1" applyBorder="1" applyAlignment="1">
      <alignment horizontal="center" vertical="center" wrapText="1"/>
    </xf>
    <xf numFmtId="3" fontId="8" fillId="0" borderId="32" xfId="3" applyNumberFormat="1" applyFont="1" applyBorder="1" applyAlignment="1">
      <alignment horizontal="center" vertical="center" wrapText="1"/>
    </xf>
    <xf numFmtId="3" fontId="80" fillId="0" borderId="32" xfId="3" applyNumberFormat="1" applyFont="1" applyBorder="1" applyAlignment="1">
      <alignment vertical="center" wrapText="1"/>
    </xf>
    <xf numFmtId="3" fontId="16" fillId="0" borderId="32" xfId="3" applyNumberFormat="1" applyFont="1" applyBorder="1" applyAlignment="1">
      <alignment vertical="center"/>
    </xf>
    <xf numFmtId="3" fontId="162" fillId="0" borderId="32" xfId="3" applyNumberFormat="1" applyFont="1" applyBorder="1" applyAlignment="1">
      <alignment vertical="center" wrapText="1"/>
    </xf>
    <xf numFmtId="3" fontId="163" fillId="0" borderId="32" xfId="3" applyNumberFormat="1" applyFont="1" applyBorder="1" applyAlignment="1">
      <alignment vertical="center"/>
    </xf>
    <xf numFmtId="3" fontId="80" fillId="0" borderId="31" xfId="3" applyNumberFormat="1" applyFont="1" applyBorder="1" applyAlignment="1">
      <alignment vertical="center" wrapText="1"/>
    </xf>
    <xf numFmtId="3" fontId="162" fillId="0" borderId="31" xfId="3" applyNumberFormat="1" applyFont="1" applyBorder="1" applyAlignment="1">
      <alignment vertical="center" wrapText="1"/>
    </xf>
    <xf numFmtId="3" fontId="80" fillId="18" borderId="32" xfId="3" applyNumberFormat="1" applyFont="1" applyFill="1" applyBorder="1" applyAlignment="1">
      <alignment vertical="center" wrapText="1"/>
    </xf>
    <xf numFmtId="3" fontId="6" fillId="0" borderId="0" xfId="3" applyNumberFormat="1"/>
    <xf numFmtId="0" fontId="159" fillId="0" borderId="21" xfId="3" applyFont="1" applyBorder="1" applyAlignment="1">
      <alignment vertical="center" wrapText="1"/>
    </xf>
    <xf numFmtId="0" fontId="159" fillId="0" borderId="32" xfId="3" applyFont="1" applyBorder="1" applyAlignment="1">
      <alignment vertical="center" wrapText="1"/>
    </xf>
    <xf numFmtId="3" fontId="164" fillId="7" borderId="32" xfId="3" applyNumberFormat="1" applyFont="1" applyFill="1" applyBorder="1" applyAlignment="1">
      <alignment horizontal="left" vertical="center" wrapText="1" indent="1"/>
    </xf>
    <xf numFmtId="0" fontId="160" fillId="18" borderId="32" xfId="3" applyFont="1" applyFill="1" applyBorder="1" applyAlignment="1">
      <alignment vertical="center" wrapText="1"/>
    </xf>
    <xf numFmtId="0" fontId="160" fillId="0" borderId="32" xfId="3" applyFont="1" applyBorder="1" applyAlignment="1">
      <alignment vertical="center" wrapText="1"/>
    </xf>
    <xf numFmtId="3" fontId="71" fillId="0" borderId="32" xfId="3" applyNumberFormat="1" applyFont="1" applyBorder="1" applyAlignment="1">
      <alignment horizontal="center" vertical="center" wrapText="1"/>
    </xf>
    <xf numFmtId="3" fontId="6" fillId="9" borderId="32" xfId="3" applyNumberFormat="1" applyFill="1" applyBorder="1" applyAlignment="1">
      <alignment vertical="center" wrapText="1"/>
    </xf>
    <xf numFmtId="3" fontId="52" fillId="9" borderId="32" xfId="3" applyNumberFormat="1" applyFont="1" applyFill="1" applyBorder="1" applyAlignment="1">
      <alignment vertical="center" wrapText="1"/>
    </xf>
    <xf numFmtId="3" fontId="6" fillId="0" borderId="32" xfId="3" applyNumberFormat="1" applyBorder="1" applyAlignment="1">
      <alignment vertical="center" wrapText="1"/>
    </xf>
    <xf numFmtId="3" fontId="62" fillId="19" borderId="32" xfId="3" applyNumberFormat="1" applyFont="1" applyFill="1" applyBorder="1" applyAlignment="1">
      <alignment vertical="center" wrapText="1"/>
    </xf>
    <xf numFmtId="3" fontId="68" fillId="0" borderId="32" xfId="3" applyNumberFormat="1" applyFont="1" applyBorder="1" applyAlignment="1">
      <alignment horizontal="center" vertical="center"/>
    </xf>
    <xf numFmtId="3" fontId="165" fillId="0" borderId="32" xfId="3" applyNumberFormat="1" applyFont="1" applyBorder="1" applyAlignment="1">
      <alignment horizontal="center" vertical="center"/>
    </xf>
    <xf numFmtId="3" fontId="160" fillId="0" borderId="21" xfId="3" applyNumberFormat="1" applyFont="1" applyBorder="1" applyAlignment="1">
      <alignment horizontal="center" vertical="center" wrapText="1"/>
    </xf>
    <xf numFmtId="3" fontId="160" fillId="18" borderId="21" xfId="3" applyNumberFormat="1" applyFont="1" applyFill="1" applyBorder="1" applyAlignment="1">
      <alignment horizontal="center" vertical="center" wrapText="1"/>
    </xf>
    <xf numFmtId="3" fontId="159" fillId="18" borderId="32" xfId="3" applyNumberFormat="1" applyFont="1" applyFill="1" applyBorder="1" applyAlignment="1">
      <alignment vertical="center" wrapText="1"/>
    </xf>
    <xf numFmtId="0" fontId="160" fillId="18" borderId="32" xfId="3" applyFont="1" applyFill="1" applyBorder="1" applyAlignment="1">
      <alignment horizontal="center" vertical="center" wrapText="1"/>
    </xf>
    <xf numFmtId="0" fontId="159" fillId="18" borderId="32" xfId="3" applyFont="1" applyFill="1" applyBorder="1" applyAlignment="1">
      <alignment vertical="center" wrapText="1"/>
    </xf>
    <xf numFmtId="0" fontId="16" fillId="0" borderId="0" xfId="3" applyFont="1" applyAlignment="1">
      <alignment vertical="center" wrapText="1"/>
    </xf>
    <xf numFmtId="0" fontId="16" fillId="0" borderId="9" xfId="3" applyFont="1" applyBorder="1" applyAlignment="1">
      <alignment vertical="center"/>
    </xf>
    <xf numFmtId="3" fontId="82" fillId="7" borderId="9" xfId="3" applyNumberFormat="1" applyFont="1" applyFill="1" applyBorder="1" applyAlignment="1">
      <alignment vertical="center" wrapText="1"/>
    </xf>
    <xf numFmtId="0" fontId="9" fillId="7" borderId="9" xfId="3" applyFont="1" applyFill="1" applyBorder="1" applyAlignment="1">
      <alignment vertical="center" wrapText="1"/>
    </xf>
    <xf numFmtId="0" fontId="9" fillId="7" borderId="0" xfId="3" applyFont="1" applyFill="1" applyAlignment="1">
      <alignment vertical="center" wrapText="1"/>
    </xf>
    <xf numFmtId="0" fontId="64" fillId="7" borderId="9" xfId="3" applyFont="1" applyFill="1" applyBorder="1" applyAlignment="1">
      <alignment vertical="center" wrapText="1"/>
    </xf>
    <xf numFmtId="0" fontId="168" fillId="7" borderId="9" xfId="3" applyFont="1" applyFill="1" applyBorder="1" applyAlignment="1">
      <alignment vertical="center" wrapText="1"/>
    </xf>
    <xf numFmtId="9" fontId="82" fillId="0" borderId="9" xfId="15" applyFont="1" applyBorder="1" applyAlignment="1">
      <alignment vertical="center"/>
    </xf>
    <xf numFmtId="3" fontId="6" fillId="16" borderId="31" xfId="3" applyNumberFormat="1" applyFill="1" applyBorder="1" applyAlignment="1">
      <alignment horizontal="center" vertical="center" wrapText="1"/>
    </xf>
    <xf numFmtId="3" fontId="6" fillId="16" borderId="32" xfId="3" applyNumberFormat="1" applyFill="1" applyBorder="1" applyAlignment="1">
      <alignment vertical="center" wrapText="1"/>
    </xf>
    <xf numFmtId="3" fontId="13" fillId="16" borderId="32" xfId="3" applyNumberFormat="1" applyFont="1" applyFill="1" applyBorder="1" applyAlignment="1">
      <alignment horizontal="center" vertical="center"/>
    </xf>
    <xf numFmtId="3" fontId="13" fillId="16" borderId="33" xfId="3" applyNumberFormat="1" applyFont="1" applyFill="1" applyBorder="1" applyAlignment="1">
      <alignment horizontal="center" vertical="center"/>
    </xf>
    <xf numFmtId="3" fontId="6" fillId="0" borderId="31" xfId="3" applyNumberFormat="1" applyBorder="1" applyAlignment="1">
      <alignment horizontal="center" vertical="center"/>
    </xf>
    <xf numFmtId="3" fontId="37" fillId="0" borderId="32" xfId="3" applyNumberFormat="1" applyFont="1" applyBorder="1" applyAlignment="1">
      <alignment horizontal="left" vertical="center" wrapText="1" indent="2"/>
    </xf>
    <xf numFmtId="3" fontId="6" fillId="0" borderId="32" xfId="3" applyNumberFormat="1" applyBorder="1" applyAlignment="1">
      <alignment horizontal="center" vertical="center" wrapText="1"/>
    </xf>
    <xf numFmtId="3" fontId="6" fillId="0" borderId="33" xfId="3" applyNumberFormat="1" applyBorder="1" applyAlignment="1">
      <alignment horizontal="center" vertical="center" wrapText="1"/>
    </xf>
    <xf numFmtId="3" fontId="37" fillId="8" borderId="19" xfId="3" applyNumberFormat="1" applyFont="1" applyFill="1" applyBorder="1" applyAlignment="1">
      <alignment vertical="center" wrapText="1"/>
    </xf>
    <xf numFmtId="3" fontId="6" fillId="16" borderId="31" xfId="3" applyNumberFormat="1" applyFill="1" applyBorder="1" applyAlignment="1">
      <alignment horizontal="center" vertical="center"/>
    </xf>
    <xf numFmtId="3" fontId="13" fillId="16" borderId="32" xfId="3" applyNumberFormat="1" applyFont="1" applyFill="1" applyBorder="1" applyAlignment="1">
      <alignment horizontal="center" vertical="center" wrapText="1"/>
    </xf>
    <xf numFmtId="3" fontId="13" fillId="16" borderId="33" xfId="3" applyNumberFormat="1" applyFont="1" applyFill="1" applyBorder="1" applyAlignment="1">
      <alignment horizontal="center" vertical="center" wrapText="1"/>
    </xf>
    <xf numFmtId="3" fontId="37" fillId="0" borderId="34" xfId="3" applyNumberFormat="1" applyFont="1" applyBorder="1" applyAlignment="1">
      <alignment horizontal="left" vertical="center" wrapText="1" indent="2"/>
    </xf>
    <xf numFmtId="3" fontId="6" fillId="17" borderId="33" xfId="3" applyNumberFormat="1" applyFill="1" applyBorder="1" applyAlignment="1">
      <alignment horizontal="center" vertical="center" wrapText="1"/>
    </xf>
    <xf numFmtId="3" fontId="13" fillId="0" borderId="31" xfId="3" applyNumberFormat="1" applyFont="1" applyBorder="1" applyAlignment="1">
      <alignment horizontal="center" vertical="center"/>
    </xf>
    <xf numFmtId="3" fontId="13" fillId="0" borderId="32" xfId="3" applyNumberFormat="1" applyFont="1" applyBorder="1" applyAlignment="1">
      <alignment vertical="center" wrapText="1"/>
    </xf>
    <xf numFmtId="3" fontId="6" fillId="8" borderId="19" xfId="3" applyNumberFormat="1" applyFill="1" applyBorder="1" applyAlignment="1">
      <alignment vertical="center"/>
    </xf>
    <xf numFmtId="3" fontId="6" fillId="8" borderId="20" xfId="3" applyNumberFormat="1" applyFill="1" applyBorder="1" applyAlignment="1">
      <alignment vertical="center"/>
    </xf>
    <xf numFmtId="3" fontId="6" fillId="8" borderId="32" xfId="3" applyNumberFormat="1" applyFill="1" applyBorder="1" applyAlignment="1">
      <alignment vertical="center"/>
    </xf>
    <xf numFmtId="3" fontId="13" fillId="0" borderId="33" xfId="3" applyNumberFormat="1" applyFont="1" applyBorder="1" applyAlignment="1">
      <alignment horizontal="center" vertical="center"/>
    </xf>
    <xf numFmtId="3" fontId="6" fillId="8" borderId="19" xfId="3" applyNumberFormat="1" applyFill="1" applyBorder="1" applyAlignment="1">
      <alignment vertical="center" wrapText="1"/>
    </xf>
    <xf numFmtId="3" fontId="13" fillId="8" borderId="19" xfId="3" applyNumberFormat="1" applyFont="1" applyFill="1" applyBorder="1" applyAlignment="1">
      <alignment vertical="center" wrapText="1"/>
    </xf>
    <xf numFmtId="3" fontId="13" fillId="8" borderId="20" xfId="3" applyNumberFormat="1" applyFont="1" applyFill="1" applyBorder="1" applyAlignment="1">
      <alignment vertical="center" wrapText="1"/>
    </xf>
    <xf numFmtId="3" fontId="13" fillId="8" borderId="20" xfId="3" applyNumberFormat="1" applyFont="1" applyFill="1" applyBorder="1" applyAlignment="1">
      <alignment horizontal="center" vertical="center" wrapText="1"/>
    </xf>
    <xf numFmtId="3" fontId="6" fillId="8" borderId="19" xfId="3" applyNumberFormat="1" applyFill="1" applyBorder="1" applyAlignment="1">
      <alignment horizontal="center" vertical="center" wrapText="1"/>
    </xf>
    <xf numFmtId="3" fontId="13" fillId="16" borderId="20" xfId="3" applyNumberFormat="1" applyFont="1" applyFill="1" applyBorder="1" applyAlignment="1">
      <alignment horizontal="center" vertical="center" wrapText="1"/>
    </xf>
    <xf numFmtId="3" fontId="64" fillId="0" borderId="32" xfId="3" applyNumberFormat="1" applyFont="1" applyBorder="1" applyAlignment="1">
      <alignment horizontal="left" vertical="center" wrapText="1" indent="2"/>
    </xf>
    <xf numFmtId="3" fontId="6" fillId="0" borderId="20" xfId="3" applyNumberFormat="1" applyBorder="1" applyAlignment="1">
      <alignment horizontal="center" vertical="center" wrapText="1"/>
    </xf>
    <xf numFmtId="3" fontId="37" fillId="0" borderId="32" xfId="3" applyNumberFormat="1" applyFont="1" applyBorder="1" applyAlignment="1">
      <alignment horizontal="left" vertical="center" wrapText="1" indent="4"/>
    </xf>
    <xf numFmtId="3" fontId="6" fillId="8" borderId="20" xfId="3" applyNumberFormat="1" applyFill="1" applyBorder="1" applyAlignment="1">
      <alignment vertical="center" wrapText="1"/>
    </xf>
    <xf numFmtId="3" fontId="6" fillId="10" borderId="33" xfId="3" applyNumberFormat="1" applyFill="1" applyBorder="1" applyAlignment="1">
      <alignment horizontal="center" vertical="center" wrapText="1"/>
    </xf>
    <xf numFmtId="3" fontId="6" fillId="17" borderId="19" xfId="3" applyNumberFormat="1" applyFill="1" applyBorder="1" applyAlignment="1">
      <alignment vertical="center" wrapText="1"/>
    </xf>
    <xf numFmtId="3" fontId="13" fillId="10" borderId="20" xfId="3" applyNumberFormat="1" applyFont="1" applyFill="1" applyBorder="1" applyAlignment="1">
      <alignment horizontal="center" vertical="center" wrapText="1"/>
    </xf>
    <xf numFmtId="3" fontId="13" fillId="10" borderId="33" xfId="3" quotePrefix="1" applyNumberFormat="1" applyFont="1" applyFill="1" applyBorder="1" applyAlignment="1">
      <alignment horizontal="center" vertical="center" wrapText="1"/>
    </xf>
    <xf numFmtId="3" fontId="6" fillId="8" borderId="20" xfId="3" applyNumberFormat="1" applyFill="1" applyBorder="1" applyAlignment="1">
      <alignment horizontal="center" vertical="center"/>
    </xf>
    <xf numFmtId="3" fontId="37" fillId="8" borderId="20" xfId="3" applyNumberFormat="1" applyFont="1" applyFill="1" applyBorder="1" applyAlignment="1">
      <alignment horizontal="center" vertical="center" wrapText="1"/>
    </xf>
    <xf numFmtId="3" fontId="37" fillId="8" borderId="32" xfId="3" applyNumberFormat="1" applyFont="1" applyFill="1" applyBorder="1" applyAlignment="1">
      <alignment horizontal="center" vertical="center" wrapText="1"/>
    </xf>
    <xf numFmtId="3" fontId="13" fillId="16" borderId="19" xfId="3" applyNumberFormat="1" applyFont="1" applyFill="1" applyBorder="1" applyAlignment="1">
      <alignment horizontal="center" vertical="center" wrapText="1"/>
    </xf>
    <xf numFmtId="3" fontId="6" fillId="0" borderId="19" xfId="3" applyNumberFormat="1" applyBorder="1" applyAlignment="1">
      <alignment horizontal="center" vertical="center" wrapText="1"/>
    </xf>
    <xf numFmtId="3" fontId="6" fillId="0" borderId="19" xfId="3" applyNumberFormat="1" applyBorder="1" applyAlignment="1">
      <alignment horizontal="center" vertical="center"/>
    </xf>
    <xf numFmtId="3" fontId="6" fillId="0" borderId="20" xfId="3" applyNumberFormat="1" applyBorder="1" applyAlignment="1">
      <alignment horizontal="center" vertical="center"/>
    </xf>
    <xf numFmtId="3" fontId="6" fillId="10" borderId="19" xfId="3" applyNumberFormat="1" applyFill="1" applyBorder="1" applyAlignment="1">
      <alignment horizontal="center" vertical="center" wrapText="1"/>
    </xf>
    <xf numFmtId="3" fontId="13" fillId="16" borderId="19" xfId="3" applyNumberFormat="1" applyFont="1" applyFill="1" applyBorder="1" applyAlignment="1">
      <alignment horizontal="center" vertical="top" wrapText="1"/>
    </xf>
    <xf numFmtId="3" fontId="13" fillId="16" borderId="19" xfId="3" quotePrefix="1" applyNumberFormat="1" applyFont="1" applyFill="1" applyBorder="1" applyAlignment="1">
      <alignment horizontal="center" vertical="center" wrapText="1"/>
    </xf>
    <xf numFmtId="3" fontId="9" fillId="10" borderId="19" xfId="3" applyNumberFormat="1" applyFont="1" applyFill="1" applyBorder="1" applyAlignment="1">
      <alignment horizontal="center" vertical="center" wrapText="1"/>
    </xf>
    <xf numFmtId="3" fontId="9" fillId="10" borderId="20" xfId="3" applyNumberFormat="1" applyFont="1" applyFill="1" applyBorder="1" applyAlignment="1">
      <alignment horizontal="center" vertical="center" wrapText="1"/>
    </xf>
    <xf numFmtId="3" fontId="13" fillId="10" borderId="19" xfId="3" applyNumberFormat="1" applyFont="1" applyFill="1" applyBorder="1" applyAlignment="1">
      <alignment horizontal="center" vertical="center" wrapText="1"/>
    </xf>
    <xf numFmtId="9" fontId="6" fillId="0" borderId="21" xfId="15" applyFont="1" applyBorder="1" applyAlignment="1">
      <alignment horizontal="center" vertical="center"/>
    </xf>
    <xf numFmtId="0" fontId="28" fillId="0" borderId="9" xfId="3" applyFont="1" applyBorder="1" applyAlignment="1">
      <alignment horizontal="center" vertical="center" wrapText="1"/>
    </xf>
    <xf numFmtId="3" fontId="82" fillId="0" borderId="9" xfId="3" quotePrefix="1" applyNumberFormat="1" applyFont="1" applyBorder="1"/>
    <xf numFmtId="3" fontId="59" fillId="0" borderId="0" xfId="3" applyNumberFormat="1" applyFont="1"/>
    <xf numFmtId="3" fontId="80" fillId="0" borderId="20" xfId="3" applyNumberFormat="1" applyFont="1" applyBorder="1" applyAlignment="1">
      <alignment horizontal="center" vertical="center"/>
    </xf>
    <xf numFmtId="3" fontId="80" fillId="0" borderId="21" xfId="3" applyNumberFormat="1" applyFont="1" applyBorder="1" applyAlignment="1">
      <alignment horizontal="center" vertical="center"/>
    </xf>
    <xf numFmtId="3" fontId="71" fillId="0" borderId="27" xfId="3" applyNumberFormat="1" applyFont="1" applyBorder="1" applyAlignment="1">
      <alignment vertical="center"/>
    </xf>
    <xf numFmtId="3" fontId="71" fillId="0" borderId="0" xfId="3" applyNumberFormat="1" applyFont="1" applyAlignment="1">
      <alignment vertical="center" wrapText="1"/>
    </xf>
    <xf numFmtId="3" fontId="71" fillId="0" borderId="16" xfId="3" applyNumberFormat="1" applyFont="1" applyBorder="1" applyAlignment="1">
      <alignment vertical="center" wrapText="1"/>
    </xf>
    <xf numFmtId="3" fontId="71" fillId="10" borderId="27" xfId="3" applyNumberFormat="1" applyFont="1" applyFill="1" applyBorder="1" applyAlignment="1">
      <alignment vertical="center" wrapText="1"/>
    </xf>
    <xf numFmtId="3" fontId="71" fillId="0" borderId="23" xfId="3" applyNumberFormat="1" applyFont="1" applyBorder="1" applyAlignment="1">
      <alignment vertical="center"/>
    </xf>
    <xf numFmtId="3" fontId="71" fillId="0" borderId="37" xfId="3" applyNumberFormat="1" applyFont="1" applyBorder="1" applyAlignment="1">
      <alignment vertical="center"/>
    </xf>
    <xf numFmtId="3" fontId="71" fillId="0" borderId="25" xfId="3" applyNumberFormat="1" applyFont="1" applyBorder="1" applyAlignment="1">
      <alignment vertical="center" wrapText="1"/>
    </xf>
    <xf numFmtId="3" fontId="71" fillId="0" borderId="21" xfId="3" applyNumberFormat="1" applyFont="1" applyBorder="1" applyAlignment="1">
      <alignment vertical="center" wrapText="1"/>
    </xf>
    <xf numFmtId="3" fontId="71" fillId="10" borderId="0" xfId="3" applyNumberFormat="1" applyFont="1" applyFill="1" applyAlignment="1">
      <alignment vertical="top" wrapText="1"/>
    </xf>
    <xf numFmtId="3" fontId="77" fillId="0" borderId="28" xfId="3" applyNumberFormat="1" applyFont="1" applyBorder="1" applyAlignment="1">
      <alignment horizontal="center" vertical="center" wrapText="1"/>
    </xf>
    <xf numFmtId="3" fontId="71" fillId="10" borderId="0" xfId="3" applyNumberFormat="1" applyFont="1" applyFill="1" applyAlignment="1">
      <alignment vertical="center" wrapText="1"/>
    </xf>
    <xf numFmtId="3" fontId="71" fillId="10" borderId="16" xfId="3" applyNumberFormat="1" applyFont="1" applyFill="1" applyBorder="1" applyAlignment="1">
      <alignment vertical="center" wrapText="1"/>
    </xf>
    <xf numFmtId="3" fontId="71" fillId="0" borderId="24" xfId="3" applyNumberFormat="1" applyFont="1" applyBorder="1" applyAlignment="1">
      <alignment horizontal="center" vertical="center" wrapText="1"/>
    </xf>
    <xf numFmtId="3" fontId="71" fillId="0" borderId="32" xfId="3" applyNumberFormat="1" applyFont="1" applyBorder="1" applyAlignment="1">
      <alignment vertical="center" wrapText="1"/>
    </xf>
    <xf numFmtId="3" fontId="71" fillId="8" borderId="32" xfId="3" applyNumberFormat="1" applyFont="1" applyFill="1" applyBorder="1" applyAlignment="1">
      <alignment vertical="center" wrapText="1"/>
    </xf>
    <xf numFmtId="3" fontId="80" fillId="8" borderId="32" xfId="3" applyNumberFormat="1" applyFont="1" applyFill="1" applyBorder="1" applyAlignment="1">
      <alignment vertical="center"/>
    </xf>
    <xf numFmtId="3" fontId="86" fillId="0" borderId="32" xfId="3" applyNumberFormat="1" applyFont="1" applyBorder="1" applyAlignment="1">
      <alignment horizontal="left" vertical="center" wrapText="1" indent="1"/>
    </xf>
    <xf numFmtId="3" fontId="80" fillId="0" borderId="32" xfId="3" applyNumberFormat="1" applyFont="1" applyBorder="1" applyAlignment="1">
      <alignment horizontal="center" vertical="center" wrapText="1"/>
    </xf>
    <xf numFmtId="3" fontId="80" fillId="0" borderId="32" xfId="3" applyNumberFormat="1" applyFont="1" applyBorder="1" applyAlignment="1">
      <alignment vertical="center"/>
    </xf>
    <xf numFmtId="3" fontId="169" fillId="0" borderId="9" xfId="3" applyNumberFormat="1" applyFont="1" applyBorder="1" applyAlignment="1">
      <alignment horizontal="center" vertical="center" wrapText="1"/>
    </xf>
    <xf numFmtId="3" fontId="169" fillId="0" borderId="13" xfId="3" applyNumberFormat="1" applyFont="1" applyBorder="1" applyAlignment="1">
      <alignment horizontal="center" vertical="center" wrapText="1"/>
    </xf>
    <xf numFmtId="3" fontId="169" fillId="20" borderId="9" xfId="3" applyNumberFormat="1" applyFont="1" applyFill="1" applyBorder="1" applyAlignment="1">
      <alignment horizontal="center" vertical="center" wrapText="1"/>
    </xf>
    <xf numFmtId="3" fontId="52" fillId="0" borderId="9" xfId="3" applyNumberFormat="1" applyFont="1" applyBorder="1" applyAlignment="1">
      <alignment horizontal="center" vertical="center" wrapText="1"/>
    </xf>
    <xf numFmtId="3" fontId="169" fillId="0" borderId="10" xfId="3" applyNumberFormat="1" applyFont="1" applyBorder="1" applyAlignment="1">
      <alignment horizontal="center" vertical="center" wrapText="1"/>
    </xf>
    <xf numFmtId="3" fontId="169" fillId="0" borderId="1" xfId="3" applyNumberFormat="1" applyFont="1" applyBorder="1" applyAlignment="1">
      <alignment horizontal="center" vertical="center" wrapText="1"/>
    </xf>
    <xf numFmtId="3" fontId="49" fillId="0" borderId="9" xfId="8" applyFont="1" applyFill="1" applyAlignment="1">
      <alignment horizontal="center" vertical="center"/>
      <protection locked="0"/>
    </xf>
    <xf numFmtId="3" fontId="49" fillId="20" borderId="9" xfId="8" applyFont="1" applyFill="1" applyAlignment="1">
      <alignment horizontal="center" vertical="center"/>
      <protection locked="0"/>
    </xf>
    <xf numFmtId="3" fontId="49" fillId="20" borderId="12" xfId="8" applyFont="1" applyFill="1" applyBorder="1" applyAlignment="1">
      <alignment horizontal="center" vertical="center"/>
      <protection locked="0"/>
    </xf>
    <xf numFmtId="3" fontId="49" fillId="0" borderId="12" xfId="8" applyFont="1" applyFill="1" applyBorder="1" applyAlignment="1">
      <alignment horizontal="center" vertical="center"/>
      <protection locked="0"/>
    </xf>
    <xf numFmtId="3" fontId="170" fillId="20" borderId="9" xfId="8" applyFont="1" applyFill="1" applyAlignment="1">
      <alignment horizontal="center" vertical="center"/>
      <protection locked="0"/>
    </xf>
    <xf numFmtId="3" fontId="170" fillId="20" borderId="12" xfId="8" applyFont="1" applyFill="1" applyBorder="1" applyAlignment="1">
      <alignment horizontal="center" vertical="center"/>
      <protection locked="0"/>
    </xf>
    <xf numFmtId="3" fontId="82" fillId="0" borderId="9" xfId="3" applyNumberFormat="1" applyFont="1" applyBorder="1" applyAlignment="1">
      <alignment horizontal="center" vertical="center"/>
    </xf>
    <xf numFmtId="0" fontId="8" fillId="5" borderId="9" xfId="5" applyFont="1" applyFill="1" applyBorder="1" applyAlignment="1">
      <alignment horizontal="left" vertical="top"/>
    </xf>
    <xf numFmtId="0" fontId="8" fillId="0" borderId="9" xfId="5" applyFont="1" applyBorder="1" applyAlignment="1">
      <alignment horizontal="left" vertical="top"/>
    </xf>
    <xf numFmtId="0" fontId="8" fillId="0" borderId="9" xfId="15" applyNumberFormat="1" applyFont="1" applyFill="1" applyBorder="1" applyAlignment="1" applyProtection="1">
      <alignment horizontal="center" vertical="center" wrapText="1"/>
      <protection locked="0"/>
    </xf>
    <xf numFmtId="4" fontId="8" fillId="0" borderId="9" xfId="15" applyNumberFormat="1" applyFont="1" applyFill="1" applyBorder="1" applyAlignment="1" applyProtection="1">
      <alignment horizontal="center" vertical="center" wrapText="1"/>
      <protection locked="0"/>
    </xf>
    <xf numFmtId="3" fontId="16" fillId="0" borderId="9" xfId="3" applyNumberFormat="1" applyFont="1" applyBorder="1" applyAlignment="1">
      <alignment vertical="center" wrapText="1"/>
    </xf>
    <xf numFmtId="3" fontId="163" fillId="0" borderId="9" xfId="3" applyNumberFormat="1" applyFont="1" applyBorder="1" applyAlignment="1">
      <alignment vertical="center" wrapText="1"/>
    </xf>
    <xf numFmtId="0" fontId="172" fillId="0" borderId="0" xfId="3" applyFont="1" applyAlignment="1">
      <alignment horizontal="left"/>
    </xf>
    <xf numFmtId="0" fontId="6" fillId="10" borderId="0" xfId="3" applyFill="1"/>
    <xf numFmtId="0" fontId="6" fillId="10" borderId="0" xfId="3" applyFill="1" applyAlignment="1">
      <alignment horizontal="center" vertical="center" wrapText="1"/>
    </xf>
    <xf numFmtId="0" fontId="10" fillId="24" borderId="9" xfId="3" applyFont="1" applyFill="1" applyBorder="1" applyAlignment="1">
      <alignment horizontal="center" vertical="center" wrapText="1"/>
    </xf>
    <xf numFmtId="0" fontId="9" fillId="4" borderId="9" xfId="3" applyFont="1" applyFill="1" applyBorder="1" applyAlignment="1">
      <alignment horizontal="justify" vertical="center" wrapText="1"/>
    </xf>
    <xf numFmtId="0" fontId="171" fillId="0" borderId="9" xfId="3" applyFont="1" applyBorder="1" applyAlignment="1">
      <alignment horizontal="justify" vertical="center" wrapText="1"/>
    </xf>
    <xf numFmtId="0" fontId="6" fillId="24" borderId="9" xfId="3" applyFill="1" applyBorder="1" applyAlignment="1">
      <alignment horizontal="center" vertical="center" wrapText="1"/>
    </xf>
    <xf numFmtId="0" fontId="9" fillId="0" borderId="13" xfId="3" applyFont="1" applyBorder="1" applyAlignment="1">
      <alignment vertical="center" wrapText="1"/>
    </xf>
    <xf numFmtId="0" fontId="173" fillId="0" borderId="9" xfId="3" applyFont="1" applyBorder="1" applyAlignment="1">
      <alignment vertical="center" wrapText="1"/>
    </xf>
    <xf numFmtId="0" fontId="10" fillId="4" borderId="9" xfId="3" applyFont="1" applyFill="1" applyBorder="1" applyAlignment="1">
      <alignment horizontal="center" vertical="center" wrapText="1"/>
    </xf>
    <xf numFmtId="0" fontId="9" fillId="0" borderId="13" xfId="3" applyFont="1" applyBorder="1" applyAlignment="1">
      <alignment horizontal="left" vertical="center" wrapText="1"/>
    </xf>
    <xf numFmtId="0" fontId="9" fillId="0" borderId="0" xfId="3" applyFont="1" applyAlignment="1">
      <alignment horizontal="center"/>
    </xf>
    <xf numFmtId="0" fontId="9" fillId="24" borderId="9" xfId="3" applyFont="1" applyFill="1" applyBorder="1" applyAlignment="1">
      <alignment horizontal="center" vertical="center"/>
    </xf>
    <xf numFmtId="0" fontId="9" fillId="24" borderId="9" xfId="3" applyFont="1" applyFill="1" applyBorder="1" applyAlignment="1">
      <alignment horizontal="justify" vertical="center" wrapText="1"/>
    </xf>
    <xf numFmtId="0" fontId="9" fillId="24" borderId="9" xfId="3" applyFont="1" applyFill="1" applyBorder="1" applyAlignment="1">
      <alignment horizontal="center" vertical="center" wrapText="1"/>
    </xf>
    <xf numFmtId="0" fontId="9" fillId="0" borderId="9" xfId="3" applyFont="1" applyBorder="1" applyAlignment="1">
      <alignment horizontal="left" vertical="center" wrapText="1" indent="3"/>
    </xf>
    <xf numFmtId="0" fontId="9" fillId="0" borderId="9" xfId="3" applyFont="1" applyBorder="1" applyAlignment="1">
      <alignment horizontal="left" vertical="center" wrapText="1" indent="2"/>
    </xf>
    <xf numFmtId="0" fontId="13" fillId="24" borderId="9" xfId="3" applyFont="1" applyFill="1" applyBorder="1" applyAlignment="1">
      <alignment horizontal="center" vertical="center" wrapText="1"/>
    </xf>
    <xf numFmtId="0" fontId="6" fillId="0" borderId="9" xfId="3" applyBorder="1" applyAlignment="1">
      <alignment horizontal="left" vertical="center" wrapText="1" indent="3"/>
    </xf>
    <xf numFmtId="0" fontId="59" fillId="0" borderId="9" xfId="3" applyFont="1" applyBorder="1" applyAlignment="1">
      <alignment horizontal="left" vertical="center" wrapText="1" indent="4"/>
    </xf>
    <xf numFmtId="0" fontId="172" fillId="10" borderId="0" xfId="3" applyFont="1" applyFill="1" applyAlignment="1">
      <alignment horizontal="left"/>
    </xf>
    <xf numFmtId="0" fontId="82" fillId="10" borderId="9" xfId="3" applyFont="1" applyFill="1" applyBorder="1" applyAlignment="1">
      <alignment horizontal="center"/>
    </xf>
    <xf numFmtId="0" fontId="53" fillId="10" borderId="0" xfId="3" applyFont="1" applyFill="1"/>
    <xf numFmtId="0" fontId="6" fillId="10" borderId="9" xfId="3" applyFill="1" applyBorder="1" applyAlignment="1">
      <alignment horizontal="center"/>
    </xf>
    <xf numFmtId="0" fontId="12" fillId="10" borderId="15" xfId="3" applyFont="1" applyFill="1" applyBorder="1" applyAlignment="1">
      <alignment horizontal="center" vertical="center" wrapText="1"/>
    </xf>
    <xf numFmtId="0" fontId="12" fillId="0" borderId="14" xfId="3" applyFont="1" applyBorder="1" applyAlignment="1">
      <alignment horizontal="center" vertical="center" wrapText="1"/>
    </xf>
    <xf numFmtId="0" fontId="12" fillId="10" borderId="14" xfId="3" applyFont="1" applyFill="1" applyBorder="1" applyAlignment="1">
      <alignment horizontal="center" vertical="center" wrapText="1"/>
    </xf>
    <xf numFmtId="0" fontId="6" fillId="10" borderId="9" xfId="3" applyFill="1" applyBorder="1"/>
    <xf numFmtId="0" fontId="12" fillId="10" borderId="9" xfId="3" applyFont="1" applyFill="1" applyBorder="1" applyAlignment="1">
      <alignment horizontal="center"/>
    </xf>
    <xf numFmtId="0" fontId="12" fillId="0" borderId="9" xfId="3" applyFont="1" applyBorder="1" applyAlignment="1">
      <alignment horizontal="center"/>
    </xf>
    <xf numFmtId="4" fontId="9" fillId="0" borderId="0" xfId="3" applyNumberFormat="1" applyFont="1"/>
    <xf numFmtId="3" fontId="9" fillId="0" borderId="0" xfId="3" applyNumberFormat="1" applyFont="1"/>
    <xf numFmtId="3" fontId="70" fillId="0" borderId="9" xfId="3" applyNumberFormat="1" applyFont="1" applyBorder="1" applyAlignment="1">
      <alignment vertical="center"/>
    </xf>
    <xf numFmtId="0" fontId="6" fillId="0" borderId="0" xfId="3" quotePrefix="1"/>
    <xf numFmtId="3" fontId="0" fillId="0" borderId="0" xfId="0" applyNumberFormat="1"/>
    <xf numFmtId="0" fontId="171" fillId="0" borderId="9" xfId="0" applyFont="1" applyBorder="1" applyAlignment="1">
      <alignment horizontal="justify" vertical="top" wrapText="1"/>
    </xf>
    <xf numFmtId="0" fontId="177" fillId="10" borderId="0" xfId="0" applyFont="1" applyFill="1"/>
    <xf numFmtId="0" fontId="0" fillId="10" borderId="0" xfId="0" applyFill="1"/>
    <xf numFmtId="0" fontId="13" fillId="10" borderId="9" xfId="0" applyFont="1" applyFill="1" applyBorder="1"/>
    <xf numFmtId="0" fontId="172" fillId="0" borderId="0" xfId="0" applyFont="1" applyAlignment="1">
      <alignment horizontal="left"/>
    </xf>
    <xf numFmtId="0" fontId="0" fillId="10" borderId="0" xfId="0" applyFill="1" applyAlignment="1">
      <alignment vertical="center" wrapText="1"/>
    </xf>
    <xf numFmtId="0" fontId="0" fillId="10" borderId="0" xfId="0" applyFill="1" applyAlignment="1">
      <alignment horizontal="center" vertical="center" wrapText="1"/>
    </xf>
    <xf numFmtId="0" fontId="0" fillId="10" borderId="5" xfId="0" applyFill="1" applyBorder="1" applyAlignment="1">
      <alignment horizontal="center" vertical="center" wrapText="1"/>
    </xf>
    <xf numFmtId="0" fontId="0" fillId="10" borderId="12" xfId="0" applyFill="1" applyBorder="1" applyAlignment="1">
      <alignment horizontal="center" vertical="center" wrapText="1"/>
    </xf>
    <xf numFmtId="0" fontId="0" fillId="10" borderId="4" xfId="0" applyFill="1" applyBorder="1" applyAlignment="1">
      <alignment horizontal="center" vertical="center" wrapText="1"/>
    </xf>
    <xf numFmtId="0" fontId="0" fillId="10" borderId="14" xfId="0" applyFill="1" applyBorder="1" applyAlignment="1">
      <alignment vertical="center" wrapText="1"/>
    </xf>
    <xf numFmtId="0" fontId="0" fillId="10" borderId="13" xfId="0" applyFill="1" applyBorder="1" applyAlignment="1">
      <alignment vertical="center" wrapText="1"/>
    </xf>
    <xf numFmtId="0" fontId="0" fillId="4" borderId="10" xfId="0" applyFill="1" applyBorder="1" applyAlignment="1">
      <alignment horizontal="center" vertical="center" wrapText="1"/>
    </xf>
    <xf numFmtId="0" fontId="13" fillId="4" borderId="11" xfId="0" applyFont="1" applyFill="1" applyBorder="1" applyAlignment="1">
      <alignment horizontal="left" vertical="center" wrapText="1"/>
    </xf>
    <xf numFmtId="0" fontId="0" fillId="4" borderId="11" xfId="0" applyFill="1" applyBorder="1" applyAlignment="1">
      <alignment horizontal="left" vertical="center" wrapText="1"/>
    </xf>
    <xf numFmtId="0" fontId="0" fillId="4" borderId="11" xfId="0" applyFill="1" applyBorder="1" applyAlignment="1">
      <alignment vertical="center" wrapText="1"/>
    </xf>
    <xf numFmtId="0" fontId="0" fillId="4" borderId="12" xfId="0" applyFill="1" applyBorder="1" applyAlignment="1">
      <alignment vertical="center" wrapText="1"/>
    </xf>
    <xf numFmtId="0" fontId="0" fillId="0" borderId="0" xfId="0" applyAlignment="1">
      <alignment vertical="center" wrapText="1"/>
    </xf>
    <xf numFmtId="0" fontId="0" fillId="10" borderId="15" xfId="0" applyFill="1" applyBorder="1" applyAlignment="1">
      <alignment horizontal="center" vertical="center" wrapText="1"/>
    </xf>
    <xf numFmtId="0" fontId="0" fillId="10" borderId="15" xfId="0" applyFill="1" applyBorder="1" applyAlignment="1">
      <alignment horizontal="left" vertical="center" wrapText="1" indent="1"/>
    </xf>
    <xf numFmtId="0" fontId="13" fillId="10" borderId="9" xfId="0" applyFont="1" applyFill="1" applyBorder="1" applyAlignment="1">
      <alignment horizontal="left" vertical="center" wrapText="1" indent="3"/>
    </xf>
    <xf numFmtId="0" fontId="0" fillId="10" borderId="9" xfId="0" applyFill="1" applyBorder="1" applyAlignment="1">
      <alignment vertical="center" wrapText="1"/>
    </xf>
    <xf numFmtId="0" fontId="0" fillId="10" borderId="9" xfId="0" applyFill="1" applyBorder="1" applyAlignment="1">
      <alignment horizontal="left" vertical="center" wrapText="1" indent="4"/>
    </xf>
    <xf numFmtId="0" fontId="0" fillId="10" borderId="9" xfId="0" applyFill="1" applyBorder="1" applyAlignment="1">
      <alignment horizontal="left" vertical="center" wrapText="1" indent="5"/>
    </xf>
    <xf numFmtId="0" fontId="0" fillId="0" borderId="9" xfId="0" applyBorder="1" applyAlignment="1">
      <alignment horizontal="left" vertical="center" wrapText="1" indent="4"/>
    </xf>
    <xf numFmtId="0" fontId="0" fillId="10" borderId="9" xfId="0" applyFill="1" applyBorder="1" applyAlignment="1">
      <alignment horizontal="left" vertical="center" wrapText="1" indent="6"/>
    </xf>
    <xf numFmtId="0" fontId="0" fillId="0" borderId="9" xfId="0" applyBorder="1" applyAlignment="1">
      <alignment horizontal="left" vertical="center" wrapText="1" indent="5"/>
    </xf>
    <xf numFmtId="0" fontId="13" fillId="0" borderId="9" xfId="0" applyFont="1" applyBorder="1" applyAlignment="1">
      <alignment horizontal="left" vertical="center" wrapText="1" indent="3"/>
    </xf>
    <xf numFmtId="0" fontId="0" fillId="10" borderId="9" xfId="0" applyFill="1" applyBorder="1" applyAlignment="1">
      <alignment horizontal="left" vertical="center" wrapText="1" indent="1"/>
    </xf>
    <xf numFmtId="0" fontId="0" fillId="0" borderId="9" xfId="0" applyBorder="1" applyAlignment="1">
      <alignment horizontal="left" vertical="center" wrapText="1" indent="3"/>
    </xf>
    <xf numFmtId="0" fontId="13" fillId="0" borderId="9" xfId="0" applyFont="1" applyBorder="1" applyAlignment="1">
      <alignment vertical="center" wrapText="1"/>
    </xf>
    <xf numFmtId="0" fontId="0" fillId="10" borderId="9" xfId="0" applyFill="1" applyBorder="1" applyAlignment="1">
      <alignment horizontal="center" vertical="center" wrapText="1"/>
    </xf>
    <xf numFmtId="0" fontId="13" fillId="0" borderId="9" xfId="0" applyFont="1" applyBorder="1" applyAlignment="1">
      <alignment horizontal="left" vertical="center" wrapText="1" indent="2"/>
    </xf>
    <xf numFmtId="0" fontId="9" fillId="10" borderId="9" xfId="0" applyFont="1" applyFill="1" applyBorder="1" applyAlignment="1">
      <alignment horizontal="center" vertical="center" wrapText="1"/>
    </xf>
    <xf numFmtId="0" fontId="19" fillId="4" borderId="10" xfId="0" applyFont="1" applyFill="1" applyBorder="1" applyAlignment="1">
      <alignment horizontal="center" vertical="center" wrapText="1"/>
    </xf>
    <xf numFmtId="0" fontId="13" fillId="10" borderId="9" xfId="0" applyFont="1" applyFill="1" applyBorder="1" applyAlignment="1">
      <alignment horizontal="left" vertical="center" wrapText="1"/>
    </xf>
    <xf numFmtId="0" fontId="9" fillId="10" borderId="0" xfId="0" applyFont="1" applyFill="1" applyAlignment="1">
      <alignment vertical="center" wrapText="1"/>
    </xf>
    <xf numFmtId="0" fontId="9" fillId="10" borderId="0" xfId="0" applyFont="1" applyFill="1" applyAlignment="1">
      <alignment horizontal="center" vertical="center" wrapText="1"/>
    </xf>
    <xf numFmtId="0" fontId="9" fillId="0" borderId="0" xfId="0" applyFont="1" applyAlignment="1">
      <alignment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wrapText="1"/>
    </xf>
    <xf numFmtId="0" fontId="9" fillId="10" borderId="23" xfId="0" applyFont="1" applyFill="1" applyBorder="1" applyAlignment="1">
      <alignment horizontal="center" vertical="center" wrapText="1"/>
    </xf>
    <xf numFmtId="0" fontId="9" fillId="10" borderId="66" xfId="0" applyFont="1" applyFill="1" applyBorder="1" applyAlignment="1">
      <alignment vertical="center" wrapText="1"/>
    </xf>
    <xf numFmtId="0" fontId="9" fillId="10" borderId="27" xfId="0" applyFont="1" applyFill="1" applyBorder="1" applyAlignment="1">
      <alignment horizontal="center" vertical="center" wrapText="1"/>
    </xf>
    <xf numFmtId="0" fontId="9" fillId="10" borderId="5" xfId="0" applyFont="1" applyFill="1" applyBorder="1" applyAlignment="1">
      <alignment vertical="center" wrapText="1"/>
    </xf>
    <xf numFmtId="0" fontId="9" fillId="14" borderId="0" xfId="0" applyFont="1" applyFill="1" applyAlignment="1">
      <alignment vertical="center" wrapText="1"/>
    </xf>
    <xf numFmtId="0" fontId="9" fillId="10" borderId="4" xfId="0" applyFont="1" applyFill="1" applyBorder="1" applyAlignment="1">
      <alignment horizontal="center" vertical="center" wrapText="1"/>
    </xf>
    <xf numFmtId="0" fontId="9" fillId="10" borderId="8" xfId="0" applyFont="1" applyFill="1" applyBorder="1" applyAlignment="1">
      <alignment vertical="center" wrapText="1"/>
    </xf>
    <xf numFmtId="0" fontId="9" fillId="10" borderId="15" xfId="0" applyFont="1" applyFill="1" applyBorder="1" applyAlignment="1">
      <alignment vertical="center" wrapText="1"/>
    </xf>
    <xf numFmtId="0" fontId="9" fillId="10" borderId="9" xfId="0" applyFont="1" applyFill="1" applyBorder="1" applyAlignment="1">
      <alignment vertical="center" wrapText="1"/>
    </xf>
    <xf numFmtId="0" fontId="172" fillId="10" borderId="9" xfId="0" applyFont="1" applyFill="1" applyBorder="1" applyAlignment="1">
      <alignment horizontal="left" vertical="center" wrapText="1"/>
    </xf>
    <xf numFmtId="0" fontId="9" fillId="10" borderId="0" xfId="0" quotePrefix="1" applyFont="1" applyFill="1" applyAlignment="1">
      <alignment vertical="center" wrapText="1"/>
    </xf>
    <xf numFmtId="0" fontId="9" fillId="10" borderId="9" xfId="0" applyFont="1" applyFill="1" applyBorder="1" applyAlignment="1">
      <alignment horizontal="left" vertical="center" wrapText="1" indent="1"/>
    </xf>
    <xf numFmtId="0" fontId="9" fillId="10" borderId="9" xfId="0" applyFont="1" applyFill="1" applyBorder="1" applyAlignment="1">
      <alignment horizontal="left" vertical="center" wrapText="1" indent="3"/>
    </xf>
    <xf numFmtId="0" fontId="9" fillId="10" borderId="9" xfId="0" applyFont="1" applyFill="1" applyBorder="1" applyAlignment="1">
      <alignment horizontal="left" vertical="center" wrapText="1" indent="4"/>
    </xf>
    <xf numFmtId="0" fontId="9" fillId="10" borderId="9" xfId="0" applyFont="1" applyFill="1" applyBorder="1" applyAlignment="1">
      <alignment horizontal="left" vertical="center" wrapText="1" indent="5"/>
    </xf>
    <xf numFmtId="0" fontId="9" fillId="0" borderId="9" xfId="0" applyFont="1" applyBorder="1" applyAlignment="1">
      <alignment vertical="center" wrapText="1"/>
    </xf>
    <xf numFmtId="0" fontId="9" fillId="10" borderId="9" xfId="0" applyFont="1" applyFill="1" applyBorder="1" applyAlignment="1">
      <alignment horizontal="left" vertical="center" wrapText="1" indent="2"/>
    </xf>
    <xf numFmtId="0" fontId="9" fillId="10" borderId="0" xfId="0" applyFont="1" applyFill="1"/>
    <xf numFmtId="0" fontId="10" fillId="10" borderId="0" xfId="0" applyFont="1" applyFill="1"/>
    <xf numFmtId="0" fontId="9" fillId="10" borderId="9" xfId="0" applyFont="1" applyFill="1" applyBorder="1" applyAlignment="1">
      <alignment horizontal="center"/>
    </xf>
    <xf numFmtId="0" fontId="9" fillId="10" borderId="9" xfId="0" applyFont="1" applyFill="1" applyBorder="1"/>
    <xf numFmtId="0" fontId="9" fillId="0" borderId="9" xfId="0" applyFont="1" applyBorder="1"/>
    <xf numFmtId="0" fontId="9" fillId="10" borderId="9" xfId="0" applyFont="1" applyFill="1" applyBorder="1" applyAlignment="1">
      <alignment horizontal="left" indent="2"/>
    </xf>
    <xf numFmtId="10" fontId="13" fillId="10" borderId="9" xfId="0" applyNumberFormat="1" applyFont="1" applyFill="1" applyBorder="1"/>
    <xf numFmtId="3" fontId="0" fillId="0" borderId="9" xfId="0" applyNumberFormat="1" applyBorder="1"/>
    <xf numFmtId="3" fontId="16" fillId="0" borderId="0" xfId="3" applyNumberFormat="1" applyFont="1" applyAlignment="1">
      <alignment vertical="center" wrapText="1"/>
    </xf>
    <xf numFmtId="3" fontId="163" fillId="0" borderId="0" xfId="3" applyNumberFormat="1" applyFont="1" applyAlignment="1">
      <alignment vertical="center" wrapText="1"/>
    </xf>
    <xf numFmtId="0" fontId="9" fillId="0" borderId="10" xfId="3" applyFont="1" applyBorder="1" applyAlignment="1">
      <alignment horizontal="left" vertical="center" wrapText="1"/>
    </xf>
    <xf numFmtId="0" fontId="87" fillId="0" borderId="0" xfId="0" applyFont="1"/>
    <xf numFmtId="0" fontId="70" fillId="25" borderId="9" xfId="0" applyFont="1" applyFill="1" applyBorder="1" applyAlignment="1">
      <alignment vertical="center" wrapText="1"/>
    </xf>
    <xf numFmtId="0" fontId="82" fillId="0" borderId="9" xfId="0" applyFont="1" applyBorder="1" applyAlignment="1">
      <alignment vertical="center" wrapText="1"/>
    </xf>
    <xf numFmtId="0" fontId="181" fillId="5" borderId="0" xfId="0" applyFont="1" applyFill="1"/>
    <xf numFmtId="0" fontId="182" fillId="0" borderId="0" xfId="0" applyFont="1"/>
    <xf numFmtId="49" fontId="53" fillId="25" borderId="9" xfId="0" applyNumberFormat="1" applyFont="1" applyFill="1" applyBorder="1" applyAlignment="1">
      <alignment horizontal="center" vertical="center"/>
    </xf>
    <xf numFmtId="0" fontId="70" fillId="25" borderId="9" xfId="0" applyFont="1" applyFill="1" applyBorder="1" applyAlignment="1">
      <alignment horizontal="center" vertical="center" wrapText="1"/>
    </xf>
    <xf numFmtId="49" fontId="82" fillId="25" borderId="10" xfId="16" applyNumberFormat="1" applyFont="1" applyFill="1" applyBorder="1" applyAlignment="1">
      <alignment horizontal="right" vertical="center" indent="1"/>
    </xf>
    <xf numFmtId="3" fontId="110" fillId="27" borderId="9" xfId="17" applyFont="1" applyFill="1" applyBorder="1" applyProtection="1">
      <alignment horizontal="right" vertical="center"/>
    </xf>
    <xf numFmtId="3" fontId="110" fillId="20" borderId="9" xfId="17" applyFont="1" applyFill="1" applyBorder="1" applyProtection="1">
      <alignment horizontal="right" vertical="center"/>
    </xf>
    <xf numFmtId="3" fontId="82" fillId="27" borderId="10" xfId="0" applyNumberFormat="1" applyFont="1" applyFill="1" applyBorder="1" applyAlignment="1">
      <alignment horizontal="right" vertical="center" wrapText="1"/>
    </xf>
    <xf numFmtId="0" fontId="0" fillId="5" borderId="0" xfId="0" applyFill="1"/>
    <xf numFmtId="0" fontId="53" fillId="0" borderId="12" xfId="0" applyFont="1" applyBorder="1"/>
    <xf numFmtId="49" fontId="82" fillId="25" borderId="9" xfId="16" applyNumberFormat="1" applyFont="1" applyFill="1" applyBorder="1" applyAlignment="1">
      <alignment horizontal="right" vertical="center" indent="1"/>
    </xf>
    <xf numFmtId="0" fontId="53" fillId="0" borderId="15" xfId="0" applyFont="1" applyBorder="1"/>
    <xf numFmtId="0" fontId="110" fillId="0" borderId="0" xfId="0" applyFont="1"/>
    <xf numFmtId="0" fontId="53" fillId="0" borderId="0" xfId="0" applyFont="1"/>
    <xf numFmtId="165" fontId="172" fillId="0" borderId="0" xfId="0" applyNumberFormat="1" applyFont="1" applyAlignment="1">
      <alignment vertical="center"/>
    </xf>
    <xf numFmtId="49" fontId="0" fillId="25" borderId="9" xfId="0" applyNumberFormat="1" applyFill="1" applyBorder="1" applyAlignment="1">
      <alignment horizontal="center" vertical="center"/>
    </xf>
    <xf numFmtId="49" fontId="9" fillId="25" borderId="9" xfId="16" applyNumberFormat="1" applyFont="1" applyFill="1" applyBorder="1" applyAlignment="1">
      <alignment horizontal="right" vertical="center" indent="1"/>
    </xf>
    <xf numFmtId="0" fontId="82" fillId="22" borderId="9" xfId="0" quotePrefix="1" applyFont="1" applyFill="1" applyBorder="1" applyAlignment="1" applyProtection="1">
      <alignment horizontal="left" vertical="center"/>
      <protection locked="0"/>
    </xf>
    <xf numFmtId="0" fontId="82" fillId="4" borderId="9" xfId="0" quotePrefix="1" applyFont="1" applyFill="1" applyBorder="1" applyAlignment="1">
      <alignment horizontal="left" vertical="center"/>
    </xf>
    <xf numFmtId="0" fontId="82" fillId="22" borderId="9" xfId="0" applyFont="1" applyFill="1" applyBorder="1" applyProtection="1">
      <protection locked="0"/>
    </xf>
    <xf numFmtId="0" fontId="184" fillId="0" borderId="0" xfId="0" applyFont="1"/>
    <xf numFmtId="0" fontId="53" fillId="10" borderId="0" xfId="0" applyFont="1" applyFill="1"/>
    <xf numFmtId="0" fontId="110" fillId="10" borderId="13" xfId="0" applyFont="1" applyFill="1" applyBorder="1" applyAlignment="1">
      <alignment vertical="top" wrapText="1"/>
    </xf>
    <xf numFmtId="0" fontId="110" fillId="0" borderId="13" xfId="0" applyFont="1" applyBorder="1" applyAlignment="1">
      <alignment vertical="top" wrapText="1"/>
    </xf>
    <xf numFmtId="49" fontId="53" fillId="25" borderId="12" xfId="0" applyNumberFormat="1" applyFont="1" applyFill="1" applyBorder="1" applyAlignment="1">
      <alignment horizontal="center" vertical="center"/>
    </xf>
    <xf numFmtId="0" fontId="70" fillId="0" borderId="9" xfId="0" applyFont="1" applyBorder="1" applyAlignment="1">
      <alignment vertical="center" wrapText="1"/>
    </xf>
    <xf numFmtId="0" fontId="53" fillId="0" borderId="9" xfId="0" applyFont="1" applyBorder="1" applyAlignment="1">
      <alignment vertical="center"/>
    </xf>
    <xf numFmtId="1" fontId="13" fillId="27" borderId="9" xfId="0" applyNumberFormat="1" applyFont="1" applyFill="1" applyBorder="1" applyAlignment="1">
      <alignment horizontal="right" vertical="center" wrapText="1"/>
    </xf>
    <xf numFmtId="0" fontId="53" fillId="22" borderId="9" xfId="0" applyFont="1" applyFill="1" applyBorder="1" applyAlignment="1" applyProtection="1">
      <alignment horizontal="right" vertical="center" wrapText="1"/>
      <protection locked="0"/>
    </xf>
    <xf numFmtId="0" fontId="82" fillId="0" borderId="9" xfId="0" applyFont="1" applyBorder="1" applyAlignment="1">
      <alignment horizontal="left" vertical="center" wrapText="1" indent="3"/>
    </xf>
    <xf numFmtId="166" fontId="53" fillId="22" borderId="9" xfId="0" applyNumberFormat="1" applyFont="1" applyFill="1" applyBorder="1" applyAlignment="1" applyProtection="1">
      <alignment horizontal="right" vertical="center" wrapText="1"/>
      <protection locked="0"/>
    </xf>
    <xf numFmtId="0" fontId="53" fillId="22" borderId="9" xfId="0" applyFont="1" applyFill="1" applyBorder="1" applyAlignment="1" applyProtection="1">
      <alignment horizontal="right" vertical="center"/>
      <protection locked="0"/>
    </xf>
    <xf numFmtId="0" fontId="53" fillId="4" borderId="9" xfId="0" applyFont="1" applyFill="1" applyBorder="1" applyAlignment="1">
      <alignment horizontal="right" vertical="center"/>
    </xf>
    <xf numFmtId="166" fontId="53" fillId="4" borderId="9" xfId="0" applyNumberFormat="1" applyFont="1" applyFill="1" applyBorder="1" applyAlignment="1">
      <alignment horizontal="right" vertical="center" wrapText="1"/>
    </xf>
    <xf numFmtId="0" fontId="53" fillId="4" borderId="9" xfId="0" applyFont="1" applyFill="1" applyBorder="1" applyAlignment="1">
      <alignment horizontal="right" vertical="center" wrapText="1"/>
    </xf>
    <xf numFmtId="0" fontId="185" fillId="5" borderId="0" xfId="0" applyFont="1" applyFill="1"/>
    <xf numFmtId="0" fontId="185" fillId="5" borderId="0" xfId="0" applyFont="1" applyFill="1" applyAlignment="1">
      <alignment wrapText="1"/>
    </xf>
    <xf numFmtId="0" fontId="53" fillId="10" borderId="0" xfId="0" applyFont="1" applyFill="1" applyAlignment="1">
      <alignment horizontal="right" wrapText="1"/>
    </xf>
    <xf numFmtId="0" fontId="70" fillId="25" borderId="9" xfId="0" applyFont="1" applyFill="1" applyBorder="1" applyAlignment="1">
      <alignment vertical="top" wrapText="1"/>
    </xf>
    <xf numFmtId="0" fontId="70" fillId="0" borderId="15" xfId="0" applyFont="1" applyBorder="1" applyAlignment="1">
      <alignment vertical="center"/>
    </xf>
    <xf numFmtId="0" fontId="53" fillId="0" borderId="9" xfId="18" applyFont="1" applyBorder="1" applyAlignment="1">
      <alignment horizontal="left" vertical="top" wrapText="1"/>
    </xf>
    <xf numFmtId="0" fontId="82" fillId="22" borderId="9" xfId="18" applyFont="1" applyFill="1" applyBorder="1" applyAlignment="1" applyProtection="1">
      <alignment horizontal="center" vertical="center" wrapText="1"/>
      <protection locked="0"/>
    </xf>
    <xf numFmtId="0" fontId="82" fillId="22" borderId="9" xfId="0" applyFont="1" applyFill="1" applyBorder="1" applyAlignment="1" applyProtection="1">
      <alignment horizontal="center" vertical="center" wrapText="1"/>
      <protection locked="0"/>
    </xf>
    <xf numFmtId="0" fontId="53" fillId="0" borderId="9" xfId="0" applyFont="1" applyBorder="1" applyAlignment="1">
      <alignment horizontal="left" vertical="top" wrapText="1"/>
    </xf>
    <xf numFmtId="0" fontId="82" fillId="22" borderId="9" xfId="0" quotePrefix="1" applyFont="1" applyFill="1" applyBorder="1" applyAlignment="1" applyProtection="1">
      <alignment horizontal="center" vertical="center" wrapText="1"/>
      <protection locked="0"/>
    </xf>
    <xf numFmtId="0" fontId="53" fillId="0" borderId="0" xfId="0" applyFont="1" applyAlignment="1">
      <alignment wrapText="1"/>
    </xf>
    <xf numFmtId="0" fontId="53" fillId="10" borderId="0" xfId="3" applyFont="1" applyFill="1" applyAlignment="1">
      <alignment horizontal="left" vertical="center" wrapText="1"/>
    </xf>
    <xf numFmtId="0" fontId="110" fillId="10" borderId="0" xfId="3" applyFont="1" applyFill="1" applyAlignment="1">
      <alignment horizontal="center" vertical="center" wrapText="1"/>
    </xf>
    <xf numFmtId="0" fontId="82" fillId="0" borderId="0" xfId="0" applyFont="1"/>
    <xf numFmtId="0" fontId="70" fillId="25" borderId="9" xfId="0" applyFont="1" applyFill="1" applyBorder="1" applyAlignment="1">
      <alignment horizontal="left" vertical="center" wrapText="1"/>
    </xf>
    <xf numFmtId="0" fontId="183" fillId="25" borderId="9" xfId="0" applyFont="1" applyFill="1" applyBorder="1" applyAlignment="1">
      <alignment horizontal="left" vertical="center" wrapText="1"/>
    </xf>
    <xf numFmtId="165" fontId="82" fillId="0" borderId="10" xfId="0" applyNumberFormat="1" applyFont="1" applyBorder="1" applyAlignment="1">
      <alignment wrapText="1"/>
    </xf>
    <xf numFmtId="165" fontId="82" fillId="0" borderId="10" xfId="0" applyNumberFormat="1" applyFont="1" applyBorder="1" applyAlignment="1">
      <alignment horizontal="left" wrapText="1"/>
    </xf>
    <xf numFmtId="0" fontId="0" fillId="0" borderId="68" xfId="0" applyBorder="1"/>
    <xf numFmtId="49" fontId="0" fillId="0" borderId="68" xfId="0" applyNumberFormat="1" applyBorder="1"/>
    <xf numFmtId="0" fontId="0" fillId="10" borderId="0" xfId="3" applyFont="1" applyFill="1" applyAlignment="1">
      <alignment horizontal="left" vertical="center" wrapText="1"/>
    </xf>
    <xf numFmtId="0" fontId="0" fillId="10" borderId="0" xfId="3" applyFont="1" applyFill="1" applyAlignment="1">
      <alignment horizontal="center" vertical="center" wrapText="1"/>
    </xf>
    <xf numFmtId="0" fontId="0" fillId="10" borderId="0" xfId="3" applyFont="1" applyFill="1" applyAlignment="1">
      <alignment vertical="center"/>
    </xf>
    <xf numFmtId="49" fontId="0" fillId="10" borderId="0" xfId="3" applyNumberFormat="1" applyFont="1" applyFill="1" applyAlignment="1">
      <alignment vertical="center"/>
    </xf>
    <xf numFmtId="0" fontId="0" fillId="10" borderId="0" xfId="3" applyFont="1" applyFill="1" applyAlignment="1">
      <alignment horizontal="left" vertical="center"/>
    </xf>
    <xf numFmtId="49" fontId="0" fillId="10" borderId="0" xfId="3" applyNumberFormat="1" applyFont="1" applyFill="1" applyAlignment="1">
      <alignment horizontal="left" vertical="center"/>
    </xf>
    <xf numFmtId="0" fontId="0" fillId="10" borderId="0" xfId="3" applyFont="1" applyFill="1" applyAlignment="1">
      <alignment horizontal="left"/>
    </xf>
    <xf numFmtId="0" fontId="0" fillId="10" borderId="0" xfId="3" applyFont="1" applyFill="1" applyAlignment="1">
      <alignment horizontal="center" vertical="center"/>
    </xf>
    <xf numFmtId="49" fontId="0" fillId="10" borderId="0" xfId="3" applyNumberFormat="1" applyFont="1" applyFill="1" applyAlignment="1">
      <alignment horizontal="left" vertical="center" wrapText="1"/>
    </xf>
    <xf numFmtId="49" fontId="10" fillId="25" borderId="9" xfId="19" applyNumberFormat="1" applyFont="1" applyFill="1" applyBorder="1" applyAlignment="1">
      <alignment horizontal="center" vertical="center" wrapText="1"/>
    </xf>
    <xf numFmtId="0" fontId="10" fillId="25" borderId="9" xfId="19" applyFont="1" applyFill="1" applyBorder="1" applyAlignment="1">
      <alignment horizontal="center" vertical="center" wrapText="1"/>
    </xf>
    <xf numFmtId="49" fontId="0" fillId="0" borderId="0" xfId="0" applyNumberFormat="1"/>
    <xf numFmtId="49" fontId="9" fillId="25" borderId="9" xfId="0" applyNumberFormat="1" applyFont="1" applyFill="1" applyBorder="1" applyAlignment="1">
      <alignment horizontal="center" vertical="center" wrapText="1"/>
    </xf>
    <xf numFmtId="4" fontId="6" fillId="27" borderId="9" xfId="3" applyNumberFormat="1" applyFill="1" applyBorder="1" applyAlignment="1">
      <alignment horizontal="center" vertical="center" wrapText="1"/>
    </xf>
    <xf numFmtId="4" fontId="0" fillId="0" borderId="0" xfId="0" applyNumberFormat="1" applyAlignment="1">
      <alignment horizontal="center" vertical="center"/>
    </xf>
    <xf numFmtId="4" fontId="6" fillId="10" borderId="0" xfId="3" applyNumberFormat="1" applyFill="1" applyAlignment="1">
      <alignment horizontal="center" vertical="center" wrapText="1"/>
    </xf>
    <xf numFmtId="0" fontId="0" fillId="0" borderId="0" xfId="0" applyAlignment="1">
      <alignment horizontal="center" vertical="center"/>
    </xf>
    <xf numFmtId="0" fontId="0" fillId="0" borderId="10" xfId="3" applyFont="1" applyBorder="1" applyAlignment="1">
      <alignment horizontal="left" vertical="center" wrapText="1"/>
    </xf>
    <xf numFmtId="4" fontId="9" fillId="22" borderId="9" xfId="10" applyNumberFormat="1" applyFont="1" applyFill="1" applyBorder="1" applyAlignment="1" applyProtection="1">
      <alignment horizontal="center" vertical="center" wrapText="1"/>
      <protection locked="0"/>
    </xf>
    <xf numFmtId="4" fontId="9" fillId="22" borderId="9" xfId="0" applyNumberFormat="1" applyFont="1" applyFill="1" applyBorder="1" applyAlignment="1" applyProtection="1">
      <alignment horizontal="center" vertical="center"/>
      <protection locked="0"/>
    </xf>
    <xf numFmtId="0" fontId="0" fillId="0" borderId="9" xfId="3" applyFont="1" applyBorder="1" applyAlignment="1">
      <alignment horizontal="left" vertical="center" wrapText="1"/>
    </xf>
    <xf numFmtId="49" fontId="0" fillId="10" borderId="0" xfId="3" applyNumberFormat="1" applyFont="1" applyFill="1" applyAlignment="1">
      <alignment horizontal="center" vertical="center" wrapText="1"/>
    </xf>
    <xf numFmtId="0" fontId="59" fillId="10" borderId="0" xfId="0" applyFont="1" applyFill="1" applyAlignment="1">
      <alignment horizontal="center" vertical="center"/>
    </xf>
    <xf numFmtId="1" fontId="9" fillId="22" borderId="9" xfId="0" applyNumberFormat="1" applyFont="1" applyFill="1" applyBorder="1" applyAlignment="1" applyProtection="1">
      <alignment horizontal="center" vertical="center"/>
      <protection locked="0"/>
    </xf>
    <xf numFmtId="49" fontId="181" fillId="5" borderId="0" xfId="0" applyNumberFormat="1" applyFont="1" applyFill="1"/>
    <xf numFmtId="0" fontId="181" fillId="5" borderId="0" xfId="0" applyFont="1" applyFill="1" applyAlignment="1">
      <alignment horizontal="center" vertical="center"/>
    </xf>
    <xf numFmtId="4" fontId="181" fillId="5" borderId="0" xfId="0" applyNumberFormat="1" applyFont="1" applyFill="1" applyAlignment="1">
      <alignment horizontal="center" vertical="center"/>
    </xf>
    <xf numFmtId="0" fontId="181" fillId="10" borderId="0" xfId="3" applyFont="1" applyFill="1"/>
    <xf numFmtId="4" fontId="6" fillId="10" borderId="0" xfId="3" applyNumberFormat="1" applyFill="1" applyAlignment="1">
      <alignment horizontal="center" vertical="center"/>
    </xf>
    <xf numFmtId="0" fontId="181" fillId="5" borderId="68" xfId="0" applyFont="1" applyFill="1" applyBorder="1"/>
    <xf numFmtId="0" fontId="181" fillId="10" borderId="0" xfId="3" applyFont="1" applyFill="1" applyAlignment="1">
      <alignment horizontal="center" vertical="center"/>
    </xf>
    <xf numFmtId="0" fontId="181" fillId="10" borderId="0" xfId="3" applyFont="1" applyFill="1" applyAlignment="1">
      <alignment horizontal="left" vertical="center"/>
    </xf>
    <xf numFmtId="49" fontId="181" fillId="10" borderId="0" xfId="3" applyNumberFormat="1" applyFont="1" applyFill="1" applyAlignment="1">
      <alignment horizontal="left" vertical="center"/>
    </xf>
    <xf numFmtId="4" fontId="181" fillId="10" borderId="0" xfId="3" applyNumberFormat="1" applyFont="1" applyFill="1" applyAlignment="1">
      <alignment horizontal="center" vertical="center"/>
    </xf>
    <xf numFmtId="0" fontId="0" fillId="0" borderId="69" xfId="0" applyBorder="1"/>
    <xf numFmtId="4" fontId="6" fillId="27" borderId="12" xfId="3" applyNumberFormat="1" applyFill="1" applyBorder="1" applyAlignment="1">
      <alignment horizontal="center" vertical="center" wrapText="1"/>
    </xf>
    <xf numFmtId="0" fontId="0" fillId="0" borderId="70" xfId="0" applyBorder="1"/>
    <xf numFmtId="0" fontId="0" fillId="0" borderId="71" xfId="0" applyBorder="1"/>
    <xf numFmtId="49" fontId="0" fillId="0" borderId="71" xfId="0" applyNumberFormat="1" applyBorder="1"/>
    <xf numFmtId="0" fontId="0" fillId="0" borderId="71" xfId="0" applyBorder="1" applyAlignment="1">
      <alignment horizontal="center" vertical="center"/>
    </xf>
    <xf numFmtId="0" fontId="59" fillId="10" borderId="68" xfId="0" applyFont="1" applyFill="1" applyBorder="1" applyAlignment="1">
      <alignment horizontal="center" vertical="center"/>
    </xf>
    <xf numFmtId="0" fontId="6" fillId="10" borderId="0" xfId="3" applyFill="1" applyAlignment="1">
      <alignment horizontal="center" vertical="center"/>
    </xf>
    <xf numFmtId="0" fontId="181" fillId="5" borderId="69" xfId="0" applyFont="1" applyFill="1" applyBorder="1"/>
    <xf numFmtId="0" fontId="59" fillId="10" borderId="0" xfId="0" applyFont="1" applyFill="1"/>
    <xf numFmtId="0" fontId="13" fillId="10" borderId="72" xfId="3" applyFont="1" applyFill="1" applyBorder="1" applyAlignment="1">
      <alignment horizontal="center" vertical="center"/>
    </xf>
    <xf numFmtId="0" fontId="0" fillId="10" borderId="72" xfId="3" applyFont="1" applyFill="1" applyBorder="1" applyAlignment="1">
      <alignment horizontal="left" vertical="center"/>
    </xf>
    <xf numFmtId="49" fontId="0" fillId="10" borderId="72" xfId="3" applyNumberFormat="1" applyFont="1" applyFill="1" applyBorder="1" applyAlignment="1">
      <alignment horizontal="left" vertical="center"/>
    </xf>
    <xf numFmtId="0" fontId="0" fillId="10" borderId="72" xfId="3" applyFont="1" applyFill="1" applyBorder="1" applyAlignment="1">
      <alignment vertical="center"/>
    </xf>
    <xf numFmtId="0" fontId="0" fillId="0" borderId="72" xfId="0" applyBorder="1"/>
    <xf numFmtId="0" fontId="181" fillId="5" borderId="0" xfId="0" applyFont="1" applyFill="1" applyAlignment="1">
      <alignment vertical="center"/>
    </xf>
    <xf numFmtId="0" fontId="59" fillId="10" borderId="0" xfId="0" applyFont="1" applyFill="1" applyAlignment="1">
      <alignment vertical="center"/>
    </xf>
    <xf numFmtId="0" fontId="0" fillId="0" borderId="0" xfId="0" applyAlignment="1">
      <alignment vertical="center"/>
    </xf>
    <xf numFmtId="0" fontId="59" fillId="10" borderId="0" xfId="0" applyFont="1" applyFill="1" applyAlignment="1">
      <alignment horizontal="left" vertical="center" wrapText="1"/>
    </xf>
    <xf numFmtId="0" fontId="0" fillId="10" borderId="0" xfId="0" applyFill="1" applyAlignment="1">
      <alignment horizontal="left" vertical="center" wrapText="1"/>
    </xf>
    <xf numFmtId="49" fontId="59" fillId="10" borderId="0" xfId="0" applyNumberFormat="1" applyFont="1" applyFill="1" applyAlignment="1">
      <alignment horizontal="left" vertical="center" wrapText="1"/>
    </xf>
    <xf numFmtId="0" fontId="0" fillId="10" borderId="0" xfId="0" applyFill="1" applyAlignment="1">
      <alignment vertical="center"/>
    </xf>
    <xf numFmtId="49" fontId="59" fillId="10" borderId="0" xfId="0" applyNumberFormat="1" applyFont="1" applyFill="1" applyAlignment="1">
      <alignment vertical="center"/>
    </xf>
    <xf numFmtId="0" fontId="59" fillId="22" borderId="9" xfId="0" applyFont="1" applyFill="1" applyBorder="1" applyAlignment="1" applyProtection="1">
      <alignment horizontal="center" vertical="center"/>
      <protection locked="0"/>
    </xf>
    <xf numFmtId="0" fontId="0" fillId="0" borderId="73" xfId="0" applyBorder="1"/>
    <xf numFmtId="0" fontId="59" fillId="22" borderId="9" xfId="0" applyFont="1" applyFill="1" applyBorder="1" applyAlignment="1" applyProtection="1">
      <alignment horizontal="center" vertical="center" wrapText="1"/>
      <protection locked="0"/>
    </xf>
    <xf numFmtId="0" fontId="0" fillId="0" borderId="74" xfId="0" applyBorder="1" applyAlignment="1">
      <alignment horizontal="center" vertical="center"/>
    </xf>
    <xf numFmtId="0" fontId="59" fillId="10" borderId="68" xfId="0" applyFont="1" applyFill="1" applyBorder="1" applyAlignment="1">
      <alignment vertical="center"/>
    </xf>
    <xf numFmtId="0" fontId="0" fillId="0" borderId="68" xfId="0" applyBorder="1" applyAlignment="1">
      <alignment vertical="center"/>
    </xf>
    <xf numFmtId="49" fontId="9" fillId="25" borderId="10" xfId="16" applyNumberFormat="1" applyFont="1" applyFill="1" applyBorder="1" applyAlignment="1">
      <alignment horizontal="right" vertical="center" indent="1"/>
    </xf>
    <xf numFmtId="0" fontId="59" fillId="22" borderId="13" xfId="0" applyFont="1" applyFill="1" applyBorder="1" applyAlignment="1" applyProtection="1">
      <alignment horizontal="center" vertical="center"/>
      <protection locked="0"/>
    </xf>
    <xf numFmtId="0" fontId="0" fillId="0" borderId="75" xfId="0" applyBorder="1"/>
    <xf numFmtId="0" fontId="0" fillId="0" borderId="76" xfId="0" applyBorder="1"/>
    <xf numFmtId="0" fontId="59" fillId="0" borderId="68" xfId="0" applyFont="1" applyBorder="1" applyAlignment="1">
      <alignment vertical="top" wrapText="1"/>
    </xf>
    <xf numFmtId="49" fontId="0" fillId="0" borderId="77" xfId="0" applyNumberFormat="1" applyBorder="1"/>
    <xf numFmtId="0" fontId="181" fillId="5" borderId="68" xfId="0" applyFont="1" applyFill="1" applyBorder="1" applyAlignment="1">
      <alignment vertical="center"/>
    </xf>
    <xf numFmtId="0" fontId="0" fillId="0" borderId="71" xfId="0" applyBorder="1" applyAlignment="1">
      <alignment horizontal="left" vertical="center"/>
    </xf>
    <xf numFmtId="49" fontId="0" fillId="0" borderId="71" xfId="0" applyNumberFormat="1" applyBorder="1" applyAlignment="1">
      <alignment horizontal="left" vertical="center"/>
    </xf>
    <xf numFmtId="49" fontId="0" fillId="0" borderId="68" xfId="0" applyNumberFormat="1" applyBorder="1" applyAlignment="1">
      <alignment vertical="center"/>
    </xf>
    <xf numFmtId="0" fontId="110" fillId="25" borderId="9" xfId="0" applyFont="1" applyFill="1" applyBorder="1" applyAlignment="1">
      <alignment vertical="center" wrapText="1"/>
    </xf>
    <xf numFmtId="0" fontId="53" fillId="0" borderId="9" xfId="0" applyFont="1" applyBorder="1" applyAlignment="1">
      <alignment vertical="center" wrapText="1"/>
    </xf>
    <xf numFmtId="0" fontId="110" fillId="0" borderId="0" xfId="0" applyFont="1" applyAlignment="1">
      <alignment vertical="center"/>
    </xf>
    <xf numFmtId="49" fontId="13" fillId="25" borderId="9" xfId="19" applyNumberFormat="1" applyFont="1" applyFill="1" applyBorder="1" applyAlignment="1">
      <alignment horizontal="center" vertical="center" wrapText="1"/>
    </xf>
    <xf numFmtId="0" fontId="13" fillId="25" borderId="9" xfId="19" applyFont="1" applyFill="1" applyBorder="1" applyAlignment="1">
      <alignment horizontal="center" vertical="center" wrapText="1"/>
    </xf>
    <xf numFmtId="49" fontId="0" fillId="25" borderId="9" xfId="16" applyNumberFormat="1" applyFont="1" applyFill="1" applyBorder="1" applyAlignment="1">
      <alignment horizontal="center" vertical="center"/>
    </xf>
    <xf numFmtId="49" fontId="0" fillId="25" borderId="9" xfId="16" applyNumberFormat="1" applyFont="1" applyFill="1" applyBorder="1" applyAlignment="1">
      <alignment horizontal="right" vertical="center" indent="1"/>
    </xf>
    <xf numFmtId="1" fontId="0" fillId="27" borderId="9" xfId="0" applyNumberFormat="1" applyFill="1" applyBorder="1" applyAlignment="1">
      <alignment horizontal="right" vertical="center" wrapText="1"/>
    </xf>
    <xf numFmtId="1" fontId="0" fillId="22" borderId="9" xfId="17" applyNumberFormat="1" applyFont="1" applyFill="1" applyBorder="1">
      <alignment horizontal="right" vertical="center"/>
      <protection locked="0"/>
    </xf>
    <xf numFmtId="3" fontId="190" fillId="0" borderId="32" xfId="3" applyNumberFormat="1" applyFont="1" applyBorder="1" applyAlignment="1">
      <alignment vertical="center" wrapText="1"/>
    </xf>
    <xf numFmtId="3" fontId="0" fillId="0" borderId="0" xfId="0" applyNumberFormat="1" applyAlignment="1">
      <alignment vertical="center" wrapText="1"/>
    </xf>
    <xf numFmtId="49" fontId="10" fillId="25" borderId="9" xfId="19" quotePrefix="1" applyNumberFormat="1" applyFont="1" applyFill="1" applyBorder="1" applyAlignment="1">
      <alignment horizontal="center" vertical="center" wrapText="1"/>
    </xf>
    <xf numFmtId="3" fontId="9" fillId="0" borderId="9" xfId="0" applyNumberFormat="1" applyFont="1" applyBorder="1"/>
    <xf numFmtId="9" fontId="6" fillId="0" borderId="0" xfId="15" applyFont="1"/>
    <xf numFmtId="3" fontId="82" fillId="22" borderId="9" xfId="17" applyFont="1" applyFill="1" applyBorder="1" applyAlignment="1">
      <alignment horizontal="center" vertical="center"/>
      <protection locked="0"/>
    </xf>
    <xf numFmtId="3" fontId="53" fillId="22" borderId="9" xfId="17" applyFont="1" applyFill="1" applyBorder="1">
      <alignment horizontal="right" vertical="center"/>
      <protection locked="0"/>
    </xf>
    <xf numFmtId="1" fontId="9" fillId="22" borderId="9" xfId="17" applyNumberFormat="1" applyFont="1" applyFill="1" applyBorder="1">
      <alignment horizontal="right" vertical="center"/>
      <protection locked="0"/>
    </xf>
    <xf numFmtId="1" fontId="10" fillId="27" borderId="9" xfId="17" applyNumberFormat="1" applyFont="1" applyFill="1" applyBorder="1" applyProtection="1">
      <alignment horizontal="right" vertical="center"/>
    </xf>
    <xf numFmtId="1" fontId="82" fillId="22" borderId="9" xfId="17" applyNumberFormat="1" applyFont="1" applyFill="1" applyBorder="1">
      <alignment horizontal="right" vertical="center"/>
      <protection locked="0"/>
    </xf>
    <xf numFmtId="1" fontId="82" fillId="22" borderId="15" xfId="17" applyNumberFormat="1" applyFont="1" applyFill="1" applyBorder="1">
      <alignment horizontal="right" vertical="center"/>
      <protection locked="0"/>
    </xf>
    <xf numFmtId="0" fontId="1" fillId="0" borderId="0" xfId="3" applyFont="1" applyAlignment="1">
      <alignment horizontal="center"/>
    </xf>
    <xf numFmtId="0" fontId="1" fillId="0" borderId="0" xfId="3" applyFont="1"/>
    <xf numFmtId="3" fontId="82" fillId="7" borderId="13" xfId="3" applyNumberFormat="1" applyFont="1" applyFill="1" applyBorder="1" applyAlignment="1">
      <alignment vertical="center" wrapText="1"/>
    </xf>
    <xf numFmtId="3" fontId="82" fillId="7" borderId="15" xfId="3" applyNumberFormat="1" applyFont="1" applyFill="1" applyBorder="1" applyAlignment="1">
      <alignment vertical="center" wrapText="1"/>
    </xf>
    <xf numFmtId="0" fontId="9" fillId="7" borderId="13" xfId="3" applyFont="1" applyFill="1" applyBorder="1" applyAlignment="1">
      <alignment vertical="center" wrapText="1"/>
    </xf>
    <xf numFmtId="0" fontId="9" fillId="7" borderId="15" xfId="3" applyFont="1" applyFill="1" applyBorder="1" applyAlignment="1">
      <alignment vertical="center" wrapText="1"/>
    </xf>
    <xf numFmtId="0" fontId="193" fillId="0" borderId="9" xfId="3" applyFont="1" applyBorder="1" applyAlignment="1">
      <alignment horizontal="center" vertical="center" wrapText="1"/>
    </xf>
    <xf numFmtId="0" fontId="194" fillId="0" borderId="0" xfId="0" applyFont="1" applyAlignment="1">
      <alignment vertical="center"/>
    </xf>
    <xf numFmtId="0" fontId="195" fillId="0" borderId="0" xfId="0" applyFont="1" applyAlignment="1">
      <alignment vertical="center"/>
    </xf>
    <xf numFmtId="3" fontId="82" fillId="22" borderId="10" xfId="0" applyNumberFormat="1" applyFont="1" applyFill="1" applyBorder="1" applyAlignment="1" applyProtection="1">
      <alignment horizontal="right" vertical="center" wrapText="1"/>
      <protection locked="0"/>
    </xf>
    <xf numFmtId="0" fontId="53" fillId="22" borderId="9" xfId="0" applyFont="1" applyFill="1" applyBorder="1" applyProtection="1">
      <protection locked="0"/>
    </xf>
    <xf numFmtId="0" fontId="110" fillId="10" borderId="9" xfId="24" applyFont="1" applyBorder="1" applyAlignment="1">
      <alignment horizontal="center" vertical="center" wrapText="1"/>
    </xf>
    <xf numFmtId="0" fontId="110" fillId="0" borderId="9" xfId="24" applyFont="1" applyFill="1" applyBorder="1" applyAlignment="1">
      <alignment horizontal="center" vertical="center" wrapText="1"/>
    </xf>
    <xf numFmtId="49" fontId="82" fillId="25" borderId="9" xfId="0" applyNumberFormat="1" applyFont="1" applyFill="1" applyBorder="1" applyAlignment="1">
      <alignment horizontal="center" vertical="center"/>
    </xf>
    <xf numFmtId="0" fontId="1" fillId="0" borderId="9" xfId="0" applyFont="1" applyBorder="1"/>
    <xf numFmtId="0" fontId="1" fillId="0" borderId="10" xfId="0" applyFont="1" applyBorder="1"/>
    <xf numFmtId="0" fontId="1" fillId="0" borderId="11" xfId="0" applyFont="1" applyBorder="1"/>
    <xf numFmtId="0" fontId="1" fillId="0" borderId="15" xfId="0" applyFont="1" applyBorder="1"/>
    <xf numFmtId="0" fontId="70" fillId="0" borderId="12" xfId="24" applyFont="1" applyFill="1" applyBorder="1" applyAlignment="1">
      <alignment horizontal="center" vertical="center" wrapText="1"/>
    </xf>
    <xf numFmtId="0" fontId="70" fillId="0" borderId="9" xfId="24" applyFont="1" applyFill="1" applyBorder="1" applyAlignment="1">
      <alignment horizontal="center" vertical="center" wrapText="1"/>
    </xf>
    <xf numFmtId="0" fontId="70" fillId="0" borderId="9" xfId="3" applyFont="1" applyBorder="1" applyAlignment="1">
      <alignment horizontal="center" vertical="center" wrapText="1"/>
    </xf>
    <xf numFmtId="49" fontId="0" fillId="25" borderId="12" xfId="0" applyNumberFormat="1" applyFill="1" applyBorder="1" applyAlignment="1">
      <alignment horizontal="center" vertical="center"/>
    </xf>
    <xf numFmtId="49" fontId="9" fillId="25" borderId="9" xfId="0" applyNumberFormat="1" applyFont="1" applyFill="1" applyBorder="1" applyAlignment="1">
      <alignment horizontal="center" vertical="center"/>
    </xf>
    <xf numFmtId="49" fontId="9" fillId="25" borderId="15" xfId="16" applyNumberFormat="1" applyFont="1" applyFill="1" applyBorder="1" applyAlignment="1">
      <alignment horizontal="right" vertical="center" indent="1"/>
    </xf>
    <xf numFmtId="0" fontId="9" fillId="22" borderId="9" xfId="0" applyFont="1" applyFill="1" applyBorder="1" applyAlignment="1" applyProtection="1">
      <alignment vertical="center"/>
      <protection locked="0"/>
    </xf>
    <xf numFmtId="1" fontId="10" fillId="27" borderId="9" xfId="0" applyNumberFormat="1" applyFont="1" applyFill="1" applyBorder="1" applyAlignment="1">
      <alignment horizontal="right" vertical="center" wrapText="1"/>
    </xf>
    <xf numFmtId="0" fontId="82" fillId="10" borderId="0" xfId="0" applyFont="1" applyFill="1" applyAlignment="1">
      <alignment vertical="center" wrapText="1"/>
    </xf>
    <xf numFmtId="0" fontId="70" fillId="10" borderId="0" xfId="0" applyFont="1" applyFill="1" applyAlignment="1">
      <alignment vertical="center"/>
    </xf>
    <xf numFmtId="0" fontId="70" fillId="10" borderId="0" xfId="0" applyFont="1" applyFill="1" applyAlignment="1">
      <alignment horizontal="center" vertical="center"/>
    </xf>
    <xf numFmtId="0" fontId="70" fillId="10" borderId="1" xfId="0" applyFont="1" applyFill="1" applyBorder="1" applyAlignment="1">
      <alignment horizontal="left" vertical="center" wrapText="1" indent="5"/>
    </xf>
    <xf numFmtId="0" fontId="70" fillId="10" borderId="2" xfId="0" applyFont="1" applyFill="1" applyBorder="1" applyAlignment="1">
      <alignment vertical="center" wrapText="1"/>
    </xf>
    <xf numFmtId="0" fontId="70" fillId="10" borderId="3" xfId="0" applyFont="1" applyFill="1" applyBorder="1" applyAlignment="1">
      <alignment vertical="center" wrapText="1"/>
    </xf>
    <xf numFmtId="0" fontId="70" fillId="10" borderId="0" xfId="0" applyFont="1" applyFill="1" applyAlignment="1">
      <alignment vertical="center" wrapText="1"/>
    </xf>
    <xf numFmtId="0" fontId="70" fillId="10" borderId="6" xfId="0" applyFont="1" applyFill="1" applyBorder="1" applyAlignment="1">
      <alignment horizontal="center" vertical="center" wrapText="1"/>
    </xf>
    <xf numFmtId="0" fontId="0" fillId="10" borderId="7" xfId="0" applyFill="1" applyBorder="1"/>
    <xf numFmtId="49" fontId="82" fillId="25" borderId="13" xfId="16" applyNumberFormat="1" applyFont="1" applyFill="1" applyBorder="1" applyAlignment="1">
      <alignment horizontal="right" vertical="center" indent="1"/>
    </xf>
    <xf numFmtId="0" fontId="82" fillId="0" borderId="13" xfId="0" applyFont="1" applyBorder="1" applyAlignment="1">
      <alignment horizontal="left" vertical="center" wrapText="1" indent="3"/>
    </xf>
    <xf numFmtId="0" fontId="53" fillId="0" borderId="13" xfId="0" applyFont="1" applyBorder="1" applyAlignment="1">
      <alignment vertical="center"/>
    </xf>
    <xf numFmtId="0" fontId="53" fillId="22" borderId="13" xfId="0" applyFont="1" applyFill="1" applyBorder="1" applyAlignment="1" applyProtection="1">
      <alignment horizontal="right" vertical="center" wrapText="1"/>
      <protection locked="0"/>
    </xf>
    <xf numFmtId="0" fontId="53" fillId="4" borderId="13" xfId="0" applyFont="1" applyFill="1" applyBorder="1" applyAlignment="1">
      <alignment horizontal="right" vertical="center" wrapText="1"/>
    </xf>
    <xf numFmtId="0" fontId="0" fillId="4" borderId="11" xfId="0" applyFill="1" applyBorder="1"/>
    <xf numFmtId="1" fontId="70" fillId="27" borderId="9" xfId="15" applyNumberFormat="1" applyFont="1" applyFill="1" applyBorder="1" applyAlignment="1" applyProtection="1">
      <alignment horizontal="right" vertical="center" wrapText="1"/>
    </xf>
    <xf numFmtId="1" fontId="70" fillId="27" borderId="15" xfId="15" applyNumberFormat="1" applyFont="1" applyFill="1" applyBorder="1" applyAlignment="1" applyProtection="1">
      <alignment horizontal="right" vertical="center" wrapText="1"/>
    </xf>
    <xf numFmtId="0" fontId="53" fillId="0" borderId="9" xfId="0" applyFont="1" applyBorder="1" applyAlignment="1">
      <alignment horizontal="left" vertical="center" indent="1"/>
    </xf>
    <xf numFmtId="0" fontId="0" fillId="0" borderId="9" xfId="0" applyBorder="1" applyAlignment="1">
      <alignment vertical="center" wrapText="1"/>
    </xf>
    <xf numFmtId="0" fontId="0" fillId="0" borderId="9" xfId="0" applyBorder="1"/>
    <xf numFmtId="0" fontId="1" fillId="0" borderId="12" xfId="3" applyFont="1" applyBorder="1" applyAlignment="1">
      <alignment horizontal="center" vertical="center"/>
    </xf>
    <xf numFmtId="3" fontId="6" fillId="0" borderId="9" xfId="3" applyNumberFormat="1" applyBorder="1"/>
    <xf numFmtId="0" fontId="196" fillId="0" borderId="0" xfId="0" applyFont="1"/>
    <xf numFmtId="4" fontId="82" fillId="10" borderId="0" xfId="0" applyNumberFormat="1" applyFont="1" applyFill="1"/>
    <xf numFmtId="0" fontId="82" fillId="10" borderId="0" xfId="0" applyFont="1" applyFill="1"/>
    <xf numFmtId="2" fontId="82" fillId="10" borderId="0" xfId="0" applyNumberFormat="1" applyFont="1" applyFill="1" applyAlignment="1">
      <alignment vertical="center"/>
    </xf>
    <xf numFmtId="10" fontId="82" fillId="10" borderId="0" xfId="0" applyNumberFormat="1" applyFont="1" applyFill="1"/>
    <xf numFmtId="0" fontId="70" fillId="0" borderId="13" xfId="0" applyFont="1" applyBorder="1" applyAlignment="1">
      <alignment vertical="center" wrapText="1"/>
    </xf>
    <xf numFmtId="4" fontId="82" fillId="10" borderId="9" xfId="0" applyNumberFormat="1" applyFont="1" applyFill="1" applyBorder="1" applyAlignment="1">
      <alignment horizontal="center"/>
    </xf>
    <xf numFmtId="0" fontId="82" fillId="10" borderId="9" xfId="0" applyFont="1" applyFill="1" applyBorder="1" applyAlignment="1">
      <alignment horizontal="center"/>
    </xf>
    <xf numFmtId="2" fontId="82" fillId="10" borderId="9" xfId="0" applyNumberFormat="1" applyFont="1" applyFill="1" applyBorder="1" applyAlignment="1">
      <alignment vertical="center"/>
    </xf>
    <xf numFmtId="10" fontId="82" fillId="10" borderId="9" xfId="0" applyNumberFormat="1" applyFont="1" applyFill="1" applyBorder="1" applyAlignment="1">
      <alignment horizontal="center"/>
    </xf>
    <xf numFmtId="0" fontId="70" fillId="0" borderId="14" xfId="0" applyFont="1" applyBorder="1" applyAlignment="1">
      <alignment vertical="center" wrapText="1"/>
    </xf>
    <xf numFmtId="4" fontId="174" fillId="10" borderId="4" xfId="0" applyNumberFormat="1" applyFont="1" applyFill="1" applyBorder="1" applyAlignment="1">
      <alignment vertical="center" wrapText="1"/>
    </xf>
    <xf numFmtId="0" fontId="82" fillId="10" borderId="13" xfId="0" applyFont="1" applyFill="1" applyBorder="1" applyAlignment="1">
      <alignment vertical="center" wrapText="1"/>
    </xf>
    <xf numFmtId="2" fontId="82" fillId="10" borderId="13" xfId="0" applyNumberFormat="1" applyFont="1" applyFill="1" applyBorder="1" applyAlignment="1">
      <alignment vertical="center" wrapText="1"/>
    </xf>
    <xf numFmtId="0" fontId="82" fillId="10" borderId="1" xfId="0" applyFont="1" applyFill="1" applyBorder="1" applyAlignment="1">
      <alignment vertical="center" wrapText="1"/>
    </xf>
    <xf numFmtId="0" fontId="82" fillId="10" borderId="14" xfId="0" applyFont="1" applyFill="1" applyBorder="1" applyAlignment="1">
      <alignment vertical="center" wrapText="1"/>
    </xf>
    <xf numFmtId="0" fontId="174" fillId="10" borderId="14" xfId="0" applyFont="1" applyFill="1" applyBorder="1" applyAlignment="1">
      <alignment vertical="center" wrapText="1"/>
    </xf>
    <xf numFmtId="0" fontId="82" fillId="10" borderId="1" xfId="0" applyFont="1" applyFill="1" applyBorder="1" applyAlignment="1">
      <alignment horizontal="center" vertical="center" wrapText="1"/>
    </xf>
    <xf numFmtId="0" fontId="196" fillId="0" borderId="9" xfId="0" applyFont="1" applyBorder="1"/>
    <xf numFmtId="0" fontId="70" fillId="0" borderId="9" xfId="0" applyFont="1" applyBorder="1" applyAlignment="1">
      <alignment horizontal="left" vertical="center" wrapText="1"/>
    </xf>
    <xf numFmtId="4" fontId="82" fillId="0" borderId="9" xfId="0" applyNumberFormat="1" applyFont="1" applyBorder="1" applyAlignment="1">
      <alignment vertical="center" wrapText="1"/>
    </xf>
    <xf numFmtId="1" fontId="82" fillId="0" borderId="9" xfId="0" applyNumberFormat="1" applyFont="1" applyBorder="1" applyAlignment="1">
      <alignment vertical="center" wrapText="1"/>
    </xf>
    <xf numFmtId="10" fontId="82" fillId="0" borderId="9" xfId="0" applyNumberFormat="1" applyFont="1" applyBorder="1" applyAlignment="1">
      <alignment vertical="center" wrapText="1"/>
    </xf>
    <xf numFmtId="0" fontId="118" fillId="0" borderId="9" xfId="0" applyFont="1" applyBorder="1" applyAlignment="1">
      <alignment vertical="center" wrapText="1"/>
    </xf>
    <xf numFmtId="0" fontId="157" fillId="0" borderId="9" xfId="0" applyFont="1" applyBorder="1" applyAlignment="1">
      <alignment horizontal="left" vertical="center" indent="1"/>
    </xf>
    <xf numFmtId="4" fontId="157" fillId="0" borderId="9" xfId="0" applyNumberFormat="1" applyFont="1" applyBorder="1" applyAlignment="1">
      <alignment vertical="center" wrapText="1"/>
    </xf>
    <xf numFmtId="1" fontId="157" fillId="0" borderId="9" xfId="0" applyNumberFormat="1" applyFont="1" applyBorder="1" applyAlignment="1">
      <alignment vertical="center" wrapText="1"/>
    </xf>
    <xf numFmtId="10" fontId="157" fillId="0" borderId="9" xfId="0" applyNumberFormat="1" applyFont="1" applyBorder="1" applyAlignment="1">
      <alignment vertical="center" wrapText="1"/>
    </xf>
    <xf numFmtId="0" fontId="157" fillId="0" borderId="9" xfId="0" applyFont="1" applyBorder="1"/>
    <xf numFmtId="0" fontId="157" fillId="0" borderId="0" xfId="0" applyFont="1"/>
    <xf numFmtId="0" fontId="118" fillId="0" borderId="9" xfId="0" applyFont="1" applyBorder="1" applyAlignment="1">
      <alignment horizontal="left" vertical="center" indent="3"/>
    </xf>
    <xf numFmtId="0" fontId="82" fillId="0" borderId="9" xfId="0" applyFont="1" applyBorder="1"/>
    <xf numFmtId="0" fontId="118" fillId="0" borderId="9" xfId="0" applyFont="1" applyBorder="1" applyAlignment="1">
      <alignment horizontal="left" vertical="center" wrapText="1" indent="3"/>
    </xf>
    <xf numFmtId="4" fontId="53" fillId="0" borderId="9" xfId="0" applyNumberFormat="1" applyFont="1" applyBorder="1" applyAlignment="1">
      <alignment vertical="center" wrapText="1"/>
    </xf>
    <xf numFmtId="0" fontId="53" fillId="0" borderId="9" xfId="0" applyFont="1" applyBorder="1"/>
    <xf numFmtId="0" fontId="197" fillId="0" borderId="0" xfId="0" applyFont="1"/>
    <xf numFmtId="0" fontId="158" fillId="0" borderId="9" xfId="0" applyFont="1" applyBorder="1" applyAlignment="1">
      <alignment horizontal="left" vertical="center" indent="1"/>
    </xf>
    <xf numFmtId="4" fontId="158" fillId="0" borderId="9" xfId="0" applyNumberFormat="1" applyFont="1" applyBorder="1" applyAlignment="1">
      <alignment vertical="center" wrapText="1"/>
    </xf>
    <xf numFmtId="0" fontId="158" fillId="0" borderId="9" xfId="0" applyFont="1" applyBorder="1"/>
    <xf numFmtId="0" fontId="158" fillId="0" borderId="0" xfId="0" applyFont="1"/>
    <xf numFmtId="0" fontId="110" fillId="0" borderId="9" xfId="0" applyFont="1" applyBorder="1" applyAlignment="1">
      <alignment horizontal="left" vertical="center" wrapText="1"/>
    </xf>
    <xf numFmtId="4" fontId="82" fillId="10" borderId="9" xfId="0" applyNumberFormat="1" applyFont="1" applyFill="1" applyBorder="1" applyAlignment="1">
      <alignment vertical="center" wrapText="1"/>
    </xf>
    <xf numFmtId="1" fontId="175" fillId="20" borderId="9" xfId="0" applyNumberFormat="1" applyFont="1" applyFill="1" applyBorder="1" applyAlignment="1">
      <alignment horizontal="center" vertical="center" wrapText="1"/>
    </xf>
    <xf numFmtId="10" fontId="198" fillId="20" borderId="9" xfId="0" applyNumberFormat="1" applyFont="1" applyFill="1" applyBorder="1" applyAlignment="1">
      <alignment horizontal="center" vertical="center" wrapText="1"/>
    </xf>
    <xf numFmtId="4" fontId="53" fillId="10" borderId="9" xfId="0" applyNumberFormat="1" applyFont="1" applyFill="1" applyBorder="1" applyAlignment="1">
      <alignment vertical="center" wrapText="1"/>
    </xf>
    <xf numFmtId="0" fontId="120" fillId="10" borderId="9" xfId="0" applyFont="1" applyFill="1" applyBorder="1" applyAlignment="1">
      <alignment vertical="center" wrapText="1"/>
    </xf>
    <xf numFmtId="0" fontId="175" fillId="0" borderId="0" xfId="0" applyFont="1"/>
    <xf numFmtId="1" fontId="175" fillId="20" borderId="9" xfId="0" applyNumberFormat="1" applyFont="1" applyFill="1" applyBorder="1"/>
    <xf numFmtId="10" fontId="175" fillId="20" borderId="9" xfId="0" applyNumberFormat="1" applyFont="1" applyFill="1" applyBorder="1"/>
    <xf numFmtId="0" fontId="53" fillId="10" borderId="9" xfId="0" applyFont="1" applyFill="1" applyBorder="1"/>
    <xf numFmtId="0" fontId="53" fillId="0" borderId="9" xfId="0" applyFont="1" applyBorder="1" applyAlignment="1">
      <alignment horizontal="left" vertical="center" wrapText="1" indent="1"/>
    </xf>
    <xf numFmtId="0" fontId="158" fillId="0" borderId="9" xfId="0" applyFont="1" applyBorder="1" applyAlignment="1">
      <alignment horizontal="left" vertical="center"/>
    </xf>
    <xf numFmtId="1" fontId="82" fillId="10" borderId="9" xfId="0" applyNumberFormat="1" applyFont="1" applyFill="1" applyBorder="1" applyAlignment="1">
      <alignment vertical="center" wrapText="1"/>
    </xf>
    <xf numFmtId="10" fontId="82" fillId="10" borderId="9" xfId="0" applyNumberFormat="1" applyFont="1" applyFill="1" applyBorder="1" applyAlignment="1">
      <alignment vertical="center" wrapText="1"/>
    </xf>
    <xf numFmtId="0" fontId="157" fillId="10" borderId="9" xfId="0" applyFont="1" applyFill="1" applyBorder="1"/>
    <xf numFmtId="0" fontId="53" fillId="0" borderId="3" xfId="0" applyFont="1" applyBorder="1" applyAlignment="1">
      <alignment horizontal="left" vertical="center"/>
    </xf>
    <xf numFmtId="4" fontId="82" fillId="10" borderId="0" xfId="0" applyNumberFormat="1" applyFont="1" applyFill="1" applyAlignment="1">
      <alignment horizontal="center" vertical="center"/>
    </xf>
    <xf numFmtId="0" fontId="82" fillId="10" borderId="0" xfId="0" applyFont="1" applyFill="1" applyAlignment="1">
      <alignment horizontal="center" vertical="center"/>
    </xf>
    <xf numFmtId="0" fontId="82" fillId="0" borderId="0" xfId="0" applyFont="1" applyAlignment="1">
      <alignment vertical="center"/>
    </xf>
    <xf numFmtId="4" fontId="82" fillId="10" borderId="0" xfId="0" applyNumberFormat="1" applyFont="1" applyFill="1" applyAlignment="1">
      <alignment vertical="center"/>
    </xf>
    <xf numFmtId="0" fontId="82" fillId="10" borderId="0" xfId="0" applyFont="1" applyFill="1" applyAlignment="1">
      <alignment vertical="center"/>
    </xf>
    <xf numFmtId="4" fontId="82" fillId="10" borderId="0" xfId="0" applyNumberFormat="1" applyFont="1" applyFill="1" applyAlignment="1">
      <alignment vertical="center" wrapText="1"/>
    </xf>
    <xf numFmtId="2" fontId="82" fillId="10" borderId="0" xfId="0" applyNumberFormat="1" applyFont="1" applyFill="1" applyAlignment="1">
      <alignment vertical="center" wrapText="1"/>
    </xf>
    <xf numFmtId="0" fontId="82" fillId="0" borderId="0" xfId="0" applyFont="1" applyAlignment="1">
      <alignment vertical="top" wrapText="1"/>
    </xf>
    <xf numFmtId="0" fontId="172" fillId="10" borderId="0" xfId="0" applyFont="1" applyFill="1" applyAlignment="1">
      <alignment horizontal="left"/>
    </xf>
    <xf numFmtId="0" fontId="176" fillId="10" borderId="0" xfId="0" applyFont="1" applyFill="1" applyAlignment="1">
      <alignment horizontal="center" vertical="center" wrapText="1"/>
    </xf>
    <xf numFmtId="0" fontId="176" fillId="10" borderId="14" xfId="0" applyFont="1" applyFill="1" applyBorder="1" applyAlignment="1">
      <alignment horizontal="center" vertical="center" wrapText="1"/>
    </xf>
    <xf numFmtId="0" fontId="82" fillId="10" borderId="15" xfId="0" applyFont="1" applyFill="1" applyBorder="1" applyAlignment="1">
      <alignment vertical="center" wrapText="1"/>
    </xf>
    <xf numFmtId="0" fontId="176" fillId="10" borderId="15" xfId="0" applyFont="1" applyFill="1" applyBorder="1" applyAlignment="1">
      <alignment horizontal="center" vertical="center" wrapText="1"/>
    </xf>
    <xf numFmtId="0" fontId="176" fillId="10" borderId="9" xfId="0" applyFont="1" applyFill="1" applyBorder="1" applyAlignment="1">
      <alignment horizontal="center" vertical="center" wrapText="1"/>
    </xf>
    <xf numFmtId="0" fontId="176" fillId="10" borderId="15" xfId="0" applyFont="1" applyFill="1" applyBorder="1" applyAlignment="1">
      <alignment vertical="center" wrapText="1"/>
    </xf>
    <xf numFmtId="0" fontId="82" fillId="10" borderId="9" xfId="0" applyFont="1" applyFill="1" applyBorder="1" applyAlignment="1">
      <alignment wrapText="1"/>
    </xf>
    <xf numFmtId="0" fontId="110" fillId="10" borderId="15" xfId="0" applyFont="1" applyFill="1" applyBorder="1" applyAlignment="1">
      <alignment vertical="center" wrapText="1"/>
    </xf>
    <xf numFmtId="0" fontId="53" fillId="10" borderId="9" xfId="0" applyFont="1" applyFill="1" applyBorder="1" applyAlignment="1">
      <alignment horizontal="left" indent="1"/>
    </xf>
    <xf numFmtId="0" fontId="53" fillId="10" borderId="15" xfId="0" applyFont="1" applyFill="1" applyBorder="1" applyAlignment="1">
      <alignment horizontal="left" indent="1"/>
    </xf>
    <xf numFmtId="0" fontId="0" fillId="10" borderId="0" xfId="0" applyFill="1" applyAlignment="1">
      <alignment wrapText="1"/>
    </xf>
    <xf numFmtId="0" fontId="176" fillId="10" borderId="15" xfId="0" applyFont="1" applyFill="1" applyBorder="1" applyAlignment="1">
      <alignment horizontal="right" vertical="center" wrapText="1"/>
    </xf>
    <xf numFmtId="0" fontId="176" fillId="10" borderId="9" xfId="0" applyFont="1" applyFill="1" applyBorder="1" applyAlignment="1">
      <alignment horizontal="right" vertical="center" wrapText="1"/>
    </xf>
    <xf numFmtId="4" fontId="176" fillId="10" borderId="15" xfId="0" applyNumberFormat="1" applyFont="1" applyFill="1" applyBorder="1" applyAlignment="1">
      <alignment horizontal="right" vertical="center" wrapText="1"/>
    </xf>
    <xf numFmtId="0" fontId="176" fillId="20" borderId="15" xfId="0" applyFont="1" applyFill="1" applyBorder="1" applyAlignment="1">
      <alignment horizontal="right" vertical="center" wrapText="1"/>
    </xf>
    <xf numFmtId="0" fontId="177" fillId="10" borderId="0" xfId="0" applyFont="1" applyFill="1" applyAlignment="1">
      <alignment horizontal="left"/>
    </xf>
    <xf numFmtId="0" fontId="178" fillId="10" borderId="7" xfId="7" applyFont="1" applyFill="1" applyBorder="1" applyAlignment="1">
      <alignment vertical="center" wrapText="1"/>
    </xf>
    <xf numFmtId="0" fontId="53" fillId="10" borderId="9" xfId="0" applyFont="1" applyFill="1" applyBorder="1" applyAlignment="1">
      <alignment horizontal="center"/>
    </xf>
    <xf numFmtId="0" fontId="179" fillId="10" borderId="9" xfId="0" applyFont="1" applyFill="1" applyBorder="1" applyAlignment="1">
      <alignment horizontal="center" vertical="center" wrapText="1"/>
    </xf>
    <xf numFmtId="0" fontId="53" fillId="10" borderId="13" xfId="0" applyFont="1" applyFill="1" applyBorder="1" applyAlignment="1">
      <alignment horizontal="center" vertical="center"/>
    </xf>
    <xf numFmtId="0" fontId="179" fillId="10" borderId="9" xfId="0" applyFont="1" applyFill="1" applyBorder="1" applyAlignment="1">
      <alignment horizontal="right" vertical="center" wrapText="1"/>
    </xf>
    <xf numFmtId="0" fontId="180" fillId="10" borderId="9" xfId="0" applyFont="1" applyFill="1" applyBorder="1" applyAlignment="1">
      <alignment vertical="center" wrapText="1"/>
    </xf>
    <xf numFmtId="0" fontId="180" fillId="10" borderId="9" xfId="0" applyFont="1" applyFill="1" applyBorder="1" applyAlignment="1">
      <alignment horizontal="center" vertical="center" wrapText="1"/>
    </xf>
    <xf numFmtId="10" fontId="180" fillId="10" borderId="9" xfId="0" applyNumberFormat="1" applyFont="1" applyFill="1" applyBorder="1" applyAlignment="1">
      <alignment horizontal="center" vertical="center" wrapText="1"/>
    </xf>
    <xf numFmtId="0" fontId="37" fillId="10" borderId="9" xfId="0" applyFont="1" applyFill="1" applyBorder="1"/>
    <xf numFmtId="0" fontId="0" fillId="10" borderId="0" xfId="0" applyFill="1" applyAlignment="1">
      <alignment horizontal="center"/>
    </xf>
    <xf numFmtId="0" fontId="37" fillId="10" borderId="9" xfId="0" applyFont="1" applyFill="1" applyBorder="1" applyAlignment="1">
      <alignment horizontal="center" vertical="center"/>
    </xf>
    <xf numFmtId="0" fontId="37" fillId="10" borderId="0" xfId="0" applyFont="1" applyFill="1" applyAlignment="1">
      <alignment horizontal="center" vertical="center"/>
    </xf>
    <xf numFmtId="0" fontId="37" fillId="10" borderId="0" xfId="0" applyFont="1" applyFill="1"/>
    <xf numFmtId="0" fontId="0" fillId="0" borderId="15" xfId="0" applyBorder="1" applyAlignment="1">
      <alignment vertical="center" wrapText="1"/>
    </xf>
    <xf numFmtId="0" fontId="37" fillId="10" borderId="9" xfId="0" applyFont="1" applyFill="1" applyBorder="1" applyAlignment="1">
      <alignment wrapText="1"/>
    </xf>
    <xf numFmtId="0" fontId="53" fillId="10" borderId="9" xfId="0" applyFont="1" applyFill="1" applyBorder="1" applyAlignment="1">
      <alignment horizontal="center" vertical="center"/>
    </xf>
    <xf numFmtId="0" fontId="53" fillId="0" borderId="13" xfId="0" applyFont="1" applyBorder="1" applyAlignment="1">
      <alignment horizontal="center" vertical="center"/>
    </xf>
    <xf numFmtId="0" fontId="53" fillId="10" borderId="14" xfId="0" applyFont="1" applyFill="1" applyBorder="1" applyAlignment="1">
      <alignment vertical="center" wrapText="1"/>
    </xf>
    <xf numFmtId="0" fontId="82" fillId="0" borderId="10" xfId="0" applyFont="1" applyBorder="1" applyAlignment="1">
      <alignment horizontal="center" vertical="center" wrapText="1"/>
    </xf>
    <xf numFmtId="0" fontId="175" fillId="10" borderId="15" xfId="0" applyFont="1" applyFill="1" applyBorder="1"/>
    <xf numFmtId="0" fontId="53" fillId="10" borderId="9" xfId="0" applyFont="1" applyFill="1" applyBorder="1" applyAlignment="1">
      <alignment vertical="center"/>
    </xf>
    <xf numFmtId="2" fontId="53" fillId="10" borderId="9" xfId="0" applyNumberFormat="1" applyFont="1" applyFill="1" applyBorder="1" applyAlignment="1">
      <alignment vertical="center"/>
    </xf>
    <xf numFmtId="2" fontId="53" fillId="10" borderId="9" xfId="0" applyNumberFormat="1" applyFont="1" applyFill="1" applyBorder="1"/>
    <xf numFmtId="2" fontId="53" fillId="10" borderId="0" xfId="0" applyNumberFormat="1" applyFont="1" applyFill="1"/>
    <xf numFmtId="2" fontId="53" fillId="0" borderId="9" xfId="0" applyNumberFormat="1" applyFont="1" applyBorder="1"/>
    <xf numFmtId="0" fontId="53" fillId="10" borderId="0" xfId="7" applyFont="1" applyFill="1" applyAlignment="1">
      <alignment wrapText="1"/>
    </xf>
    <xf numFmtId="0" fontId="0" fillId="10" borderId="15" xfId="0" applyFill="1" applyBorder="1" applyAlignment="1">
      <alignment vertical="center" wrapText="1"/>
    </xf>
    <xf numFmtId="0" fontId="0" fillId="20" borderId="9" xfId="0" applyFill="1" applyBorder="1" applyAlignment="1">
      <alignment vertical="center" wrapText="1"/>
    </xf>
    <xf numFmtId="0" fontId="0" fillId="4" borderId="2" xfId="0" applyFill="1" applyBorder="1" applyAlignment="1">
      <alignment vertical="center" wrapText="1"/>
    </xf>
    <xf numFmtId="0" fontId="0" fillId="4" borderId="3" xfId="0" applyFill="1" applyBorder="1" applyAlignment="1">
      <alignment vertical="center" wrapText="1"/>
    </xf>
    <xf numFmtId="4" fontId="0" fillId="10" borderId="10" xfId="0" applyNumberFormat="1" applyFill="1" applyBorder="1" applyAlignment="1">
      <alignment vertical="center" wrapText="1"/>
    </xf>
    <xf numFmtId="0" fontId="0" fillId="10" borderId="10" xfId="0" applyFill="1" applyBorder="1" applyAlignment="1">
      <alignment vertical="center" wrapText="1"/>
    </xf>
    <xf numFmtId="0" fontId="0" fillId="10" borderId="0" xfId="0" applyFill="1" applyAlignment="1">
      <alignment vertical="top" wrapText="1"/>
    </xf>
    <xf numFmtId="10" fontId="9" fillId="10" borderId="15" xfId="0" applyNumberFormat="1" applyFont="1" applyFill="1" applyBorder="1" applyAlignment="1">
      <alignment vertical="center" wrapText="1"/>
    </xf>
    <xf numFmtId="10" fontId="9" fillId="10" borderId="9" xfId="0" applyNumberFormat="1" applyFont="1" applyFill="1" applyBorder="1" applyAlignment="1">
      <alignment vertical="center" wrapText="1"/>
    </xf>
    <xf numFmtId="10" fontId="0" fillId="0" borderId="9" xfId="0" applyNumberFormat="1" applyBorder="1" applyAlignment="1">
      <alignment vertical="center" wrapText="1"/>
    </xf>
    <xf numFmtId="10" fontId="9" fillId="0" borderId="9" xfId="0" applyNumberFormat="1" applyFont="1" applyBorder="1" applyAlignment="1">
      <alignment vertical="center" wrapText="1"/>
    </xf>
    <xf numFmtId="10" fontId="9" fillId="20" borderId="9" xfId="0" applyNumberFormat="1" applyFont="1" applyFill="1" applyBorder="1" applyAlignment="1">
      <alignment vertical="center" wrapText="1"/>
    </xf>
    <xf numFmtId="0" fontId="9" fillId="0" borderId="9" xfId="0" applyFont="1" applyBorder="1" applyAlignment="1">
      <alignment horizontal="left" indent="2"/>
    </xf>
    <xf numFmtId="4" fontId="9" fillId="10" borderId="9" xfId="0" applyNumberFormat="1" applyFont="1" applyFill="1" applyBorder="1"/>
    <xf numFmtId="0" fontId="9" fillId="10" borderId="9" xfId="0" applyFont="1" applyFill="1" applyBorder="1" applyAlignment="1">
      <alignment wrapText="1"/>
    </xf>
    <xf numFmtId="10" fontId="82" fillId="0" borderId="9" xfId="3" applyNumberFormat="1" applyFont="1" applyBorder="1" applyAlignment="1">
      <alignment horizontal="center" vertical="center" wrapText="1"/>
    </xf>
    <xf numFmtId="10" fontId="53" fillId="0" borderId="0" xfId="15" applyNumberFormat="1" applyFont="1" applyAlignment="1">
      <alignment horizontal="center"/>
    </xf>
    <xf numFmtId="0" fontId="19" fillId="0" borderId="9" xfId="3" applyFont="1" applyBorder="1"/>
    <xf numFmtId="10" fontId="82" fillId="0" borderId="9" xfId="15" quotePrefix="1" applyNumberFormat="1" applyFont="1" applyFill="1" applyBorder="1"/>
    <xf numFmtId="0" fontId="1" fillId="0" borderId="0" xfId="3" quotePrefix="1" applyFont="1"/>
    <xf numFmtId="0" fontId="5" fillId="0" borderId="6" xfId="2" applyBorder="1" applyAlignment="1">
      <alignment horizontal="left" vertical="center"/>
    </xf>
    <xf numFmtId="0" fontId="5" fillId="0" borderId="7" xfId="2" applyBorder="1" applyAlignment="1">
      <alignment horizontal="left" vertical="center"/>
    </xf>
    <xf numFmtId="0" fontId="5" fillId="0" borderId="8" xfId="2" applyBorder="1" applyAlignment="1">
      <alignment horizontal="left" vertical="center"/>
    </xf>
    <xf numFmtId="0" fontId="5" fillId="0" borderId="1" xfId="2" applyBorder="1" applyAlignment="1"/>
    <xf numFmtId="0" fontId="5" fillId="0" borderId="2" xfId="2" applyBorder="1" applyAlignment="1"/>
    <xf numFmtId="0" fontId="5" fillId="0" borderId="3" xfId="2" applyBorder="1" applyAlignment="1"/>
    <xf numFmtId="0" fontId="5" fillId="0" borderId="1" xfId="2" applyBorder="1"/>
    <xf numFmtId="0" fontId="5" fillId="0" borderId="2" xfId="2" applyBorder="1"/>
    <xf numFmtId="0" fontId="5" fillId="0" borderId="3" xfId="2" applyBorder="1"/>
    <xf numFmtId="0" fontId="5" fillId="0" borderId="4" xfId="2" applyBorder="1" applyAlignment="1">
      <alignment horizontal="left" vertical="center"/>
    </xf>
    <xf numFmtId="0" fontId="5" fillId="0" borderId="0" xfId="2" applyBorder="1" applyAlignment="1">
      <alignment horizontal="left" vertical="center"/>
    </xf>
    <xf numFmtId="0" fontId="5" fillId="0" borderId="5" xfId="2" applyBorder="1" applyAlignment="1">
      <alignment horizontal="left" vertical="center"/>
    </xf>
    <xf numFmtId="0" fontId="5" fillId="0" borderId="6" xfId="2" applyFill="1" applyBorder="1" applyAlignment="1">
      <alignment horizontal="left" vertical="center"/>
    </xf>
    <xf numFmtId="0" fontId="5" fillId="0" borderId="7" xfId="2" applyFill="1" applyBorder="1" applyAlignment="1">
      <alignment horizontal="left" vertical="center"/>
    </xf>
    <xf numFmtId="0" fontId="5" fillId="0" borderId="8" xfId="2" applyFill="1" applyBorder="1" applyAlignment="1">
      <alignment horizontal="left" vertical="center"/>
    </xf>
    <xf numFmtId="0" fontId="5" fillId="0" borderId="10" xfId="2" applyBorder="1"/>
    <xf numFmtId="0" fontId="5" fillId="0" borderId="11" xfId="2" applyBorder="1"/>
    <xf numFmtId="0" fontId="5" fillId="0" borderId="12" xfId="2" applyBorder="1"/>
    <xf numFmtId="0" fontId="4" fillId="0" borderId="4" xfId="1" applyBorder="1" applyAlignment="1">
      <alignment horizontal="left" vertical="center"/>
    </xf>
    <xf numFmtId="0" fontId="4" fillId="0" borderId="0" xfId="1" applyBorder="1" applyAlignment="1">
      <alignment horizontal="left" vertical="center"/>
    </xf>
    <xf numFmtId="0" fontId="4" fillId="0" borderId="5" xfId="1" applyBorder="1" applyAlignment="1">
      <alignment horizontal="left" vertical="center"/>
    </xf>
    <xf numFmtId="0" fontId="4" fillId="0" borderId="1" xfId="1" applyBorder="1"/>
    <xf numFmtId="0" fontId="4" fillId="0" borderId="2" xfId="1" applyBorder="1"/>
    <xf numFmtId="0" fontId="4" fillId="0" borderId="3" xfId="1" applyBorder="1"/>
    <xf numFmtId="0" fontId="4" fillId="0" borderId="10" xfId="1" applyBorder="1"/>
    <xf numFmtId="0" fontId="4" fillId="0" borderId="11" xfId="1" applyBorder="1"/>
    <xf numFmtId="0" fontId="4" fillId="0" borderId="12" xfId="1" applyBorder="1"/>
    <xf numFmtId="0" fontId="9" fillId="0" borderId="0" xfId="3" applyFont="1" applyAlignment="1">
      <alignment horizontal="center" vertical="center" wrapText="1"/>
    </xf>
    <xf numFmtId="0" fontId="9" fillId="0" borderId="5" xfId="3" applyFont="1" applyBorder="1" applyAlignment="1">
      <alignment horizontal="center" vertical="center" wrapText="1"/>
    </xf>
    <xf numFmtId="0" fontId="9" fillId="0" borderId="7" xfId="3" applyFont="1" applyBorder="1" applyAlignment="1">
      <alignment horizontal="center" vertical="center" wrapText="1"/>
    </xf>
    <xf numFmtId="0" fontId="9" fillId="0" borderId="8" xfId="3" applyFont="1" applyBorder="1" applyAlignment="1">
      <alignment horizontal="center" vertical="center" wrapText="1"/>
    </xf>
    <xf numFmtId="0" fontId="9" fillId="0" borderId="9" xfId="3" applyFont="1" applyBorder="1" applyAlignment="1">
      <alignment horizontal="center" vertical="center" wrapText="1"/>
    </xf>
    <xf numFmtId="0" fontId="10" fillId="4" borderId="9" xfId="3" applyFont="1" applyFill="1" applyBorder="1" applyAlignment="1">
      <alignment horizontal="left" vertical="center" wrapText="1"/>
    </xf>
    <xf numFmtId="0" fontId="17" fillId="3" borderId="9" xfId="3" applyFont="1" applyFill="1" applyBorder="1" applyAlignment="1">
      <alignment horizontal="left" vertical="center" wrapText="1"/>
    </xf>
    <xf numFmtId="0" fontId="13" fillId="3" borderId="10" xfId="3" applyFont="1" applyFill="1" applyBorder="1" applyAlignment="1">
      <alignment horizontal="left" vertical="center" wrapText="1"/>
    </xf>
    <xf numFmtId="0" fontId="13" fillId="3" borderId="11" xfId="3" applyFont="1" applyFill="1" applyBorder="1" applyAlignment="1">
      <alignment horizontal="left" vertical="center" wrapText="1"/>
    </xf>
    <xf numFmtId="0" fontId="13" fillId="3" borderId="12" xfId="3" applyFont="1" applyFill="1" applyBorder="1" applyAlignment="1">
      <alignment horizontal="left" vertical="center" wrapText="1"/>
    </xf>
    <xf numFmtId="0" fontId="17" fillId="4" borderId="9" xfId="3" applyFont="1" applyFill="1" applyBorder="1" applyAlignment="1">
      <alignment horizontal="left" vertical="center" wrapText="1"/>
    </xf>
    <xf numFmtId="0" fontId="9" fillId="0" borderId="9" xfId="5" quotePrefix="1" applyFont="1" applyBorder="1" applyAlignment="1">
      <alignment horizontal="center" vertical="center"/>
    </xf>
    <xf numFmtId="3" fontId="9" fillId="0" borderId="9" xfId="8" applyFont="1" applyFill="1" applyAlignment="1">
      <alignment horizontal="center" vertical="center"/>
      <protection locked="0"/>
    </xf>
    <xf numFmtId="0" fontId="34" fillId="0" borderId="0" xfId="3" applyFont="1" applyAlignment="1">
      <alignment horizontal="justify" vertical="center" wrapText="1"/>
    </xf>
    <xf numFmtId="0" fontId="6" fillId="7" borderId="9" xfId="3" applyFill="1" applyBorder="1" applyAlignment="1">
      <alignment horizontal="center" vertical="center" wrapText="1"/>
    </xf>
    <xf numFmtId="0" fontId="6" fillId="0" borderId="9" xfId="3" applyBorder="1" applyAlignment="1">
      <alignment horizontal="center" vertical="center" wrapText="1"/>
    </xf>
    <xf numFmtId="0" fontId="13" fillId="0" borderId="0" xfId="3" applyFont="1" applyAlignment="1">
      <alignment horizontal="justify" vertical="center" wrapText="1"/>
    </xf>
    <xf numFmtId="0" fontId="6" fillId="0" borderId="0" xfId="3" applyAlignment="1">
      <alignment horizontal="justify" vertical="center" wrapText="1"/>
    </xf>
    <xf numFmtId="0" fontId="31" fillId="0" borderId="0" xfId="3" applyFont="1" applyAlignment="1">
      <alignment horizontal="justify" vertical="center" wrapText="1"/>
    </xf>
    <xf numFmtId="0" fontId="32" fillId="0" borderId="0" xfId="3" applyFont="1" applyAlignment="1">
      <alignment horizontal="justify" vertical="center" wrapText="1"/>
    </xf>
    <xf numFmtId="0" fontId="33" fillId="0" borderId="0" xfId="3" applyFont="1" applyAlignment="1">
      <alignment horizontal="justify" vertical="center" wrapText="1"/>
    </xf>
    <xf numFmtId="0" fontId="6" fillId="0" borderId="9" xfId="3" applyBorder="1" applyAlignment="1">
      <alignment horizontal="center" vertical="center"/>
    </xf>
    <xf numFmtId="0" fontId="6" fillId="0" borderId="10" xfId="3" applyBorder="1" applyAlignment="1">
      <alignment horizontal="center" vertical="center"/>
    </xf>
    <xf numFmtId="0" fontId="6" fillId="0" borderId="11" xfId="3" applyBorder="1" applyAlignment="1">
      <alignment horizontal="center" vertical="center"/>
    </xf>
    <xf numFmtId="0" fontId="6" fillId="0" borderId="12" xfId="3" applyBorder="1" applyAlignment="1">
      <alignment horizontal="center" vertical="center"/>
    </xf>
    <xf numFmtId="0" fontId="42" fillId="0" borderId="10" xfId="3" applyFont="1" applyBorder="1" applyAlignment="1">
      <alignment horizontal="center" vertical="center" wrapText="1"/>
    </xf>
    <xf numFmtId="0" fontId="42" fillId="0" borderId="11" xfId="3" applyFont="1" applyBorder="1" applyAlignment="1">
      <alignment horizontal="center" vertical="center" wrapText="1"/>
    </xf>
    <xf numFmtId="0" fontId="42" fillId="0" borderId="12" xfId="3" applyFont="1" applyBorder="1" applyAlignment="1">
      <alignment horizontal="center" vertical="center" wrapText="1"/>
    </xf>
    <xf numFmtId="0" fontId="43" fillId="10" borderId="10" xfId="3" applyFont="1" applyFill="1" applyBorder="1" applyAlignment="1">
      <alignment horizontal="center" vertical="center" wrapText="1"/>
    </xf>
    <xf numFmtId="0" fontId="43" fillId="10" borderId="12" xfId="3" applyFont="1" applyFill="1" applyBorder="1" applyAlignment="1">
      <alignment horizontal="center" vertical="center" wrapText="1"/>
    </xf>
    <xf numFmtId="0" fontId="44" fillId="0" borderId="1" xfId="3" applyFont="1" applyBorder="1" applyAlignment="1">
      <alignment horizontal="center" vertical="center" wrapText="1"/>
    </xf>
    <xf numFmtId="0" fontId="45" fillId="0" borderId="15" xfId="3" applyFont="1" applyBorder="1" applyAlignment="1">
      <alignment horizontal="center" vertical="center" wrapText="1"/>
    </xf>
    <xf numFmtId="0" fontId="28" fillId="4" borderId="10" xfId="3" applyFont="1" applyFill="1" applyBorder="1" applyAlignment="1">
      <alignment horizontal="center" vertical="center"/>
    </xf>
    <xf numFmtId="0" fontId="28" fillId="4" borderId="11" xfId="3" applyFont="1" applyFill="1" applyBorder="1" applyAlignment="1">
      <alignment horizontal="center" vertical="center"/>
    </xf>
    <xf numFmtId="0" fontId="28" fillId="4" borderId="12" xfId="3" applyFont="1" applyFill="1" applyBorder="1" applyAlignment="1">
      <alignment horizontal="center" vertical="center"/>
    </xf>
    <xf numFmtId="0" fontId="28" fillId="4" borderId="10" xfId="3" applyFont="1" applyFill="1" applyBorder="1" applyAlignment="1">
      <alignment horizontal="center" vertical="center" wrapText="1"/>
    </xf>
    <xf numFmtId="0" fontId="28" fillId="4" borderId="11" xfId="3" applyFont="1" applyFill="1" applyBorder="1" applyAlignment="1">
      <alignment horizontal="center" vertical="center" wrapText="1"/>
    </xf>
    <xf numFmtId="0" fontId="28" fillId="4" borderId="12" xfId="3" applyFont="1" applyFill="1" applyBorder="1" applyAlignment="1">
      <alignment horizontal="center" vertical="center" wrapText="1"/>
    </xf>
    <xf numFmtId="0" fontId="51" fillId="4" borderId="10" xfId="3" applyFont="1" applyFill="1" applyBorder="1" applyAlignment="1">
      <alignment horizontal="center" vertical="center"/>
    </xf>
    <xf numFmtId="0" fontId="51" fillId="4" borderId="11" xfId="3" applyFont="1" applyFill="1" applyBorder="1" applyAlignment="1">
      <alignment horizontal="center" vertical="center"/>
    </xf>
    <xf numFmtId="0" fontId="51" fillId="4" borderId="12" xfId="3" applyFont="1" applyFill="1" applyBorder="1" applyAlignment="1">
      <alignment horizontal="center" vertical="center"/>
    </xf>
    <xf numFmtId="0" fontId="8" fillId="0" borderId="13" xfId="3" applyFont="1" applyBorder="1" applyAlignment="1">
      <alignment horizontal="center" vertical="center"/>
    </xf>
    <xf numFmtId="0" fontId="8" fillId="0" borderId="14" xfId="3" applyFont="1" applyBorder="1" applyAlignment="1">
      <alignment horizontal="center" vertical="center"/>
    </xf>
    <xf numFmtId="0" fontId="8" fillId="0" borderId="15" xfId="3" applyFont="1" applyBorder="1" applyAlignment="1">
      <alignment horizontal="center" vertical="center"/>
    </xf>
    <xf numFmtId="0" fontId="8" fillId="0" borderId="13" xfId="3" applyFont="1" applyBorder="1" applyAlignment="1">
      <alignment horizontal="left" vertical="center" wrapText="1"/>
    </xf>
    <xf numFmtId="0" fontId="8" fillId="0" borderId="14" xfId="3" applyFont="1" applyBorder="1" applyAlignment="1">
      <alignment horizontal="left" vertical="center" wrapText="1"/>
    </xf>
    <xf numFmtId="0" fontId="8" fillId="0" borderId="15" xfId="3" applyFont="1" applyBorder="1" applyAlignment="1">
      <alignment horizontal="left" vertical="center" wrapText="1"/>
    </xf>
    <xf numFmtId="0" fontId="8" fillId="0" borderId="13" xfId="3" applyFont="1" applyBorder="1" applyAlignment="1">
      <alignment horizontal="center" vertical="center" wrapText="1"/>
    </xf>
    <xf numFmtId="0" fontId="8" fillId="0" borderId="14" xfId="3" applyFont="1" applyBorder="1" applyAlignment="1">
      <alignment horizontal="center" vertical="center" wrapText="1"/>
    </xf>
    <xf numFmtId="0" fontId="8" fillId="0" borderId="15" xfId="3" applyFont="1" applyBorder="1" applyAlignment="1">
      <alignment horizontal="center" vertical="center" wrapText="1"/>
    </xf>
    <xf numFmtId="3" fontId="82" fillId="0" borderId="13" xfId="3" applyNumberFormat="1" applyFont="1" applyBorder="1" applyAlignment="1">
      <alignment horizontal="center" vertical="center"/>
    </xf>
    <xf numFmtId="3" fontId="82" fillId="0" borderId="15" xfId="3" applyNumberFormat="1" applyFont="1" applyBorder="1" applyAlignment="1">
      <alignment horizontal="center" vertical="center"/>
    </xf>
    <xf numFmtId="0" fontId="16" fillId="0" borderId="0" xfId="3" applyFont="1" applyAlignment="1">
      <alignment vertical="center" wrapText="1"/>
    </xf>
    <xf numFmtId="0" fontId="17" fillId="9" borderId="10" xfId="3" applyFont="1" applyFill="1" applyBorder="1" applyAlignment="1">
      <alignment horizontal="center" vertical="center" wrapText="1"/>
    </xf>
    <xf numFmtId="0" fontId="17" fillId="9" borderId="11" xfId="3" applyFont="1" applyFill="1" applyBorder="1" applyAlignment="1">
      <alignment horizontal="center" vertical="center" wrapText="1"/>
    </xf>
    <xf numFmtId="0" fontId="17" fillId="9" borderId="12" xfId="3" applyFont="1" applyFill="1" applyBorder="1" applyAlignment="1">
      <alignment horizontal="center" vertical="center" wrapText="1"/>
    </xf>
    <xf numFmtId="0" fontId="16" fillId="0" borderId="9" xfId="3" applyFont="1" applyBorder="1" applyAlignment="1">
      <alignment vertical="center" wrapText="1"/>
    </xf>
    <xf numFmtId="0" fontId="16" fillId="0" borderId="9" xfId="3" applyFont="1" applyBorder="1" applyAlignment="1">
      <alignment horizontal="center" vertical="center" wrapText="1"/>
    </xf>
    <xf numFmtId="0" fontId="16" fillId="0" borderId="9" xfId="3" applyFont="1" applyBorder="1" applyAlignment="1">
      <alignment vertical="center"/>
    </xf>
    <xf numFmtId="0" fontId="12" fillId="7" borderId="13" xfId="3" applyFont="1" applyFill="1" applyBorder="1" applyAlignment="1">
      <alignment horizontal="center" vertical="center" wrapText="1"/>
    </xf>
    <xf numFmtId="0" fontId="12" fillId="7" borderId="14" xfId="3" applyFont="1" applyFill="1" applyBorder="1" applyAlignment="1">
      <alignment horizontal="center" vertical="center" wrapText="1"/>
    </xf>
    <xf numFmtId="0" fontId="12" fillId="7" borderId="15" xfId="3" applyFont="1" applyFill="1" applyBorder="1" applyAlignment="1">
      <alignment horizontal="center" vertical="center" wrapText="1"/>
    </xf>
    <xf numFmtId="0" fontId="12" fillId="7" borderId="1" xfId="3" applyFont="1" applyFill="1" applyBorder="1" applyAlignment="1">
      <alignment horizontal="center" vertical="center" wrapText="1"/>
    </xf>
    <xf numFmtId="0" fontId="12" fillId="7" borderId="3"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2" fillId="7" borderId="8" xfId="3" applyFont="1" applyFill="1" applyBorder="1" applyAlignment="1">
      <alignment horizontal="center" vertical="center" wrapText="1"/>
    </xf>
    <xf numFmtId="0" fontId="12" fillId="7" borderId="2" xfId="3" applyFont="1" applyFill="1" applyBorder="1" applyAlignment="1">
      <alignment horizontal="center" vertical="center" wrapText="1"/>
    </xf>
    <xf numFmtId="0" fontId="12" fillId="7" borderId="7" xfId="3" applyFont="1" applyFill="1" applyBorder="1" applyAlignment="1">
      <alignment horizontal="center" vertical="center" wrapText="1"/>
    </xf>
    <xf numFmtId="0" fontId="12" fillId="7" borderId="5" xfId="3" applyFont="1" applyFill="1" applyBorder="1" applyAlignment="1">
      <alignment horizontal="center" vertical="center" wrapText="1"/>
    </xf>
    <xf numFmtId="0" fontId="13" fillId="14" borderId="10" xfId="3" applyFont="1" applyFill="1" applyBorder="1" applyAlignment="1">
      <alignment horizontal="center"/>
    </xf>
    <xf numFmtId="0" fontId="13" fillId="14" borderId="11" xfId="3" applyFont="1" applyFill="1" applyBorder="1" applyAlignment="1">
      <alignment horizontal="center"/>
    </xf>
    <xf numFmtId="0" fontId="13" fillId="14" borderId="12" xfId="3" applyFont="1" applyFill="1" applyBorder="1" applyAlignment="1">
      <alignment horizontal="center"/>
    </xf>
    <xf numFmtId="0" fontId="13" fillId="0" borderId="9" xfId="3" applyFont="1" applyBorder="1" applyAlignment="1">
      <alignment horizontal="center"/>
    </xf>
    <xf numFmtId="0" fontId="6" fillId="0" borderId="1" xfId="3" applyBorder="1" applyAlignment="1">
      <alignment horizontal="center"/>
    </xf>
    <xf numFmtId="0" fontId="6" fillId="0" borderId="3" xfId="3" applyBorder="1" applyAlignment="1">
      <alignment horizontal="center"/>
    </xf>
    <xf numFmtId="0" fontId="6" fillId="0" borderId="6" xfId="3" applyBorder="1" applyAlignment="1">
      <alignment horizontal="center"/>
    </xf>
    <xf numFmtId="0" fontId="6" fillId="0" borderId="8" xfId="3" applyBorder="1" applyAlignment="1">
      <alignment horizontal="center"/>
    </xf>
    <xf numFmtId="0" fontId="10" fillId="14" borderId="10" xfId="3" applyFont="1" applyFill="1" applyBorder="1" applyAlignment="1">
      <alignment horizontal="center"/>
    </xf>
    <xf numFmtId="0" fontId="10" fillId="14" borderId="11" xfId="3" applyFont="1" applyFill="1" applyBorder="1" applyAlignment="1">
      <alignment horizontal="center"/>
    </xf>
    <xf numFmtId="0" fontId="10" fillId="14" borderId="12" xfId="3" applyFont="1" applyFill="1" applyBorder="1" applyAlignment="1">
      <alignment horizontal="center"/>
    </xf>
    <xf numFmtId="0" fontId="10" fillId="14" borderId="10" xfId="3" applyFont="1" applyFill="1" applyBorder="1" applyAlignment="1">
      <alignment horizontal="center" vertical="center" wrapText="1"/>
    </xf>
    <xf numFmtId="0" fontId="10" fillId="14" borderId="11" xfId="3" applyFont="1" applyFill="1" applyBorder="1" applyAlignment="1">
      <alignment horizontal="center" vertical="center" wrapText="1"/>
    </xf>
    <xf numFmtId="0" fontId="10" fillId="14" borderId="12" xfId="3" applyFont="1" applyFill="1" applyBorder="1" applyAlignment="1">
      <alignment horizontal="center" vertical="center" wrapText="1"/>
    </xf>
    <xf numFmtId="0" fontId="13" fillId="14" borderId="10" xfId="3" applyFont="1" applyFill="1" applyBorder="1" applyAlignment="1">
      <alignment horizontal="center" vertical="center" wrapText="1"/>
    </xf>
    <xf numFmtId="0" fontId="13" fillId="14" borderId="11" xfId="3" applyFont="1" applyFill="1" applyBorder="1" applyAlignment="1">
      <alignment horizontal="center" vertical="center" wrapText="1"/>
    </xf>
    <xf numFmtId="0" fontId="13" fillId="14" borderId="12" xfId="3" applyFont="1" applyFill="1" applyBorder="1" applyAlignment="1">
      <alignment horizontal="center" vertical="center" wrapText="1"/>
    </xf>
    <xf numFmtId="0" fontId="55" fillId="0" borderId="0" xfId="3" applyFont="1" applyAlignment="1">
      <alignment horizontal="center" vertical="center" wrapText="1"/>
    </xf>
    <xf numFmtId="0" fontId="6" fillId="0" borderId="9" xfId="3" applyBorder="1" applyAlignment="1">
      <alignment horizontal="center"/>
    </xf>
    <xf numFmtId="0" fontId="59" fillId="0" borderId="9" xfId="3" applyFont="1" applyBorder="1" applyAlignment="1">
      <alignment horizontal="center" vertical="center" wrapText="1"/>
    </xf>
    <xf numFmtId="0" fontId="168" fillId="4" borderId="78" xfId="3" applyFont="1" applyFill="1" applyBorder="1" applyAlignment="1">
      <alignment vertical="center" wrapText="1"/>
    </xf>
    <xf numFmtId="0" fontId="168" fillId="4" borderId="79" xfId="3" applyFont="1" applyFill="1" applyBorder="1" applyAlignment="1">
      <alignment vertical="center" wrapText="1"/>
    </xf>
    <xf numFmtId="0" fontId="168" fillId="4" borderId="80" xfId="3" applyFont="1" applyFill="1" applyBorder="1" applyAlignment="1">
      <alignment vertical="center" wrapText="1"/>
    </xf>
    <xf numFmtId="0" fontId="9" fillId="7" borderId="10" xfId="3" applyFont="1" applyFill="1" applyBorder="1" applyAlignment="1">
      <alignment horizontal="center" vertical="center" wrapText="1"/>
    </xf>
    <xf numFmtId="0" fontId="9" fillId="7" borderId="11" xfId="3" applyFont="1" applyFill="1" applyBorder="1" applyAlignment="1">
      <alignment horizontal="center" vertical="center" wrapText="1"/>
    </xf>
    <xf numFmtId="0" fontId="9" fillId="7" borderId="12" xfId="3" applyFont="1" applyFill="1" applyBorder="1" applyAlignment="1">
      <alignment horizontal="center" vertical="center" wrapText="1"/>
    </xf>
    <xf numFmtId="0" fontId="16" fillId="15" borderId="10" xfId="3" applyFont="1" applyFill="1" applyBorder="1" applyAlignment="1">
      <alignment horizontal="left" vertical="center" wrapText="1"/>
    </xf>
    <xf numFmtId="0" fontId="16" fillId="15" borderId="11" xfId="3" applyFont="1" applyFill="1" applyBorder="1" applyAlignment="1">
      <alignment horizontal="left" vertical="center" wrapText="1"/>
    </xf>
    <xf numFmtId="0" fontId="16" fillId="15" borderId="12" xfId="3" applyFont="1" applyFill="1" applyBorder="1" applyAlignment="1">
      <alignment horizontal="left" vertical="center" wrapText="1"/>
    </xf>
    <xf numFmtId="0" fontId="9" fillId="4" borderId="78" xfId="3" applyFont="1" applyFill="1" applyBorder="1" applyAlignment="1">
      <alignment vertical="center" wrapText="1"/>
    </xf>
    <xf numFmtId="0" fontId="9" fillId="4" borderId="79" xfId="3" applyFont="1" applyFill="1" applyBorder="1" applyAlignment="1">
      <alignment vertical="center" wrapText="1"/>
    </xf>
    <xf numFmtId="0" fontId="9" fillId="4" borderId="80" xfId="3" applyFont="1" applyFill="1" applyBorder="1" applyAlignment="1">
      <alignment vertical="center" wrapText="1"/>
    </xf>
    <xf numFmtId="0" fontId="16" fillId="15" borderId="10" xfId="3" applyFont="1" applyFill="1" applyBorder="1" applyAlignment="1">
      <alignment vertical="center" wrapText="1"/>
    </xf>
    <xf numFmtId="0" fontId="16" fillId="15" borderId="11" xfId="3" applyFont="1" applyFill="1" applyBorder="1" applyAlignment="1">
      <alignment vertical="center" wrapText="1"/>
    </xf>
    <xf numFmtId="0" fontId="16" fillId="15" borderId="12" xfId="3" applyFont="1" applyFill="1" applyBorder="1" applyAlignment="1">
      <alignment vertical="center" wrapText="1"/>
    </xf>
    <xf numFmtId="0" fontId="16" fillId="7" borderId="13" xfId="3" applyFont="1" applyFill="1" applyBorder="1" applyAlignment="1">
      <alignment horizontal="center" vertical="center" wrapText="1"/>
    </xf>
    <xf numFmtId="0" fontId="16" fillId="7" borderId="15" xfId="3" applyFont="1" applyFill="1" applyBorder="1" applyAlignment="1">
      <alignment horizontal="center" vertical="center" wrapText="1"/>
    </xf>
    <xf numFmtId="0" fontId="9" fillId="7" borderId="13" xfId="3" applyFont="1" applyFill="1" applyBorder="1" applyAlignment="1">
      <alignment vertical="center" wrapText="1"/>
    </xf>
    <xf numFmtId="0" fontId="9" fillId="7" borderId="15" xfId="3" applyFont="1" applyFill="1" applyBorder="1" applyAlignment="1">
      <alignment vertical="center" wrapText="1"/>
    </xf>
    <xf numFmtId="0" fontId="9" fillId="4" borderId="81" xfId="3" applyFont="1" applyFill="1" applyBorder="1" applyAlignment="1">
      <alignment vertical="center" wrapText="1"/>
    </xf>
    <xf numFmtId="0" fontId="9" fillId="4" borderId="82" xfId="3" applyFont="1" applyFill="1" applyBorder="1" applyAlignment="1">
      <alignment vertical="center" wrapText="1"/>
    </xf>
    <xf numFmtId="0" fontId="9" fillId="4" borderId="83" xfId="3" applyFont="1" applyFill="1" applyBorder="1" applyAlignment="1">
      <alignment vertical="center" wrapText="1"/>
    </xf>
    <xf numFmtId="0" fontId="9" fillId="4" borderId="84" xfId="3" applyFont="1" applyFill="1" applyBorder="1" applyAlignment="1">
      <alignment vertical="center" wrapText="1"/>
    </xf>
    <xf numFmtId="0" fontId="9" fillId="4" borderId="85" xfId="3" applyFont="1" applyFill="1" applyBorder="1" applyAlignment="1">
      <alignment vertical="center" wrapText="1"/>
    </xf>
    <xf numFmtId="0" fontId="9" fillId="4" borderId="86" xfId="3" applyFont="1" applyFill="1" applyBorder="1" applyAlignment="1">
      <alignment vertical="center" wrapText="1"/>
    </xf>
    <xf numFmtId="0" fontId="64" fillId="7" borderId="13" xfId="3" applyFont="1" applyFill="1" applyBorder="1" applyAlignment="1">
      <alignment vertical="center" wrapText="1"/>
    </xf>
    <xf numFmtId="0" fontId="64" fillId="7" borderId="15" xfId="3" applyFont="1" applyFill="1" applyBorder="1" applyAlignment="1">
      <alignment vertical="center" wrapText="1"/>
    </xf>
    <xf numFmtId="3" fontId="82" fillId="7" borderId="13" xfId="3" applyNumberFormat="1" applyFont="1" applyFill="1" applyBorder="1" applyAlignment="1">
      <alignment vertical="center" wrapText="1"/>
    </xf>
    <xf numFmtId="3" fontId="82" fillId="7" borderId="15" xfId="3" applyNumberFormat="1" applyFont="1" applyFill="1" applyBorder="1" applyAlignment="1">
      <alignment vertical="center" wrapText="1"/>
    </xf>
    <xf numFmtId="0" fontId="6" fillId="4" borderId="10" xfId="3" applyFill="1" applyBorder="1" applyAlignment="1">
      <alignment horizontal="left"/>
    </xf>
    <xf numFmtId="0" fontId="6" fillId="4" borderId="11" xfId="3" applyFill="1" applyBorder="1" applyAlignment="1">
      <alignment horizontal="left"/>
    </xf>
    <xf numFmtId="0" fontId="6" fillId="4" borderId="12" xfId="3" applyFill="1" applyBorder="1" applyAlignment="1">
      <alignment horizontal="left"/>
    </xf>
    <xf numFmtId="0" fontId="9" fillId="4" borderId="78" xfId="3" applyFont="1" applyFill="1" applyBorder="1" applyAlignment="1">
      <alignment horizontal="center" vertical="center"/>
    </xf>
    <xf numFmtId="0" fontId="9" fillId="4" borderId="79" xfId="3" applyFont="1" applyFill="1" applyBorder="1" applyAlignment="1">
      <alignment horizontal="center" vertical="center"/>
    </xf>
    <xf numFmtId="0" fontId="9" fillId="4" borderId="80" xfId="3" applyFont="1" applyFill="1" applyBorder="1" applyAlignment="1">
      <alignment horizontal="center" vertical="center"/>
    </xf>
    <xf numFmtId="0" fontId="6" fillId="0" borderId="10" xfId="3" applyBorder="1" applyAlignment="1">
      <alignment horizontal="center" vertical="center" wrapText="1"/>
    </xf>
    <xf numFmtId="0" fontId="6" fillId="0" borderId="12" xfId="3" applyBorder="1" applyAlignment="1">
      <alignment horizontal="center" vertical="center" wrapText="1"/>
    </xf>
    <xf numFmtId="0" fontId="37" fillId="0" borderId="17" xfId="3" applyFont="1" applyBorder="1" applyAlignment="1">
      <alignment vertical="center"/>
    </xf>
    <xf numFmtId="0" fontId="37" fillId="0" borderId="18" xfId="3" applyFont="1" applyBorder="1" applyAlignment="1">
      <alignment vertical="center"/>
    </xf>
    <xf numFmtId="0" fontId="37" fillId="0" borderId="23" xfId="3" applyFont="1" applyBorder="1" applyAlignment="1">
      <alignment vertical="center"/>
    </xf>
    <xf numFmtId="0" fontId="37" fillId="0" borderId="24" xfId="3" applyFont="1" applyBorder="1" applyAlignment="1">
      <alignment vertical="center"/>
    </xf>
    <xf numFmtId="0" fontId="37" fillId="0" borderId="27" xfId="3" applyFont="1" applyBorder="1" applyAlignment="1">
      <alignment vertical="center"/>
    </xf>
    <xf numFmtId="0" fontId="37" fillId="0" borderId="16" xfId="3" applyFont="1" applyBorder="1" applyAlignment="1">
      <alignment vertical="center"/>
    </xf>
    <xf numFmtId="0" fontId="6" fillId="0" borderId="19" xfId="3" applyBorder="1" applyAlignment="1">
      <alignment horizontal="center" vertical="center" wrapText="1"/>
    </xf>
    <xf numFmtId="0" fontId="6" fillId="0" borderId="25" xfId="3" applyBorder="1" applyAlignment="1">
      <alignment horizontal="center" vertical="center" wrapText="1"/>
    </xf>
    <xf numFmtId="0" fontId="6" fillId="0" borderId="21" xfId="3" applyBorder="1" applyAlignment="1">
      <alignment horizontal="center" vertical="center" wrapText="1"/>
    </xf>
    <xf numFmtId="0" fontId="6" fillId="0" borderId="26" xfId="3" applyBorder="1" applyAlignment="1">
      <alignment horizontal="center" vertical="center" wrapText="1"/>
    </xf>
    <xf numFmtId="0" fontId="6" fillId="0" borderId="29" xfId="3" applyBorder="1" applyAlignment="1">
      <alignment horizontal="center" vertical="center" wrapText="1"/>
    </xf>
    <xf numFmtId="3" fontId="13" fillId="14" borderId="19" xfId="3" applyNumberFormat="1" applyFont="1" applyFill="1" applyBorder="1" applyAlignment="1">
      <alignment horizontal="left" vertical="center"/>
    </xf>
    <xf numFmtId="3" fontId="13" fillId="14" borderId="25" xfId="3" applyNumberFormat="1" applyFont="1" applyFill="1" applyBorder="1" applyAlignment="1">
      <alignment horizontal="left" vertical="center"/>
    </xf>
    <xf numFmtId="3" fontId="13" fillId="14" borderId="30" xfId="3" applyNumberFormat="1" applyFont="1" applyFill="1" applyBorder="1" applyAlignment="1">
      <alignment horizontal="left" vertical="center"/>
    </xf>
    <xf numFmtId="3" fontId="6" fillId="0" borderId="19" xfId="3" applyNumberFormat="1" applyBorder="1" applyAlignment="1">
      <alignment horizontal="center" vertical="center" wrapText="1"/>
    </xf>
    <xf numFmtId="3" fontId="6" fillId="0" borderId="25" xfId="3" applyNumberFormat="1" applyBorder="1" applyAlignment="1">
      <alignment horizontal="center" vertical="center" wrapText="1"/>
    </xf>
    <xf numFmtId="3" fontId="6" fillId="0" borderId="21" xfId="3" applyNumberFormat="1" applyBorder="1" applyAlignment="1">
      <alignment horizontal="center" vertical="center" wrapText="1"/>
    </xf>
    <xf numFmtId="0" fontId="6" fillId="0" borderId="9" xfId="3" applyBorder="1" applyAlignment="1">
      <alignment horizontal="left" vertical="center" wrapText="1"/>
    </xf>
    <xf numFmtId="0" fontId="6" fillId="0" borderId="0" xfId="3" applyAlignment="1">
      <alignment horizontal="left"/>
    </xf>
    <xf numFmtId="0" fontId="6" fillId="16" borderId="9" xfId="3" applyFill="1" applyBorder="1" applyAlignment="1">
      <alignment horizontal="left"/>
    </xf>
    <xf numFmtId="2" fontId="6" fillId="0" borderId="9" xfId="3" applyNumberFormat="1" applyBorder="1" applyAlignment="1">
      <alignment horizontal="center" vertical="center"/>
    </xf>
    <xf numFmtId="0" fontId="71" fillId="0" borderId="19" xfId="3" applyFont="1" applyBorder="1" applyAlignment="1">
      <alignment horizontal="center" vertical="center" wrapText="1"/>
    </xf>
    <xf numFmtId="0" fontId="71" fillId="0" borderId="25" xfId="3" applyFont="1" applyBorder="1" applyAlignment="1">
      <alignment horizontal="center" vertical="center" wrapText="1"/>
    </xf>
    <xf numFmtId="0" fontId="71" fillId="0" borderId="30" xfId="3" applyFont="1" applyBorder="1" applyAlignment="1">
      <alignment horizontal="center" vertical="center" wrapText="1"/>
    </xf>
    <xf numFmtId="0" fontId="71" fillId="0" borderId="35" xfId="3" applyFont="1" applyBorder="1" applyAlignment="1">
      <alignment horizontal="center" vertical="center" wrapText="1"/>
    </xf>
    <xf numFmtId="0" fontId="71" fillId="0" borderId="36" xfId="3" applyFont="1" applyBorder="1" applyAlignment="1">
      <alignment horizontal="center" vertical="center" wrapText="1"/>
    </xf>
    <xf numFmtId="0" fontId="71" fillId="0" borderId="40" xfId="3" applyFont="1" applyBorder="1" applyAlignment="1">
      <alignment horizontal="center" vertical="center" wrapText="1"/>
    </xf>
    <xf numFmtId="0" fontId="71" fillId="0" borderId="23" xfId="3" applyFont="1" applyBorder="1" applyAlignment="1">
      <alignment horizontal="center" vertical="center" wrapText="1"/>
    </xf>
    <xf numFmtId="0" fontId="71" fillId="0" borderId="37" xfId="3" applyFont="1" applyBorder="1" applyAlignment="1">
      <alignment horizontal="center" vertical="center" wrapText="1"/>
    </xf>
    <xf numFmtId="0" fontId="71" fillId="0" borderId="38" xfId="3" applyFont="1" applyBorder="1" applyAlignment="1">
      <alignment horizontal="center" vertical="center" wrapText="1"/>
    </xf>
    <xf numFmtId="0" fontId="71" fillId="0" borderId="39" xfId="3" applyFont="1" applyBorder="1" applyAlignment="1">
      <alignment horizontal="center" vertical="center" wrapText="1"/>
    </xf>
    <xf numFmtId="0" fontId="71" fillId="0" borderId="28" xfId="3" applyFont="1" applyBorder="1" applyAlignment="1">
      <alignment horizontal="center" vertical="center" wrapText="1"/>
    </xf>
    <xf numFmtId="0" fontId="71" fillId="0" borderId="41" xfId="3" applyFont="1" applyBorder="1" applyAlignment="1">
      <alignment horizontal="center" vertical="center" wrapText="1"/>
    </xf>
    <xf numFmtId="0" fontId="59" fillId="0" borderId="34" xfId="3" applyFont="1" applyBorder="1"/>
    <xf numFmtId="0" fontId="59" fillId="0" borderId="0" xfId="3" applyFont="1"/>
    <xf numFmtId="0" fontId="71" fillId="0" borderId="24" xfId="3" applyFont="1" applyBorder="1" applyAlignment="1">
      <alignment horizontal="center" vertical="center" wrapText="1"/>
    </xf>
    <xf numFmtId="0" fontId="71" fillId="0" borderId="43" xfId="3" applyFont="1" applyBorder="1" applyAlignment="1">
      <alignment horizontal="center" vertical="center" wrapText="1"/>
    </xf>
    <xf numFmtId="0" fontId="71" fillId="0" borderId="32" xfId="3" applyFont="1" applyBorder="1" applyAlignment="1">
      <alignment horizontal="center" vertical="center" wrapText="1"/>
    </xf>
    <xf numFmtId="0" fontId="72" fillId="7" borderId="19" xfId="3" applyFont="1" applyFill="1" applyBorder="1" applyAlignment="1">
      <alignment horizontal="left" vertical="center" wrapText="1" indent="2"/>
    </xf>
    <xf numFmtId="0" fontId="72" fillId="7" borderId="21" xfId="3" applyFont="1" applyFill="1" applyBorder="1" applyAlignment="1">
      <alignment horizontal="left" vertical="center" wrapText="1" indent="2"/>
    </xf>
    <xf numFmtId="0" fontId="73" fillId="0" borderId="19" xfId="3" applyFont="1" applyBorder="1" applyAlignment="1">
      <alignment vertical="center" wrapText="1"/>
    </xf>
    <xf numFmtId="0" fontId="73" fillId="0" borderId="21" xfId="3" applyFont="1" applyBorder="1" applyAlignment="1">
      <alignment vertical="center" wrapText="1"/>
    </xf>
    <xf numFmtId="0" fontId="71" fillId="0" borderId="19" xfId="3" applyFont="1" applyBorder="1" applyAlignment="1">
      <alignment vertical="center" wrapText="1"/>
    </xf>
    <xf numFmtId="0" fontId="71" fillId="0" borderId="21" xfId="3" applyFont="1" applyBorder="1" applyAlignment="1">
      <alignment vertical="center" wrapText="1"/>
    </xf>
    <xf numFmtId="0" fontId="71" fillId="0" borderId="21" xfId="3" applyFont="1" applyBorder="1" applyAlignment="1">
      <alignment horizontal="center" vertical="center" wrapText="1"/>
    </xf>
    <xf numFmtId="0" fontId="80" fillId="0" borderId="19" xfId="3" applyFont="1" applyBorder="1" applyAlignment="1">
      <alignment horizontal="center" vertical="center" wrapText="1"/>
    </xf>
    <xf numFmtId="0" fontId="80" fillId="0" borderId="30" xfId="3" applyFont="1" applyBorder="1" applyAlignment="1">
      <alignment horizontal="center" vertical="center" wrapText="1"/>
    </xf>
    <xf numFmtId="0" fontId="80" fillId="0" borderId="28" xfId="3" applyFont="1" applyBorder="1" applyAlignment="1">
      <alignment horizontal="center" vertical="center" wrapText="1"/>
    </xf>
    <xf numFmtId="0" fontId="80" fillId="0" borderId="41" xfId="3" applyFont="1" applyBorder="1" applyAlignment="1">
      <alignment horizontal="center" vertical="center" wrapText="1"/>
    </xf>
    <xf numFmtId="0" fontId="71" fillId="0" borderId="31" xfId="3" applyFont="1" applyBorder="1" applyAlignment="1">
      <alignment horizontal="center" vertical="center" wrapText="1"/>
    </xf>
    <xf numFmtId="0" fontId="81" fillId="0" borderId="0" xfId="3" applyFont="1" applyAlignment="1">
      <alignment horizontal="justify" vertical="center" wrapText="1"/>
    </xf>
    <xf numFmtId="0" fontId="71" fillId="0" borderId="42" xfId="3" applyFont="1" applyBorder="1" applyAlignment="1">
      <alignment horizontal="center" vertical="center" wrapText="1"/>
    </xf>
    <xf numFmtId="0" fontId="80" fillId="0" borderId="25" xfId="3" applyFont="1" applyBorder="1" applyAlignment="1">
      <alignment horizontal="center" vertical="center" wrapText="1"/>
    </xf>
    <xf numFmtId="0" fontId="80" fillId="0" borderId="21" xfId="3" applyFont="1" applyBorder="1" applyAlignment="1">
      <alignment horizontal="center" vertical="center" wrapText="1"/>
    </xf>
    <xf numFmtId="0" fontId="71" fillId="10" borderId="42" xfId="3" applyFont="1" applyFill="1" applyBorder="1" applyAlignment="1">
      <alignment horizontal="center" vertical="center" wrapText="1"/>
    </xf>
    <xf numFmtId="0" fontId="71" fillId="10" borderId="41" xfId="3" applyFont="1" applyFill="1" applyBorder="1" applyAlignment="1">
      <alignment horizontal="center" vertical="center" wrapText="1"/>
    </xf>
    <xf numFmtId="0" fontId="59" fillId="0" borderId="0" xfId="3" applyFont="1" applyAlignment="1">
      <alignment vertical="center" wrapText="1"/>
    </xf>
    <xf numFmtId="0" fontId="59" fillId="0" borderId="16" xfId="3" applyFont="1" applyBorder="1" applyAlignment="1">
      <alignment vertical="center" wrapText="1"/>
    </xf>
    <xf numFmtId="3" fontId="167" fillId="10" borderId="19" xfId="3" applyNumberFormat="1" applyFont="1" applyFill="1" applyBorder="1" applyAlignment="1">
      <alignment horizontal="center" vertical="center"/>
    </xf>
    <xf numFmtId="3" fontId="167" fillId="10" borderId="21" xfId="3" applyNumberFormat="1" applyFont="1" applyFill="1" applyBorder="1" applyAlignment="1">
      <alignment horizontal="center" vertical="center"/>
    </xf>
    <xf numFmtId="0" fontId="71" fillId="0" borderId="16" xfId="3" applyFont="1" applyBorder="1" applyAlignment="1">
      <alignment horizontal="center" vertical="center" wrapText="1"/>
    </xf>
    <xf numFmtId="0" fontId="71" fillId="0" borderId="27" xfId="3" applyFont="1" applyBorder="1" applyAlignment="1">
      <alignment horizontal="center" vertical="center" wrapText="1"/>
    </xf>
    <xf numFmtId="0" fontId="71" fillId="0" borderId="28" xfId="3" applyFont="1" applyBorder="1" applyAlignment="1">
      <alignment horizontal="center" vertical="top" wrapText="1"/>
    </xf>
    <xf numFmtId="0" fontId="71" fillId="0" borderId="42" xfId="3" applyFont="1" applyBorder="1" applyAlignment="1">
      <alignment horizontal="center" vertical="top" wrapText="1"/>
    </xf>
    <xf numFmtId="0" fontId="71" fillId="0" borderId="31" xfId="3" applyFont="1" applyBorder="1" applyAlignment="1">
      <alignment horizontal="center" vertical="top" wrapText="1"/>
    </xf>
    <xf numFmtId="0" fontId="59" fillId="0" borderId="42" xfId="3" applyFont="1" applyBorder="1" applyAlignment="1">
      <alignment vertical="center" wrapText="1"/>
    </xf>
    <xf numFmtId="0" fontId="59" fillId="0" borderId="31" xfId="3" applyFont="1" applyBorder="1" applyAlignment="1">
      <alignment vertical="center" wrapText="1"/>
    </xf>
    <xf numFmtId="0" fontId="71" fillId="0" borderId="42" xfId="3" applyFont="1" applyBorder="1" applyAlignment="1">
      <alignment vertical="center" wrapText="1"/>
    </xf>
    <xf numFmtId="0" fontId="71" fillId="0" borderId="31" xfId="3" applyFont="1" applyBorder="1" applyAlignment="1">
      <alignment vertical="center" wrapText="1"/>
    </xf>
    <xf numFmtId="3" fontId="166" fillId="10" borderId="19" xfId="3" applyNumberFormat="1" applyFont="1" applyFill="1" applyBorder="1" applyAlignment="1">
      <alignment horizontal="center" vertical="center" wrapText="1"/>
    </xf>
    <xf numFmtId="3" fontId="166" fillId="10" borderId="21" xfId="3" applyNumberFormat="1" applyFont="1" applyFill="1" applyBorder="1" applyAlignment="1">
      <alignment horizontal="center" vertical="center" wrapText="1"/>
    </xf>
    <xf numFmtId="0" fontId="160" fillId="18" borderId="19" xfId="3" applyFont="1" applyFill="1" applyBorder="1" applyAlignment="1">
      <alignment horizontal="center" vertical="center" wrapText="1"/>
    </xf>
    <xf numFmtId="0" fontId="160" fillId="18" borderId="21" xfId="3" applyFont="1" applyFill="1" applyBorder="1" applyAlignment="1">
      <alignment horizontal="center" vertical="center" wrapText="1"/>
    </xf>
    <xf numFmtId="3" fontId="191" fillId="0" borderId="19" xfId="3" applyNumberFormat="1" applyFont="1" applyBorder="1" applyAlignment="1">
      <alignment horizontal="center" vertical="center"/>
    </xf>
    <xf numFmtId="3" fontId="191" fillId="0" borderId="21" xfId="3" applyNumberFormat="1" applyFont="1" applyBorder="1" applyAlignment="1">
      <alignment horizontal="center" vertical="center"/>
    </xf>
    <xf numFmtId="3" fontId="71" fillId="0" borderId="28" xfId="3" applyNumberFormat="1" applyFont="1" applyBorder="1" applyAlignment="1">
      <alignment horizontal="center" vertical="center" wrapText="1"/>
    </xf>
    <xf numFmtId="3" fontId="71" fillId="0" borderId="31" xfId="3" applyNumberFormat="1" applyFont="1" applyBorder="1" applyAlignment="1">
      <alignment horizontal="center" vertical="center" wrapText="1"/>
    </xf>
    <xf numFmtId="3" fontId="71" fillId="0" borderId="23" xfId="3" applyNumberFormat="1" applyFont="1" applyBorder="1" applyAlignment="1">
      <alignment vertical="top" wrapText="1"/>
    </xf>
    <xf numFmtId="3" fontId="71" fillId="0" borderId="37" xfId="3" applyNumberFormat="1" applyFont="1" applyBorder="1" applyAlignment="1">
      <alignment vertical="top" wrapText="1"/>
    </xf>
    <xf numFmtId="3" fontId="71" fillId="0" borderId="38" xfId="3" applyNumberFormat="1" applyFont="1" applyBorder="1" applyAlignment="1">
      <alignment vertical="top" wrapText="1"/>
    </xf>
    <xf numFmtId="0" fontId="33" fillId="0" borderId="19" xfId="3" applyFont="1" applyBorder="1" applyAlignment="1">
      <alignment horizontal="center" vertical="center"/>
    </xf>
    <xf numFmtId="0" fontId="33" fillId="0" borderId="21" xfId="3" applyFont="1" applyBorder="1" applyAlignment="1">
      <alignment horizontal="center" vertical="center"/>
    </xf>
    <xf numFmtId="0" fontId="33" fillId="0" borderId="25" xfId="3" applyFont="1" applyBorder="1" applyAlignment="1">
      <alignment horizontal="center" vertical="center"/>
    </xf>
    <xf numFmtId="0" fontId="33" fillId="0" borderId="19" xfId="3" applyFont="1" applyBorder="1" applyAlignment="1">
      <alignment horizontal="center" vertical="center" wrapText="1"/>
    </xf>
    <xf numFmtId="0" fontId="33" fillId="0" borderId="25" xfId="3" applyFont="1" applyBorder="1" applyAlignment="1">
      <alignment horizontal="center" vertical="center" wrapText="1"/>
    </xf>
    <xf numFmtId="0" fontId="33" fillId="0" borderId="30" xfId="3" applyFont="1" applyBorder="1" applyAlignment="1">
      <alignment horizontal="center" vertical="center" wrapText="1"/>
    </xf>
    <xf numFmtId="0" fontId="33" fillId="0" borderId="35" xfId="3" applyFont="1" applyBorder="1" applyAlignment="1">
      <alignment horizontal="center" vertical="center" wrapText="1"/>
    </xf>
    <xf numFmtId="0" fontId="33" fillId="0" borderId="21" xfId="3" applyFont="1" applyBorder="1" applyAlignment="1">
      <alignment horizontal="center" vertical="center" wrapText="1"/>
    </xf>
    <xf numFmtId="0" fontId="33" fillId="0" borderId="23" xfId="3" applyFont="1" applyBorder="1" applyAlignment="1">
      <alignment horizontal="center" vertical="center"/>
    </xf>
    <xf numFmtId="0" fontId="33" fillId="0" borderId="37" xfId="3" applyFont="1" applyBorder="1" applyAlignment="1">
      <alignment horizontal="center" vertical="center"/>
    </xf>
    <xf numFmtId="0" fontId="33" fillId="0" borderId="24" xfId="3" applyFont="1" applyBorder="1" applyAlignment="1">
      <alignment horizontal="center" vertical="center"/>
    </xf>
    <xf numFmtId="0" fontId="33" fillId="0" borderId="43" xfId="3" applyFont="1" applyBorder="1" applyAlignment="1">
      <alignment horizontal="center" vertical="center"/>
    </xf>
    <xf numFmtId="0" fontId="33" fillId="0" borderId="34" xfId="3" applyFont="1" applyBorder="1" applyAlignment="1">
      <alignment horizontal="center" vertical="center"/>
    </xf>
    <xf numFmtId="0" fontId="33" fillId="0" borderId="32" xfId="3" applyFont="1" applyBorder="1" applyAlignment="1">
      <alignment horizontal="center" vertical="center"/>
    </xf>
    <xf numFmtId="0" fontId="33" fillId="0" borderId="23" xfId="3" applyFont="1" applyBorder="1" applyAlignment="1">
      <alignment horizontal="left" vertical="center"/>
    </xf>
    <xf numFmtId="0" fontId="33" fillId="0" borderId="37" xfId="3" applyFont="1" applyBorder="1" applyAlignment="1">
      <alignment horizontal="left" vertical="center"/>
    </xf>
    <xf numFmtId="0" fontId="33" fillId="10" borderId="25" xfId="3" applyFont="1" applyFill="1" applyBorder="1" applyAlignment="1">
      <alignment vertical="center"/>
    </xf>
    <xf numFmtId="0" fontId="33" fillId="10" borderId="21" xfId="3" applyFont="1" applyFill="1" applyBorder="1" applyAlignment="1">
      <alignment vertical="center"/>
    </xf>
    <xf numFmtId="0" fontId="33" fillId="10" borderId="43" xfId="3" applyFont="1" applyFill="1" applyBorder="1"/>
    <xf numFmtId="0" fontId="33" fillId="10" borderId="34" xfId="3" applyFont="1" applyFill="1" applyBorder="1"/>
    <xf numFmtId="0" fontId="33" fillId="10" borderId="32" xfId="3" applyFont="1" applyFill="1" applyBorder="1"/>
    <xf numFmtId="0" fontId="33" fillId="19" borderId="19" xfId="3" applyFont="1" applyFill="1" applyBorder="1" applyAlignment="1">
      <alignment vertical="center" wrapText="1"/>
    </xf>
    <xf numFmtId="0" fontId="33" fillId="19" borderId="21" xfId="3" applyFont="1" applyFill="1" applyBorder="1" applyAlignment="1">
      <alignment vertical="center" wrapText="1"/>
    </xf>
    <xf numFmtId="0" fontId="33" fillId="19" borderId="25" xfId="3" applyFont="1" applyFill="1" applyBorder="1" applyAlignment="1">
      <alignment vertical="center" wrapText="1"/>
    </xf>
    <xf numFmtId="0" fontId="33" fillId="0" borderId="19" xfId="3" applyFont="1" applyBorder="1" applyAlignment="1">
      <alignment vertical="center" wrapText="1"/>
    </xf>
    <xf numFmtId="0" fontId="33" fillId="0" borderId="21" xfId="3" applyFont="1" applyBorder="1" applyAlignment="1">
      <alignment vertical="center" wrapText="1"/>
    </xf>
    <xf numFmtId="0" fontId="33" fillId="0" borderId="25" xfId="3" applyFont="1" applyBorder="1" applyAlignment="1">
      <alignment vertical="center" wrapText="1"/>
    </xf>
    <xf numFmtId="0" fontId="159" fillId="0" borderId="19" xfId="3" applyFont="1" applyBorder="1" applyAlignment="1">
      <alignment horizontal="right" vertical="center" wrapText="1"/>
    </xf>
    <xf numFmtId="0" fontId="159" fillId="0" borderId="21" xfId="3" applyFont="1" applyBorder="1" applyAlignment="1">
      <alignment horizontal="right" vertical="center" wrapText="1"/>
    </xf>
    <xf numFmtId="0" fontId="71" fillId="0" borderId="44" xfId="3" applyFont="1" applyBorder="1" applyAlignment="1">
      <alignment horizontal="center" vertical="center" wrapText="1"/>
    </xf>
    <xf numFmtId="0" fontId="59" fillId="10" borderId="42" xfId="3" applyFont="1" applyFill="1" applyBorder="1" applyAlignment="1">
      <alignment vertical="center" wrapText="1"/>
    </xf>
    <xf numFmtId="0" fontId="59" fillId="10" borderId="31" xfId="3" applyFont="1" applyFill="1" applyBorder="1" applyAlignment="1">
      <alignment vertical="center" wrapText="1"/>
    </xf>
    <xf numFmtId="0" fontId="59" fillId="10" borderId="41" xfId="3" applyFont="1" applyFill="1" applyBorder="1" applyAlignment="1">
      <alignment vertical="center" wrapText="1"/>
    </xf>
    <xf numFmtId="0" fontId="26" fillId="0" borderId="0" xfId="3" applyFont="1" applyAlignment="1">
      <alignment horizontal="left" vertical="center" wrapText="1"/>
    </xf>
    <xf numFmtId="0" fontId="13" fillId="0" borderId="9" xfId="3" applyFont="1" applyBorder="1" applyAlignment="1">
      <alignment horizontal="center" vertical="center" wrapText="1"/>
    </xf>
    <xf numFmtId="0" fontId="13" fillId="0" borderId="12" xfId="3" applyFont="1" applyBorder="1" applyAlignment="1">
      <alignment horizontal="center" vertical="center" wrapText="1"/>
    </xf>
    <xf numFmtId="0" fontId="13" fillId="0" borderId="10" xfId="3" applyFont="1" applyBorder="1" applyAlignment="1">
      <alignment horizontal="center" vertical="center" wrapText="1"/>
    </xf>
    <xf numFmtId="0" fontId="10" fillId="0" borderId="10" xfId="3" applyFont="1" applyBorder="1" applyAlignment="1">
      <alignment horizontal="center" vertical="center" wrapText="1"/>
    </xf>
    <xf numFmtId="0" fontId="10" fillId="0" borderId="12" xfId="3" applyFont="1" applyBorder="1" applyAlignment="1">
      <alignment horizontal="center" vertical="center" wrapText="1"/>
    </xf>
    <xf numFmtId="0" fontId="13" fillId="0" borderId="11" xfId="3" applyFont="1" applyBorder="1" applyAlignment="1">
      <alignment horizontal="center" vertical="center" wrapText="1"/>
    </xf>
    <xf numFmtId="9" fontId="10" fillId="0" borderId="9" xfId="3" applyNumberFormat="1" applyFont="1" applyBorder="1" applyAlignment="1">
      <alignment horizontal="center" vertical="center" wrapText="1"/>
    </xf>
    <xf numFmtId="0" fontId="13" fillId="10" borderId="10" xfId="3" applyFont="1" applyFill="1" applyBorder="1" applyAlignment="1">
      <alignment horizontal="center" vertical="center" wrapText="1"/>
    </xf>
    <xf numFmtId="0" fontId="13" fillId="10" borderId="12" xfId="3" applyFont="1" applyFill="1" applyBorder="1" applyAlignment="1">
      <alignment horizontal="center" vertical="center" wrapText="1"/>
    </xf>
    <xf numFmtId="0" fontId="6" fillId="0" borderId="13" xfId="3" applyBorder="1" applyAlignment="1">
      <alignment horizontal="center" vertical="center"/>
    </xf>
    <xf numFmtId="0" fontId="6" fillId="0" borderId="15" xfId="3" applyBorder="1" applyAlignment="1">
      <alignment horizontal="center" vertical="center"/>
    </xf>
    <xf numFmtId="0" fontId="9" fillId="10" borderId="10" xfId="3" applyFont="1" applyFill="1" applyBorder="1" applyAlignment="1">
      <alignment horizontal="center" vertical="center" wrapText="1"/>
    </xf>
    <xf numFmtId="0" fontId="9" fillId="10" borderId="12" xfId="3" applyFont="1" applyFill="1" applyBorder="1" applyAlignment="1">
      <alignment horizontal="center" vertical="center" wrapText="1"/>
    </xf>
    <xf numFmtId="0" fontId="6" fillId="10" borderId="13" xfId="3" applyFill="1" applyBorder="1" applyAlignment="1">
      <alignment horizontal="center" vertical="center"/>
    </xf>
    <xf numFmtId="0" fontId="6" fillId="10" borderId="15" xfId="3" applyFill="1" applyBorder="1" applyAlignment="1">
      <alignment horizontal="center" vertical="center"/>
    </xf>
    <xf numFmtId="0" fontId="105" fillId="0" borderId="0" xfId="3" applyFont="1" applyAlignment="1">
      <alignment vertical="center" wrapText="1"/>
    </xf>
    <xf numFmtId="0" fontId="108" fillId="10" borderId="10" xfId="3" applyFont="1" applyFill="1" applyBorder="1" applyAlignment="1">
      <alignment horizontal="center" vertical="center" wrapText="1"/>
    </xf>
    <xf numFmtId="0" fontId="108" fillId="10" borderId="12" xfId="3" applyFont="1" applyFill="1" applyBorder="1" applyAlignment="1">
      <alignment horizontal="center" vertical="center" wrapText="1"/>
    </xf>
    <xf numFmtId="0" fontId="71" fillId="10" borderId="10" xfId="3" applyFont="1" applyFill="1" applyBorder="1" applyAlignment="1">
      <alignment horizontal="center" vertical="center" wrapText="1"/>
    </xf>
    <xf numFmtId="0" fontId="71" fillId="10" borderId="11" xfId="3" applyFont="1" applyFill="1" applyBorder="1" applyAlignment="1">
      <alignment horizontal="center" vertical="center" wrapText="1"/>
    </xf>
    <xf numFmtId="0" fontId="71" fillId="10" borderId="12" xfId="3" applyFont="1" applyFill="1" applyBorder="1" applyAlignment="1">
      <alignment horizontal="center" vertical="center" wrapText="1"/>
    </xf>
    <xf numFmtId="0" fontId="71" fillId="10" borderId="13" xfId="3" applyFont="1" applyFill="1" applyBorder="1" applyAlignment="1">
      <alignment horizontal="center" vertical="center" wrapText="1"/>
    </xf>
    <xf numFmtId="0" fontId="71" fillId="10" borderId="14" xfId="3" applyFont="1" applyFill="1" applyBorder="1" applyAlignment="1">
      <alignment horizontal="center" vertical="center" wrapText="1"/>
    </xf>
    <xf numFmtId="0" fontId="71" fillId="10" borderId="15" xfId="3" applyFont="1" applyFill="1" applyBorder="1" applyAlignment="1">
      <alignment horizontal="center" vertical="center" wrapText="1"/>
    </xf>
    <xf numFmtId="0" fontId="79" fillId="10" borderId="13" xfId="3" applyFont="1" applyFill="1" applyBorder="1" applyAlignment="1">
      <alignment horizontal="center" vertical="center" wrapText="1"/>
    </xf>
    <xf numFmtId="0" fontId="79" fillId="10" borderId="14" xfId="3" applyFont="1" applyFill="1" applyBorder="1" applyAlignment="1">
      <alignment horizontal="center" vertical="center" wrapText="1"/>
    </xf>
    <xf numFmtId="0" fontId="79" fillId="10" borderId="15" xfId="3" applyFont="1" applyFill="1" applyBorder="1" applyAlignment="1">
      <alignment horizontal="center" vertical="center" wrapText="1"/>
    </xf>
    <xf numFmtId="0" fontId="71" fillId="10" borderId="1" xfId="3" applyFont="1" applyFill="1" applyBorder="1" applyAlignment="1">
      <alignment horizontal="center" vertical="center" wrapText="1"/>
    </xf>
    <xf numFmtId="0" fontId="6" fillId="10" borderId="1" xfId="3" applyFill="1" applyBorder="1" applyAlignment="1">
      <alignment horizontal="center" vertical="center"/>
    </xf>
    <xf numFmtId="0" fontId="6" fillId="10" borderId="3" xfId="3" applyFill="1" applyBorder="1" applyAlignment="1">
      <alignment horizontal="center" vertical="center"/>
    </xf>
    <xf numFmtId="0" fontId="6" fillId="10" borderId="4" xfId="3" applyFill="1" applyBorder="1" applyAlignment="1">
      <alignment horizontal="center" vertical="center"/>
    </xf>
    <xf numFmtId="0" fontId="6" fillId="10" borderId="5" xfId="3" applyFill="1" applyBorder="1" applyAlignment="1">
      <alignment horizontal="center" vertical="center"/>
    </xf>
    <xf numFmtId="0" fontId="6" fillId="10" borderId="6" xfId="3" applyFill="1" applyBorder="1" applyAlignment="1">
      <alignment horizontal="center" vertical="center"/>
    </xf>
    <xf numFmtId="0" fontId="6" fillId="10" borderId="8" xfId="3" applyFill="1" applyBorder="1" applyAlignment="1">
      <alignment horizontal="center" vertical="center"/>
    </xf>
    <xf numFmtId="0" fontId="108" fillId="10" borderId="11" xfId="3" applyFont="1" applyFill="1" applyBorder="1" applyAlignment="1">
      <alignment horizontal="center" vertical="center" wrapText="1"/>
    </xf>
    <xf numFmtId="0" fontId="71" fillId="0" borderId="1" xfId="3" applyFont="1" applyBorder="1" applyAlignment="1">
      <alignment horizontal="center" vertical="center" wrapText="1"/>
    </xf>
    <xf numFmtId="0" fontId="71" fillId="0" borderId="3" xfId="3" applyFont="1" applyBorder="1" applyAlignment="1">
      <alignment horizontal="center" vertical="center" wrapText="1"/>
    </xf>
    <xf numFmtId="0" fontId="71" fillId="0" borderId="4" xfId="3" applyFont="1" applyBorder="1" applyAlignment="1">
      <alignment horizontal="center" vertical="center" wrapText="1"/>
    </xf>
    <xf numFmtId="0" fontId="71" fillId="0" borderId="5" xfId="3" applyFont="1" applyBorder="1" applyAlignment="1">
      <alignment horizontal="center" vertical="center" wrapText="1"/>
    </xf>
    <xf numFmtId="0" fontId="71" fillId="0" borderId="6" xfId="3" applyFont="1" applyBorder="1" applyAlignment="1">
      <alignment horizontal="center" vertical="center" wrapText="1"/>
    </xf>
    <xf numFmtId="0" fontId="71" fillId="0" borderId="8" xfId="3" applyFont="1" applyBorder="1" applyAlignment="1">
      <alignment horizontal="center" vertical="center" wrapText="1"/>
    </xf>
    <xf numFmtId="0" fontId="6" fillId="0" borderId="13" xfId="3" applyBorder="1" applyAlignment="1">
      <alignment horizontal="center"/>
    </xf>
    <xf numFmtId="0" fontId="6" fillId="0" borderId="14" xfId="3" applyBorder="1" applyAlignment="1">
      <alignment horizontal="center"/>
    </xf>
    <xf numFmtId="0" fontId="6" fillId="0" borderId="15" xfId="3" applyBorder="1" applyAlignment="1">
      <alignment horizontal="center"/>
    </xf>
    <xf numFmtId="0" fontId="70" fillId="0" borderId="13" xfId="3" applyFont="1" applyBorder="1" applyAlignment="1">
      <alignment horizontal="center" vertical="center" wrapText="1"/>
    </xf>
    <xf numFmtId="0" fontId="70" fillId="0" borderId="15" xfId="3" applyFont="1" applyBorder="1" applyAlignment="1">
      <alignment horizontal="center" vertical="center" wrapText="1"/>
    </xf>
    <xf numFmtId="0" fontId="110" fillId="0" borderId="13" xfId="3" applyFont="1" applyBorder="1" applyAlignment="1">
      <alignment horizontal="center" vertical="center" wrapText="1"/>
    </xf>
    <xf numFmtId="0" fontId="110" fillId="0" borderId="15" xfId="3" applyFont="1" applyBorder="1" applyAlignment="1">
      <alignment horizontal="center" vertical="center" wrapText="1"/>
    </xf>
    <xf numFmtId="0" fontId="110" fillId="0" borderId="1" xfId="3" applyFont="1" applyBorder="1" applyAlignment="1">
      <alignment horizontal="center" vertical="center" wrapText="1"/>
    </xf>
    <xf numFmtId="0" fontId="110" fillId="0" borderId="12" xfId="3" applyFont="1" applyBorder="1" applyAlignment="1">
      <alignment horizontal="center" vertical="center" wrapText="1"/>
    </xf>
    <xf numFmtId="0" fontId="10" fillId="0" borderId="13" xfId="3" applyFont="1" applyBorder="1" applyAlignment="1">
      <alignment horizontal="center" vertical="center" wrapText="1"/>
    </xf>
    <xf numFmtId="0" fontId="10" fillId="0" borderId="15" xfId="3" applyFont="1" applyBorder="1" applyAlignment="1">
      <alignment horizontal="center" vertical="center" wrapText="1"/>
    </xf>
    <xf numFmtId="0" fontId="6" fillId="0" borderId="9" xfId="3" applyBorder="1" applyAlignment="1">
      <alignment horizontal="center" wrapText="1"/>
    </xf>
    <xf numFmtId="0" fontId="13" fillId="0" borderId="13" xfId="3" applyFont="1" applyBorder="1" applyAlignment="1">
      <alignment horizontal="center" vertical="center" wrapText="1"/>
    </xf>
    <xf numFmtId="0" fontId="13" fillId="0" borderId="15" xfId="3" applyFont="1" applyBorder="1" applyAlignment="1">
      <alignment horizontal="center" vertical="center" wrapText="1"/>
    </xf>
    <xf numFmtId="0" fontId="13" fillId="0" borderId="13" xfId="3" applyFont="1" applyBorder="1" applyAlignment="1">
      <alignment horizontal="center" wrapText="1"/>
    </xf>
    <xf numFmtId="0" fontId="13" fillId="0" borderId="15" xfId="3" applyFont="1" applyBorder="1" applyAlignment="1">
      <alignment horizontal="center" wrapText="1"/>
    </xf>
    <xf numFmtId="0" fontId="30" fillId="0" borderId="0" xfId="3" applyFont="1" applyAlignment="1">
      <alignment vertical="center" wrapText="1"/>
    </xf>
    <xf numFmtId="0" fontId="21" fillId="0" borderId="9" xfId="3" applyFont="1" applyBorder="1" applyAlignment="1">
      <alignment horizontal="center" vertical="center" wrapText="1"/>
    </xf>
    <xf numFmtId="0" fontId="30" fillId="0" borderId="9" xfId="3" applyFont="1" applyBorder="1" applyAlignment="1">
      <alignment horizontal="center" vertical="center" wrapText="1"/>
    </xf>
    <xf numFmtId="0" fontId="30" fillId="0" borderId="9" xfId="3" applyFont="1" applyBorder="1" applyAlignment="1">
      <alignment horizontal="center" vertical="center"/>
    </xf>
    <xf numFmtId="0" fontId="6" fillId="0" borderId="13" xfId="3" applyBorder="1" applyAlignment="1">
      <alignment horizontal="center" vertical="center" wrapText="1"/>
    </xf>
    <xf numFmtId="0" fontId="6" fillId="0" borderId="15" xfId="3" applyBorder="1" applyAlignment="1">
      <alignment horizontal="center" vertical="center" wrapText="1"/>
    </xf>
    <xf numFmtId="0" fontId="10" fillId="0" borderId="9" xfId="3" applyFont="1" applyBorder="1" applyAlignment="1">
      <alignment horizontal="center" vertical="center" wrapText="1"/>
    </xf>
    <xf numFmtId="0" fontId="9" fillId="0" borderId="13" xfId="3" applyFont="1" applyBorder="1" applyAlignment="1">
      <alignment horizontal="center" vertical="center" wrapText="1"/>
    </xf>
    <xf numFmtId="0" fontId="9" fillId="0" borderId="15" xfId="3" applyFont="1" applyBorder="1" applyAlignment="1">
      <alignment horizontal="center" vertical="center" wrapText="1"/>
    </xf>
    <xf numFmtId="0" fontId="30" fillId="0" borderId="10" xfId="3" applyFont="1" applyBorder="1" applyAlignment="1">
      <alignment horizontal="center" vertical="center" wrapText="1"/>
    </xf>
    <xf numFmtId="0" fontId="30" fillId="0" borderId="11" xfId="3" applyFont="1" applyBorder="1" applyAlignment="1">
      <alignment horizontal="center" vertical="center" wrapText="1"/>
    </xf>
    <xf numFmtId="0" fontId="30" fillId="0" borderId="12" xfId="3" applyFont="1" applyBorder="1" applyAlignment="1">
      <alignment horizontal="center" vertical="center" wrapText="1"/>
    </xf>
    <xf numFmtId="0" fontId="21" fillId="0" borderId="9" xfId="3" applyFont="1" applyBorder="1" applyAlignment="1">
      <alignment vertical="center" wrapText="1"/>
    </xf>
    <xf numFmtId="0" fontId="39" fillId="0" borderId="10" xfId="3" applyFont="1" applyBorder="1" applyAlignment="1">
      <alignment horizontal="left" vertical="center" wrapText="1" indent="7"/>
    </xf>
    <xf numFmtId="0" fontId="39" fillId="0" borderId="12" xfId="3" applyFont="1" applyBorder="1" applyAlignment="1">
      <alignment horizontal="left" vertical="center" wrapText="1" indent="7"/>
    </xf>
    <xf numFmtId="0" fontId="6" fillId="0" borderId="0" xfId="3" applyAlignment="1">
      <alignment horizontal="left" vertical="center" wrapText="1"/>
    </xf>
    <xf numFmtId="0" fontId="9" fillId="0" borderId="13" xfId="3" applyFont="1" applyBorder="1" applyAlignment="1">
      <alignment horizontal="center" vertical="center"/>
    </xf>
    <xf numFmtId="0" fontId="9" fillId="0" borderId="15" xfId="3" applyFont="1" applyBorder="1" applyAlignment="1">
      <alignment horizontal="center" vertical="center"/>
    </xf>
    <xf numFmtId="0" fontId="27" fillId="0" borderId="0" xfId="3" applyFont="1" applyAlignment="1">
      <alignment horizontal="left"/>
    </xf>
    <xf numFmtId="0" fontId="9" fillId="0" borderId="9" xfId="3" applyFont="1" applyBorder="1" applyAlignment="1">
      <alignment horizontal="center"/>
    </xf>
    <xf numFmtId="0" fontId="9" fillId="0" borderId="10" xfId="3" applyFont="1" applyBorder="1" applyAlignment="1">
      <alignment horizontal="center"/>
    </xf>
    <xf numFmtId="0" fontId="9" fillId="0" borderId="11" xfId="3" applyFont="1" applyBorder="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4" xfId="3" applyFont="1" applyBorder="1" applyAlignment="1">
      <alignment horizontal="center" vertical="center"/>
    </xf>
    <xf numFmtId="0" fontId="9" fillId="0" borderId="1" xfId="3" applyFont="1" applyBorder="1" applyAlignment="1">
      <alignment horizontal="center"/>
    </xf>
    <xf numFmtId="0" fontId="9" fillId="0" borderId="9" xfId="3" applyFont="1" applyBorder="1" applyAlignment="1">
      <alignment horizontal="left"/>
    </xf>
    <xf numFmtId="0" fontId="9" fillId="0" borderId="9" xfId="3" applyFont="1" applyBorder="1" applyAlignment="1">
      <alignment horizontal="center" wrapText="1"/>
    </xf>
    <xf numFmtId="0" fontId="10" fillId="0" borderId="9" xfId="3" applyFont="1" applyBorder="1" applyAlignment="1">
      <alignment horizontal="left"/>
    </xf>
    <xf numFmtId="0" fontId="9" fillId="0" borderId="9" xfId="3" applyFont="1" applyBorder="1" applyAlignment="1">
      <alignment horizontal="left" indent="1"/>
    </xf>
    <xf numFmtId="0" fontId="96" fillId="0" borderId="0" xfId="3" applyFont="1" applyAlignment="1">
      <alignment horizontal="left" vertical="center" wrapText="1"/>
    </xf>
    <xf numFmtId="0" fontId="116" fillId="0" borderId="10" xfId="3" applyFont="1" applyBorder="1" applyAlignment="1">
      <alignment horizontal="justify" vertical="center" wrapText="1"/>
    </xf>
    <xf numFmtId="0" fontId="116" fillId="0" borderId="12" xfId="3" applyFont="1" applyBorder="1" applyAlignment="1">
      <alignment horizontal="justify" vertical="center" wrapText="1"/>
    </xf>
    <xf numFmtId="0" fontId="116" fillId="0" borderId="11" xfId="3" applyFont="1" applyBorder="1" applyAlignment="1">
      <alignment horizontal="justify" vertical="center" wrapText="1"/>
    </xf>
    <xf numFmtId="0" fontId="30" fillId="10" borderId="5" xfId="3" applyFont="1" applyFill="1" applyBorder="1" applyAlignment="1">
      <alignment vertical="center" wrapText="1"/>
    </xf>
    <xf numFmtId="0" fontId="30" fillId="10" borderId="14" xfId="3" applyFont="1" applyFill="1" applyBorder="1" applyAlignment="1">
      <alignment vertical="center" wrapText="1"/>
    </xf>
    <xf numFmtId="0" fontId="30" fillId="10" borderId="8" xfId="3" applyFont="1" applyFill="1" applyBorder="1" applyAlignment="1">
      <alignment vertical="center" wrapText="1"/>
    </xf>
    <xf numFmtId="0" fontId="30" fillId="10" borderId="15" xfId="3" applyFont="1" applyFill="1" applyBorder="1" applyAlignment="1">
      <alignment vertical="center" wrapText="1"/>
    </xf>
    <xf numFmtId="0" fontId="30" fillId="0" borderId="5" xfId="3" applyFont="1" applyBorder="1" applyAlignment="1">
      <alignment vertical="center" wrapText="1"/>
    </xf>
    <xf numFmtId="0" fontId="30" fillId="0" borderId="14" xfId="3" applyFont="1" applyBorder="1" applyAlignment="1">
      <alignment vertical="center" wrapText="1"/>
    </xf>
    <xf numFmtId="0" fontId="30" fillId="0" borderId="8" xfId="3" applyFont="1" applyBorder="1" applyAlignment="1">
      <alignment vertical="center" wrapText="1"/>
    </xf>
    <xf numFmtId="0" fontId="30" fillId="0" borderId="15" xfId="3" applyFont="1" applyBorder="1" applyAlignment="1">
      <alignment vertical="center" wrapText="1"/>
    </xf>
    <xf numFmtId="0" fontId="39" fillId="9" borderId="9" xfId="3" applyFont="1" applyFill="1" applyBorder="1" applyAlignment="1">
      <alignment vertical="center" wrapText="1"/>
    </xf>
    <xf numFmtId="0" fontId="6" fillId="0" borderId="0" xfId="3" applyAlignment="1">
      <alignment horizontal="justify" vertical="top" wrapText="1"/>
    </xf>
    <xf numFmtId="0" fontId="64" fillId="0" borderId="0" xfId="3" applyFont="1" applyAlignment="1">
      <alignment vertical="top" wrapText="1"/>
    </xf>
    <xf numFmtId="0" fontId="13" fillId="2" borderId="13" xfId="3" applyFont="1" applyFill="1" applyBorder="1" applyAlignment="1">
      <alignment horizontal="center" vertical="center" wrapText="1"/>
    </xf>
    <xf numFmtId="0" fontId="13" fillId="2" borderId="14" xfId="3" applyFont="1" applyFill="1" applyBorder="1" applyAlignment="1">
      <alignment horizontal="center" vertical="center" wrapText="1"/>
    </xf>
    <xf numFmtId="0" fontId="13" fillId="2" borderId="15" xfId="3" applyFont="1" applyFill="1" applyBorder="1" applyAlignment="1">
      <alignment horizontal="center" vertical="center" wrapText="1"/>
    </xf>
    <xf numFmtId="0" fontId="13" fillId="0" borderId="14" xfId="3" applyFont="1" applyBorder="1" applyAlignment="1">
      <alignment horizontal="center" vertical="center" wrapText="1"/>
    </xf>
    <xf numFmtId="0" fontId="6" fillId="0" borderId="10" xfId="3" applyBorder="1" applyAlignment="1">
      <alignment horizontal="left" vertical="center" wrapText="1"/>
    </xf>
    <xf numFmtId="0" fontId="6" fillId="0" borderId="11" xfId="3" applyBorder="1" applyAlignment="1">
      <alignment horizontal="left" vertical="center" wrapText="1"/>
    </xf>
    <xf numFmtId="0" fontId="6" fillId="0" borderId="12" xfId="3" applyBorder="1" applyAlignment="1">
      <alignment horizontal="left" vertical="center" wrapText="1"/>
    </xf>
    <xf numFmtId="0" fontId="6" fillId="0" borderId="1" xfId="3" applyBorder="1" applyAlignment="1">
      <alignment horizontal="left" vertical="center" wrapText="1"/>
    </xf>
    <xf numFmtId="0" fontId="6" fillId="0" borderId="2" xfId="3" applyBorder="1" applyAlignment="1">
      <alignment horizontal="left" vertical="center" wrapText="1"/>
    </xf>
    <xf numFmtId="0" fontId="6" fillId="0" borderId="3" xfId="3" applyBorder="1" applyAlignment="1">
      <alignment horizontal="left" vertical="center" wrapText="1"/>
    </xf>
    <xf numFmtId="0" fontId="9" fillId="0" borderId="9" xfId="11" applyFont="1" applyBorder="1" applyAlignment="1">
      <alignment horizontal="center" vertical="center" wrapText="1"/>
    </xf>
    <xf numFmtId="0" fontId="9" fillId="0" borderId="0" xfId="3" applyFont="1" applyAlignment="1">
      <alignment horizontal="center" vertical="center"/>
    </xf>
    <xf numFmtId="0" fontId="9" fillId="0" borderId="0" xfId="3" applyFont="1" applyAlignment="1">
      <alignment horizontal="left"/>
    </xf>
    <xf numFmtId="0" fontId="9" fillId="0" borderId="0" xfId="3" applyFont="1" applyAlignment="1">
      <alignment horizontal="left" wrapText="1"/>
    </xf>
    <xf numFmtId="0" fontId="9" fillId="0" borderId="2" xfId="3" applyFont="1" applyBorder="1" applyAlignment="1">
      <alignment horizontal="center" vertical="center"/>
    </xf>
    <xf numFmtId="0" fontId="9" fillId="0" borderId="7" xfId="3" applyFont="1" applyBorder="1" applyAlignment="1">
      <alignment horizontal="center" vertical="center"/>
    </xf>
    <xf numFmtId="0" fontId="9" fillId="0" borderId="2" xfId="3" applyFont="1" applyBorder="1" applyAlignment="1">
      <alignment horizontal="left"/>
    </xf>
    <xf numFmtId="0" fontId="9" fillId="0" borderId="7" xfId="3" applyFont="1" applyBorder="1" applyAlignment="1">
      <alignment horizontal="left"/>
    </xf>
    <xf numFmtId="0" fontId="9" fillId="0" borderId="2" xfId="3" applyFont="1" applyBorder="1" applyAlignment="1">
      <alignment horizontal="left" wrapText="1"/>
    </xf>
    <xf numFmtId="0" fontId="9" fillId="0" borderId="11" xfId="3" applyFont="1" applyBorder="1" applyAlignment="1">
      <alignment horizontal="left" wrapText="1"/>
    </xf>
    <xf numFmtId="0" fontId="9" fillId="0" borderId="0" xfId="3" applyFont="1" applyAlignment="1">
      <alignment horizontal="left" vertical="center" wrapText="1"/>
    </xf>
    <xf numFmtId="0" fontId="9" fillId="0" borderId="7" xfId="3" applyFont="1" applyBorder="1" applyAlignment="1">
      <alignment horizontal="left" wrapText="1"/>
    </xf>
    <xf numFmtId="0" fontId="9" fillId="0" borderId="11" xfId="3" applyFont="1" applyBorder="1" applyAlignment="1">
      <alignment horizontal="left" vertical="center"/>
    </xf>
    <xf numFmtId="0" fontId="9" fillId="0" borderId="11" xfId="3" applyFont="1" applyBorder="1" applyAlignment="1">
      <alignment horizontal="left" vertical="center" wrapText="1"/>
    </xf>
    <xf numFmtId="0" fontId="9" fillId="0" borderId="1" xfId="3" applyFont="1" applyBorder="1" applyAlignment="1">
      <alignment horizontal="center" vertical="center" wrapText="1"/>
    </xf>
    <xf numFmtId="0" fontId="9" fillId="0" borderId="3" xfId="3" applyFont="1" applyBorder="1" applyAlignment="1">
      <alignment horizontal="center" vertical="center" wrapText="1"/>
    </xf>
    <xf numFmtId="0" fontId="9" fillId="0" borderId="4" xfId="3" applyFont="1" applyBorder="1" applyAlignment="1">
      <alignment horizontal="center" vertical="center" wrapText="1"/>
    </xf>
    <xf numFmtId="0" fontId="9" fillId="0" borderId="6" xfId="3" applyFont="1" applyBorder="1" applyAlignment="1">
      <alignment horizontal="center" vertical="center" wrapText="1"/>
    </xf>
    <xf numFmtId="0" fontId="9" fillId="0" borderId="9" xfId="3" applyFont="1" applyBorder="1" applyAlignment="1">
      <alignment horizontal="left" vertical="center" wrapText="1"/>
    </xf>
    <xf numFmtId="0" fontId="9" fillId="4" borderId="10" xfId="3" applyFont="1" applyFill="1" applyBorder="1" applyAlignment="1">
      <alignment horizontal="left" vertical="center" wrapText="1"/>
    </xf>
    <xf numFmtId="0" fontId="9" fillId="4" borderId="11" xfId="3" applyFont="1" applyFill="1" applyBorder="1" applyAlignment="1">
      <alignment horizontal="left" vertical="center" wrapText="1"/>
    </xf>
    <xf numFmtId="0" fontId="9" fillId="4" borderId="12" xfId="3" applyFont="1" applyFill="1" applyBorder="1" applyAlignment="1">
      <alignment horizontal="left" vertical="center" wrapText="1"/>
    </xf>
    <xf numFmtId="0" fontId="9" fillId="0" borderId="10" xfId="3" applyFont="1" applyBorder="1" applyAlignment="1">
      <alignment horizontal="left"/>
    </xf>
    <xf numFmtId="0" fontId="9" fillId="0" borderId="11" xfId="3" applyFont="1" applyBorder="1" applyAlignment="1">
      <alignment horizontal="left"/>
    </xf>
    <xf numFmtId="0" fontId="9" fillId="0" borderId="10" xfId="3" applyFont="1" applyBorder="1" applyAlignment="1">
      <alignment horizontal="left" vertical="center" wrapText="1"/>
    </xf>
    <xf numFmtId="0" fontId="9" fillId="0" borderId="12" xfId="3" applyFont="1" applyBorder="1" applyAlignment="1">
      <alignment horizontal="left" vertical="center" wrapText="1"/>
    </xf>
    <xf numFmtId="0" fontId="9" fillId="0" borderId="10" xfId="3" applyFont="1" applyBorder="1" applyAlignment="1">
      <alignment horizontal="left" vertical="center" wrapText="1" indent="2"/>
    </xf>
    <xf numFmtId="0" fontId="9" fillId="0" borderId="12" xfId="3" applyFont="1" applyBorder="1" applyAlignment="1">
      <alignment horizontal="left" vertical="center" wrapText="1" indent="2"/>
    </xf>
    <xf numFmtId="0" fontId="142" fillId="4" borderId="45" xfId="12" applyFont="1" applyFill="1" applyBorder="1" applyAlignment="1">
      <alignment horizontal="center" vertical="center"/>
    </xf>
    <xf numFmtId="0" fontId="142" fillId="4" borderId="46" xfId="12" applyFont="1" applyFill="1" applyBorder="1" applyAlignment="1">
      <alignment horizontal="center" vertical="center"/>
    </xf>
    <xf numFmtId="0" fontId="142" fillId="4" borderId="47" xfId="12" applyFont="1" applyFill="1" applyBorder="1" applyAlignment="1">
      <alignment horizontal="center" vertical="center"/>
    </xf>
    <xf numFmtId="0" fontId="142" fillId="4" borderId="48" xfId="12" applyFont="1" applyFill="1" applyBorder="1" applyAlignment="1">
      <alignment horizontal="center" vertical="center"/>
    </xf>
    <xf numFmtId="0" fontId="142" fillId="4" borderId="49" xfId="12" applyFont="1" applyFill="1" applyBorder="1" applyAlignment="1">
      <alignment horizontal="center" vertical="center"/>
    </xf>
    <xf numFmtId="0" fontId="142" fillId="4" borderId="50" xfId="12" applyFont="1" applyFill="1" applyBorder="1" applyAlignment="1">
      <alignment horizontal="center" vertical="center"/>
    </xf>
    <xf numFmtId="0" fontId="10" fillId="0" borderId="1" xfId="5" applyFont="1" applyBorder="1" applyAlignment="1">
      <alignment horizontal="center" vertical="center" wrapText="1"/>
    </xf>
    <xf numFmtId="0" fontId="10" fillId="0" borderId="3" xfId="5" applyFont="1" applyBorder="1" applyAlignment="1">
      <alignment horizontal="center" vertical="center" wrapText="1"/>
    </xf>
    <xf numFmtId="0" fontId="13" fillId="0" borderId="1" xfId="5" applyFont="1" applyBorder="1" applyAlignment="1">
      <alignment horizontal="center" vertical="center" wrapText="1"/>
    </xf>
    <xf numFmtId="0" fontId="13" fillId="0" borderId="3" xfId="5" applyFont="1" applyBorder="1" applyAlignment="1">
      <alignment horizontal="center" vertical="center" wrapText="1"/>
    </xf>
    <xf numFmtId="0" fontId="10" fillId="0" borderId="4" xfId="5" applyFont="1" applyBorder="1" applyAlignment="1">
      <alignment horizontal="center" vertical="center" wrapText="1"/>
    </xf>
    <xf numFmtId="0" fontId="10" fillId="0" borderId="5" xfId="5" applyFont="1" applyBorder="1" applyAlignment="1">
      <alignment horizontal="center" vertical="center" wrapText="1"/>
    </xf>
    <xf numFmtId="0" fontId="10" fillId="0" borderId="10" xfId="5" applyFont="1" applyBorder="1" applyAlignment="1">
      <alignment horizontal="center" vertical="center" wrapText="1"/>
    </xf>
    <xf numFmtId="0" fontId="9" fillId="0" borderId="12" xfId="3" applyFont="1" applyBorder="1" applyAlignment="1">
      <alignment horizontal="center" vertical="center" wrapText="1"/>
    </xf>
    <xf numFmtId="0" fontId="9" fillId="0" borderId="13" xfId="3" applyFont="1" applyBorder="1" applyAlignment="1">
      <alignment horizontal="justify" vertical="center" wrapText="1"/>
    </xf>
    <xf numFmtId="0" fontId="6" fillId="0" borderId="15" xfId="3" applyBorder="1" applyAlignment="1">
      <alignment horizontal="justify" vertical="center" wrapText="1"/>
    </xf>
    <xf numFmtId="0" fontId="9" fillId="0" borderId="9" xfId="3" applyFont="1" applyBorder="1" applyAlignment="1">
      <alignment horizontal="left" vertical="top" wrapText="1"/>
    </xf>
    <xf numFmtId="0" fontId="59" fillId="0" borderId="13" xfId="3" applyFont="1" applyBorder="1" applyAlignment="1">
      <alignment horizontal="left" vertical="center" wrapText="1"/>
    </xf>
    <xf numFmtId="0" fontId="59" fillId="0" borderId="14" xfId="3" applyFont="1" applyBorder="1" applyAlignment="1">
      <alignment horizontal="left" vertical="center" wrapText="1"/>
    </xf>
    <xf numFmtId="0" fontId="59" fillId="0" borderId="15" xfId="3" applyFont="1" applyBorder="1" applyAlignment="1">
      <alignment horizontal="left" vertical="center" wrapText="1"/>
    </xf>
    <xf numFmtId="0" fontId="82" fillId="10" borderId="13" xfId="0" applyFont="1" applyFill="1" applyBorder="1" applyAlignment="1">
      <alignment horizontal="center" vertical="center" wrapText="1"/>
    </xf>
    <xf numFmtId="0" fontId="82" fillId="10" borderId="15" xfId="0" applyFont="1" applyFill="1" applyBorder="1" applyAlignment="1">
      <alignment horizontal="center" vertical="center" wrapText="1"/>
    </xf>
    <xf numFmtId="0" fontId="70" fillId="10" borderId="1" xfId="0" applyFont="1" applyFill="1" applyBorder="1" applyAlignment="1">
      <alignment horizontal="center" vertical="center" wrapText="1"/>
    </xf>
    <xf numFmtId="0" fontId="70" fillId="10" borderId="2" xfId="0" applyFont="1" applyFill="1" applyBorder="1" applyAlignment="1">
      <alignment horizontal="center" vertical="center" wrapText="1"/>
    </xf>
    <xf numFmtId="0" fontId="70" fillId="10" borderId="3" xfId="0" applyFont="1" applyFill="1" applyBorder="1" applyAlignment="1">
      <alignment horizontal="center" vertical="center" wrapText="1"/>
    </xf>
    <xf numFmtId="10" fontId="82" fillId="10" borderId="13" xfId="0" applyNumberFormat="1" applyFont="1" applyFill="1" applyBorder="1" applyAlignment="1">
      <alignment horizontal="center" vertical="center" wrapText="1"/>
    </xf>
    <xf numFmtId="10" fontId="82" fillId="10" borderId="15" xfId="0" applyNumberFormat="1" applyFont="1" applyFill="1" applyBorder="1" applyAlignment="1">
      <alignment horizontal="center" vertical="center" wrapText="1"/>
    </xf>
    <xf numFmtId="0" fontId="176" fillId="10" borderId="1" xfId="0" applyFont="1" applyFill="1" applyBorder="1" applyAlignment="1">
      <alignment horizontal="center" vertical="center" wrapText="1"/>
    </xf>
    <xf numFmtId="0" fontId="176" fillId="10" borderId="2" xfId="0" applyFont="1" applyFill="1" applyBorder="1" applyAlignment="1">
      <alignment horizontal="center" vertical="center" wrapText="1"/>
    </xf>
    <xf numFmtId="0" fontId="176" fillId="10" borderId="3" xfId="0" applyFont="1" applyFill="1" applyBorder="1" applyAlignment="1">
      <alignment horizontal="center" vertical="center" wrapText="1"/>
    </xf>
    <xf numFmtId="0" fontId="176" fillId="10" borderId="10" xfId="0" applyFont="1" applyFill="1" applyBorder="1" applyAlignment="1">
      <alignment horizontal="center" vertical="center" wrapText="1"/>
    </xf>
    <xf numFmtId="0" fontId="176" fillId="10" borderId="11" xfId="0" applyFont="1" applyFill="1" applyBorder="1" applyAlignment="1">
      <alignment horizontal="center" vertical="center" wrapText="1"/>
    </xf>
    <xf numFmtId="0" fontId="176" fillId="10" borderId="12"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53" fillId="10" borderId="13" xfId="0" applyFont="1" applyFill="1" applyBorder="1" applyAlignment="1">
      <alignment horizontal="center" vertical="center"/>
    </xf>
    <xf numFmtId="0" fontId="53" fillId="10" borderId="15" xfId="0" applyFont="1" applyFill="1" applyBorder="1" applyAlignment="1">
      <alignment horizontal="center" vertical="center"/>
    </xf>
    <xf numFmtId="0" fontId="179" fillId="10" borderId="13" xfId="0" applyFont="1" applyFill="1" applyBorder="1" applyAlignment="1">
      <alignment horizontal="center" vertical="center" wrapText="1"/>
    </xf>
    <xf numFmtId="0" fontId="179" fillId="10" borderId="15" xfId="0" applyFont="1" applyFill="1" applyBorder="1" applyAlignment="1">
      <alignment horizontal="center" vertical="center" wrapText="1"/>
    </xf>
    <xf numFmtId="0" fontId="0" fillId="10" borderId="10" xfId="0" applyFill="1" applyBorder="1" applyAlignment="1">
      <alignment horizontal="center"/>
    </xf>
    <xf numFmtId="0" fontId="0" fillId="10" borderId="12" xfId="0" applyFill="1" applyBorder="1" applyAlignment="1">
      <alignment horizontal="center"/>
    </xf>
    <xf numFmtId="0" fontId="12" fillId="10" borderId="7" xfId="3" applyFont="1" applyFill="1" applyBorder="1"/>
    <xf numFmtId="0" fontId="12" fillId="0" borderId="7" xfId="3" applyFont="1" applyBorder="1"/>
    <xf numFmtId="0" fontId="12" fillId="10" borderId="0" xfId="3" applyFont="1" applyFill="1"/>
    <xf numFmtId="0" fontId="12" fillId="0" borderId="0" xfId="3" applyFont="1"/>
    <xf numFmtId="0" fontId="53" fillId="10" borderId="13" xfId="0" applyFont="1" applyFill="1" applyBorder="1" applyAlignment="1">
      <alignment horizontal="center" vertical="center" wrapText="1"/>
    </xf>
    <xf numFmtId="0" fontId="53" fillId="10" borderId="14" xfId="0" applyFont="1" applyFill="1" applyBorder="1" applyAlignment="1">
      <alignment horizontal="center" vertical="center" wrapText="1"/>
    </xf>
    <xf numFmtId="0" fontId="53" fillId="10" borderId="15" xfId="0" applyFont="1" applyFill="1" applyBorder="1" applyAlignment="1">
      <alignment horizontal="center" vertical="center" wrapText="1"/>
    </xf>
    <xf numFmtId="0" fontId="53" fillId="10" borderId="1" xfId="0" applyFont="1" applyFill="1" applyBorder="1" applyAlignment="1">
      <alignment horizontal="center" vertical="center"/>
    </xf>
    <xf numFmtId="0" fontId="53" fillId="10" borderId="2" xfId="0" applyFont="1" applyFill="1" applyBorder="1" applyAlignment="1">
      <alignment horizontal="center" vertical="center"/>
    </xf>
    <xf numFmtId="0" fontId="53" fillId="10" borderId="3" xfId="0" applyFont="1" applyFill="1" applyBorder="1" applyAlignment="1">
      <alignment horizontal="center" vertical="center"/>
    </xf>
    <xf numFmtId="0" fontId="53" fillId="10" borderId="10" xfId="0" applyFont="1" applyFill="1" applyBorder="1" applyAlignment="1">
      <alignment horizontal="center" vertical="center" wrapText="1"/>
    </xf>
    <xf numFmtId="0" fontId="53" fillId="10" borderId="11" xfId="0" applyFont="1" applyFill="1" applyBorder="1" applyAlignment="1">
      <alignment horizontal="center" vertical="center" wrapText="1"/>
    </xf>
    <xf numFmtId="0" fontId="53" fillId="10" borderId="12" xfId="0" applyFont="1" applyFill="1" applyBorder="1" applyAlignment="1">
      <alignment horizontal="center" vertical="center" wrapText="1"/>
    </xf>
    <xf numFmtId="0" fontId="53" fillId="0" borderId="13" xfId="0" applyFont="1" applyBorder="1" applyAlignment="1">
      <alignment horizontal="center" vertical="center" wrapText="1"/>
    </xf>
    <xf numFmtId="0" fontId="53" fillId="0" borderId="15" xfId="0" applyFont="1" applyBorder="1" applyAlignment="1">
      <alignment horizontal="center" vertical="center" wrapText="1"/>
    </xf>
    <xf numFmtId="0" fontId="82" fillId="0" borderId="13" xfId="0" applyFont="1" applyBorder="1" applyAlignment="1">
      <alignment horizontal="center" vertical="center" wrapText="1"/>
    </xf>
    <xf numFmtId="0" fontId="82" fillId="0" borderId="15" xfId="0" applyFont="1" applyBorder="1" applyAlignment="1">
      <alignment horizontal="center" vertical="center" wrapText="1"/>
    </xf>
    <xf numFmtId="0" fontId="82" fillId="0" borderId="1" xfId="0" applyFont="1" applyBorder="1" applyAlignment="1">
      <alignment horizontal="center" wrapText="1"/>
    </xf>
    <xf numFmtId="0" fontId="82" fillId="0" borderId="2" xfId="0" applyFont="1" applyBorder="1" applyAlignment="1">
      <alignment horizontal="center" wrapText="1"/>
    </xf>
    <xf numFmtId="0" fontId="82" fillId="0" borderId="3" xfId="0" applyFont="1" applyBorder="1" applyAlignment="1">
      <alignment horizontal="center" wrapText="1"/>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13" fillId="10" borderId="12" xfId="0" applyFont="1" applyFill="1" applyBorder="1" applyAlignment="1">
      <alignment horizontal="center" vertical="center"/>
    </xf>
    <xf numFmtId="0" fontId="13" fillId="10" borderId="13" xfId="0" applyFont="1" applyFill="1" applyBorder="1" applyAlignment="1">
      <alignment horizontal="center" vertical="center"/>
    </xf>
    <xf numFmtId="0" fontId="13" fillId="10" borderId="15" xfId="0" applyFont="1" applyFill="1" applyBorder="1" applyAlignment="1">
      <alignment horizontal="center" vertical="center"/>
    </xf>
    <xf numFmtId="0" fontId="0" fillId="10" borderId="1" xfId="0" applyFill="1" applyBorder="1" applyAlignment="1">
      <alignment horizontal="center" vertical="center" wrapText="1"/>
    </xf>
    <xf numFmtId="0" fontId="0" fillId="10" borderId="2" xfId="0" applyFill="1" applyBorder="1" applyAlignment="1">
      <alignment horizontal="center" vertical="center" wrapText="1"/>
    </xf>
    <xf numFmtId="0" fontId="0" fillId="10" borderId="3" xfId="0" applyFill="1" applyBorder="1" applyAlignment="1">
      <alignment horizontal="center" vertical="center" wrapText="1"/>
    </xf>
    <xf numFmtId="0" fontId="0" fillId="10" borderId="4"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0" xfId="0" applyFill="1" applyAlignment="1">
      <alignment horizontal="center" vertical="center" wrapText="1"/>
    </xf>
    <xf numFmtId="0" fontId="0" fillId="10" borderId="14" xfId="0" applyFill="1" applyBorder="1" applyAlignment="1">
      <alignment horizontal="center" vertical="center" wrapText="1"/>
    </xf>
    <xf numFmtId="0" fontId="13" fillId="14" borderId="10" xfId="0" applyFont="1" applyFill="1" applyBorder="1" applyAlignment="1">
      <alignment horizontal="center" vertical="center" wrapText="1"/>
    </xf>
    <xf numFmtId="0" fontId="13" fillId="14" borderId="11" xfId="0" applyFont="1" applyFill="1" applyBorder="1" applyAlignment="1">
      <alignment horizontal="center" vertical="center" wrapText="1"/>
    </xf>
    <xf numFmtId="0" fontId="13" fillId="14" borderId="12" xfId="0" applyFont="1" applyFill="1" applyBorder="1" applyAlignment="1">
      <alignment horizontal="center" vertical="center" wrapText="1"/>
    </xf>
    <xf numFmtId="0" fontId="9" fillId="10" borderId="19" xfId="0" applyFont="1" applyFill="1" applyBorder="1" applyAlignment="1">
      <alignment horizontal="center" vertical="center" wrapText="1"/>
    </xf>
    <xf numFmtId="0" fontId="9" fillId="10" borderId="65" xfId="0" applyFont="1" applyFill="1" applyBorder="1" applyAlignment="1">
      <alignment horizontal="center" vertical="center" wrapText="1"/>
    </xf>
    <xf numFmtId="0" fontId="9" fillId="14" borderId="10" xfId="0" applyFont="1" applyFill="1" applyBorder="1" applyAlignment="1">
      <alignment horizontal="center" vertical="center" wrapText="1"/>
    </xf>
    <xf numFmtId="0" fontId="9" fillId="14" borderId="11" xfId="0" applyFont="1" applyFill="1" applyBorder="1" applyAlignment="1">
      <alignment horizontal="center" vertical="center" wrapText="1"/>
    </xf>
    <xf numFmtId="0" fontId="9" fillId="14" borderId="12" xfId="0" applyFont="1" applyFill="1" applyBorder="1" applyAlignment="1">
      <alignment horizontal="center" vertical="center" wrapText="1"/>
    </xf>
    <xf numFmtId="0" fontId="10" fillId="14" borderId="10" xfId="0" applyFont="1" applyFill="1" applyBorder="1" applyAlignment="1">
      <alignment horizontal="center" vertical="center" wrapText="1"/>
    </xf>
    <xf numFmtId="0" fontId="10" fillId="14" borderId="11" xfId="0" applyFont="1" applyFill="1" applyBorder="1" applyAlignment="1">
      <alignment horizontal="center" vertical="center" wrapText="1"/>
    </xf>
    <xf numFmtId="0" fontId="10" fillId="14" borderId="12" xfId="0" applyFont="1" applyFill="1" applyBorder="1" applyAlignment="1">
      <alignment horizontal="center" vertical="center" wrapText="1"/>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3" xfId="0" applyFont="1" applyFill="1" applyBorder="1" applyAlignment="1">
      <alignment horizontal="center" vertical="center" wrapText="1"/>
    </xf>
    <xf numFmtId="0" fontId="9" fillId="10" borderId="14" xfId="0" applyFont="1" applyFill="1" applyBorder="1" applyAlignment="1">
      <alignment horizontal="center" vertical="center" wrapText="1"/>
    </xf>
    <xf numFmtId="0" fontId="9" fillId="10"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9" fillId="0" borderId="15" xfId="0" applyFont="1" applyBorder="1" applyAlignment="1">
      <alignment horizontal="center" vertical="center" wrapText="1"/>
    </xf>
    <xf numFmtId="0" fontId="9" fillId="10" borderId="13" xfId="0" applyFont="1" applyFill="1" applyBorder="1" applyAlignment="1">
      <alignment horizontal="center" vertical="center"/>
    </xf>
    <xf numFmtId="0" fontId="9" fillId="10" borderId="15" xfId="0" applyFont="1" applyFill="1" applyBorder="1" applyAlignment="1">
      <alignment horizontal="center" vertical="center"/>
    </xf>
    <xf numFmtId="0" fontId="70" fillId="25" borderId="13" xfId="0" applyFont="1" applyFill="1" applyBorder="1" applyAlignment="1">
      <alignment horizontal="center" vertical="center" wrapText="1"/>
    </xf>
    <xf numFmtId="0" fontId="70" fillId="25" borderId="14" xfId="0" applyFont="1" applyFill="1" applyBorder="1" applyAlignment="1">
      <alignment horizontal="center" vertical="center" wrapText="1"/>
    </xf>
    <xf numFmtId="0" fontId="70" fillId="25" borderId="15" xfId="0" applyFont="1" applyFill="1" applyBorder="1" applyAlignment="1">
      <alignment horizontal="center" vertical="center" wrapText="1"/>
    </xf>
    <xf numFmtId="0" fontId="110" fillId="10" borderId="9" xfId="24" applyFont="1" applyBorder="1" applyAlignment="1">
      <alignment horizontal="center" vertical="center" wrapText="1"/>
    </xf>
    <xf numFmtId="0" fontId="110" fillId="0" borderId="9" xfId="24" applyFont="1" applyFill="1" applyBorder="1" applyAlignment="1">
      <alignment horizontal="center" vertical="center" wrapText="1"/>
    </xf>
    <xf numFmtId="0" fontId="27" fillId="25" borderId="19" xfId="0" applyFont="1" applyFill="1" applyBorder="1" applyAlignment="1">
      <alignment horizontal="center" vertical="center"/>
    </xf>
    <xf numFmtId="0" fontId="27" fillId="25" borderId="25" xfId="0" applyFont="1" applyFill="1" applyBorder="1" applyAlignment="1">
      <alignment horizontal="center" vertical="center"/>
    </xf>
    <xf numFmtId="0" fontId="27" fillId="25" borderId="21" xfId="0" applyFont="1" applyFill="1" applyBorder="1" applyAlignment="1">
      <alignment horizontal="center" vertical="center"/>
    </xf>
    <xf numFmtId="0" fontId="70" fillId="25" borderId="10" xfId="0" applyFont="1" applyFill="1" applyBorder="1" applyAlignment="1">
      <alignment horizontal="center" vertical="center" wrapText="1"/>
    </xf>
    <xf numFmtId="0" fontId="70" fillId="25" borderId="11" xfId="0" applyFont="1" applyFill="1" applyBorder="1" applyAlignment="1">
      <alignment horizontal="center" vertical="center" wrapText="1"/>
    </xf>
    <xf numFmtId="0" fontId="70" fillId="25" borderId="12" xfId="0" applyFont="1" applyFill="1" applyBorder="1" applyAlignment="1">
      <alignment horizontal="center" vertical="center" wrapText="1"/>
    </xf>
    <xf numFmtId="0" fontId="110" fillId="10" borderId="10" xfId="24" applyFont="1" applyBorder="1" applyAlignment="1">
      <alignment horizontal="center" vertical="center" wrapText="1"/>
    </xf>
    <xf numFmtId="0" fontId="110" fillId="10" borderId="11" xfId="24" applyFont="1" applyBorder="1" applyAlignment="1">
      <alignment horizontal="center" vertical="center" wrapText="1"/>
    </xf>
    <xf numFmtId="0" fontId="110" fillId="10" borderId="12" xfId="24" applyFont="1" applyBorder="1" applyAlignment="1">
      <alignment horizontal="center" vertical="center" wrapText="1"/>
    </xf>
    <xf numFmtId="0" fontId="110" fillId="0" borderId="10" xfId="24" applyFont="1" applyFill="1" applyBorder="1" applyAlignment="1">
      <alignment horizontal="center" vertical="center" wrapText="1"/>
    </xf>
    <xf numFmtId="0" fontId="110" fillId="0" borderId="12" xfId="24" applyFont="1" applyFill="1" applyBorder="1" applyAlignment="1">
      <alignment horizontal="center" vertical="center" wrapText="1"/>
    </xf>
    <xf numFmtId="0" fontId="53" fillId="0" borderId="9" xfId="0" applyFont="1" applyBorder="1" applyAlignment="1">
      <alignment horizontal="left" vertical="center"/>
    </xf>
    <xf numFmtId="0" fontId="110" fillId="0" borderId="9" xfId="0" applyFont="1" applyBorder="1" applyAlignment="1">
      <alignment horizontal="center" vertical="center" wrapText="1"/>
    </xf>
    <xf numFmtId="0" fontId="70" fillId="25" borderId="9" xfId="0" applyFont="1" applyFill="1" applyBorder="1" applyAlignment="1">
      <alignment horizontal="center" vertical="center" wrapText="1"/>
    </xf>
    <xf numFmtId="0" fontId="110" fillId="25" borderId="9" xfId="0" applyFont="1" applyFill="1" applyBorder="1" applyAlignment="1">
      <alignment horizontal="center" vertical="center" wrapText="1"/>
    </xf>
    <xf numFmtId="0" fontId="53" fillId="0" borderId="9" xfId="0" applyFont="1" applyBorder="1" applyAlignment="1">
      <alignment horizontal="left" vertical="center" wrapText="1"/>
    </xf>
    <xf numFmtId="0" fontId="53" fillId="0" borderId="9" xfId="0" applyFont="1" applyBorder="1" applyAlignment="1">
      <alignment horizontal="left" vertical="center" indent="1"/>
    </xf>
    <xf numFmtId="0" fontId="70" fillId="10" borderId="0" xfId="24" applyFont="1" applyBorder="1">
      <alignment horizontal="center" wrapText="1"/>
    </xf>
    <xf numFmtId="0" fontId="70" fillId="25" borderId="1" xfId="0" applyFont="1" applyFill="1" applyBorder="1" applyAlignment="1">
      <alignment horizontal="center" vertical="center" wrapText="1"/>
    </xf>
    <xf numFmtId="0" fontId="70" fillId="25" borderId="2" xfId="0" applyFont="1" applyFill="1" applyBorder="1" applyAlignment="1">
      <alignment horizontal="center" vertical="center" wrapText="1"/>
    </xf>
    <xf numFmtId="0" fontId="70" fillId="25" borderId="3" xfId="0" applyFont="1" applyFill="1" applyBorder="1" applyAlignment="1">
      <alignment horizontal="center" vertical="center" wrapText="1"/>
    </xf>
    <xf numFmtId="0" fontId="70" fillId="25" borderId="4" xfId="0" applyFont="1" applyFill="1" applyBorder="1" applyAlignment="1">
      <alignment horizontal="center" vertical="center" wrapText="1"/>
    </xf>
    <xf numFmtId="0" fontId="70" fillId="25" borderId="0" xfId="0" applyFont="1" applyFill="1" applyAlignment="1">
      <alignment horizontal="center" vertical="center" wrapText="1"/>
    </xf>
    <xf numFmtId="0" fontId="70" fillId="25" borderId="5" xfId="0" applyFont="1" applyFill="1" applyBorder="1" applyAlignment="1">
      <alignment horizontal="center" vertical="center" wrapText="1"/>
    </xf>
    <xf numFmtId="0" fontId="70" fillId="25" borderId="6" xfId="0" applyFont="1" applyFill="1" applyBorder="1" applyAlignment="1">
      <alignment horizontal="center" vertical="center" wrapText="1"/>
    </xf>
    <xf numFmtId="0" fontId="70" fillId="25" borderId="7" xfId="0" applyFont="1" applyFill="1" applyBorder="1" applyAlignment="1">
      <alignment horizontal="center" vertical="center" wrapText="1"/>
    </xf>
    <xf numFmtId="0" fontId="70" fillId="25" borderId="8" xfId="0" applyFont="1" applyFill="1" applyBorder="1" applyAlignment="1">
      <alignment horizontal="center" vertical="center" wrapText="1"/>
    </xf>
    <xf numFmtId="0" fontId="70" fillId="10" borderId="15" xfId="24" applyFont="1" applyBorder="1" applyAlignment="1">
      <alignment horizontal="center" vertical="center" wrapText="1"/>
    </xf>
    <xf numFmtId="0" fontId="70" fillId="10" borderId="9" xfId="24" applyFont="1" applyBorder="1" applyAlignment="1">
      <alignment horizontal="center" vertical="center" wrapText="1"/>
    </xf>
    <xf numFmtId="0" fontId="53" fillId="0" borderId="9" xfId="0" applyFont="1" applyBorder="1" applyAlignment="1">
      <alignment horizontal="left" vertical="top"/>
    </xf>
    <xf numFmtId="0" fontId="70" fillId="25" borderId="19" xfId="0" applyFont="1" applyFill="1" applyBorder="1" applyAlignment="1">
      <alignment horizontal="center" vertical="center"/>
    </xf>
    <xf numFmtId="0" fontId="70" fillId="25" borderId="25" xfId="0" applyFont="1" applyFill="1" applyBorder="1" applyAlignment="1">
      <alignment horizontal="center" vertical="center"/>
    </xf>
    <xf numFmtId="0" fontId="70" fillId="25" borderId="21" xfId="0" applyFont="1" applyFill="1" applyBorder="1" applyAlignment="1">
      <alignment horizontal="center" vertical="center"/>
    </xf>
    <xf numFmtId="0" fontId="183" fillId="25" borderId="13" xfId="0" applyFont="1" applyFill="1" applyBorder="1" applyAlignment="1">
      <alignment horizontal="left" vertical="center"/>
    </xf>
    <xf numFmtId="0" fontId="183" fillId="25" borderId="9" xfId="0" applyFont="1" applyFill="1" applyBorder="1" applyAlignment="1">
      <alignment horizontal="left" vertical="center"/>
    </xf>
    <xf numFmtId="0" fontId="9" fillId="0" borderId="9" xfId="0" applyFont="1" applyBorder="1" applyAlignment="1">
      <alignment horizontal="left" vertical="center"/>
    </xf>
    <xf numFmtId="0" fontId="70" fillId="10" borderId="5" xfId="24" applyFont="1" applyBorder="1">
      <alignment horizontal="center" wrapText="1"/>
    </xf>
    <xf numFmtId="0" fontId="70" fillId="10" borderId="7" xfId="24" applyFont="1" applyBorder="1">
      <alignment horizontal="center" wrapText="1"/>
    </xf>
    <xf numFmtId="0" fontId="70" fillId="10" borderId="8" xfId="24" applyFont="1" applyBorder="1">
      <alignment horizontal="center" wrapText="1"/>
    </xf>
    <xf numFmtId="0" fontId="9" fillId="0" borderId="9" xfId="0" applyFont="1" applyBorder="1" applyAlignment="1">
      <alignment vertical="center" wrapText="1"/>
    </xf>
    <xf numFmtId="0" fontId="9" fillId="0" borderId="9" xfId="0" applyFont="1" applyBorder="1" applyAlignment="1">
      <alignment horizontal="left" vertical="center" wrapText="1"/>
    </xf>
    <xf numFmtId="0" fontId="9" fillId="0" borderId="9" xfId="0" applyFont="1" applyBorder="1" applyAlignment="1">
      <alignment horizontal="left" vertical="center" wrapText="1" indent="1"/>
    </xf>
    <xf numFmtId="0" fontId="0" fillId="0" borderId="9" xfId="0" applyBorder="1" applyAlignment="1">
      <alignment horizontal="left" vertical="center"/>
    </xf>
    <xf numFmtId="0" fontId="9" fillId="0" borderId="9" xfId="0" applyFont="1" applyBorder="1" applyAlignment="1">
      <alignment horizontal="left" vertical="center" indent="1"/>
    </xf>
    <xf numFmtId="0" fontId="0" fillId="0" borderId="9" xfId="0" applyBorder="1" applyAlignment="1">
      <alignment horizontal="left" vertical="center" indent="1"/>
    </xf>
    <xf numFmtId="0" fontId="70" fillId="25" borderId="10" xfId="0" applyFont="1" applyFill="1" applyBorder="1" applyAlignment="1">
      <alignment horizontal="center" vertical="center"/>
    </xf>
    <xf numFmtId="0" fontId="70" fillId="25" borderId="11" xfId="0" applyFont="1" applyFill="1" applyBorder="1" applyAlignment="1">
      <alignment horizontal="center" vertical="center"/>
    </xf>
    <xf numFmtId="0" fontId="70" fillId="25" borderId="12" xfId="0" applyFont="1" applyFill="1" applyBorder="1" applyAlignment="1">
      <alignment horizontal="center" vertical="center"/>
    </xf>
    <xf numFmtId="0" fontId="110" fillId="10" borderId="9" xfId="0" applyFont="1" applyFill="1" applyBorder="1" applyAlignment="1">
      <alignment horizontal="center" vertical="center" wrapText="1"/>
    </xf>
    <xf numFmtId="0" fontId="110" fillId="0" borderId="9" xfId="0" applyFont="1" applyBorder="1" applyAlignment="1">
      <alignment horizontal="center" vertical="top" wrapText="1"/>
    </xf>
    <xf numFmtId="0" fontId="53" fillId="0" borderId="9" xfId="0" applyFont="1" applyBorder="1" applyAlignment="1">
      <alignment horizontal="center" wrapText="1"/>
    </xf>
    <xf numFmtId="0" fontId="70" fillId="25" borderId="19" xfId="0" applyFont="1" applyFill="1" applyBorder="1" applyAlignment="1">
      <alignment horizontal="center" vertical="center" wrapText="1"/>
    </xf>
    <xf numFmtId="0" fontId="70" fillId="25" borderId="25" xfId="0" applyFont="1" applyFill="1" applyBorder="1" applyAlignment="1">
      <alignment horizontal="center" vertical="center" wrapText="1"/>
    </xf>
    <xf numFmtId="0" fontId="70" fillId="25" borderId="21" xfId="0" applyFont="1" applyFill="1" applyBorder="1" applyAlignment="1">
      <alignment horizontal="center" vertical="center" wrapText="1"/>
    </xf>
    <xf numFmtId="0" fontId="186" fillId="25" borderId="19" xfId="0" applyFont="1" applyFill="1" applyBorder="1" applyAlignment="1">
      <alignment horizontal="center" vertical="center" wrapText="1"/>
    </xf>
    <xf numFmtId="0" fontId="186" fillId="25" borderId="25" xfId="0" applyFont="1" applyFill="1" applyBorder="1" applyAlignment="1">
      <alignment horizontal="center" vertical="center" wrapText="1"/>
    </xf>
    <xf numFmtId="0" fontId="186" fillId="25" borderId="21" xfId="0" applyFont="1" applyFill="1" applyBorder="1" applyAlignment="1">
      <alignment horizontal="center" vertical="center" wrapText="1"/>
    </xf>
    <xf numFmtId="0" fontId="10" fillId="10" borderId="37" xfId="0" applyFont="1" applyFill="1" applyBorder="1" applyAlignment="1">
      <alignment horizontal="left" vertical="center"/>
    </xf>
    <xf numFmtId="0" fontId="10" fillId="10" borderId="0" xfId="0" applyFont="1" applyFill="1" applyAlignment="1">
      <alignment horizontal="left" vertical="center"/>
    </xf>
    <xf numFmtId="0" fontId="10" fillId="25" borderId="10" xfId="19" applyFont="1" applyFill="1" applyBorder="1" applyAlignment="1">
      <alignment horizontal="center" vertical="center" wrapText="1"/>
    </xf>
    <xf numFmtId="0" fontId="10" fillId="25" borderId="11" xfId="19" applyFont="1" applyFill="1" applyBorder="1" applyAlignment="1">
      <alignment horizontal="center" vertical="center" wrapText="1"/>
    </xf>
    <xf numFmtId="0" fontId="10" fillId="25" borderId="12" xfId="19" applyFont="1" applyFill="1" applyBorder="1" applyAlignment="1">
      <alignment horizontal="center" vertical="center" wrapText="1"/>
    </xf>
    <xf numFmtId="0" fontId="10" fillId="25" borderId="13" xfId="19" applyFont="1" applyFill="1" applyBorder="1" applyAlignment="1">
      <alignment horizontal="center" vertical="center" wrapText="1"/>
    </xf>
    <xf numFmtId="0" fontId="10" fillId="25" borderId="15" xfId="19" applyFont="1" applyFill="1" applyBorder="1" applyAlignment="1">
      <alignment horizontal="center" vertical="center" wrapText="1"/>
    </xf>
    <xf numFmtId="0" fontId="10" fillId="25" borderId="9" xfId="19" applyFont="1" applyFill="1" applyBorder="1" applyAlignment="1">
      <alignment horizontal="left" vertical="top" wrapText="1"/>
    </xf>
    <xf numFmtId="0" fontId="188" fillId="25" borderId="19" xfId="0" applyFont="1" applyFill="1" applyBorder="1" applyAlignment="1">
      <alignment horizontal="center" vertical="center" wrapText="1"/>
    </xf>
    <xf numFmtId="0" fontId="188" fillId="25" borderId="25" xfId="0" applyFont="1" applyFill="1" applyBorder="1" applyAlignment="1">
      <alignment horizontal="center" vertical="center" wrapText="1"/>
    </xf>
    <xf numFmtId="0" fontId="188" fillId="25" borderId="21" xfId="0" applyFont="1" applyFill="1" applyBorder="1" applyAlignment="1">
      <alignment horizontal="center" vertical="center" wrapText="1"/>
    </xf>
    <xf numFmtId="0" fontId="189" fillId="25" borderId="10" xfId="0" applyFont="1" applyFill="1" applyBorder="1" applyAlignment="1">
      <alignment horizontal="left" vertical="center"/>
    </xf>
    <xf numFmtId="0" fontId="189" fillId="25" borderId="11" xfId="0" applyFont="1" applyFill="1" applyBorder="1" applyAlignment="1">
      <alignment horizontal="left" vertical="center"/>
    </xf>
    <xf numFmtId="0" fontId="189" fillId="25" borderId="12" xfId="0" applyFont="1" applyFill="1" applyBorder="1" applyAlignment="1">
      <alignment horizontal="left" vertical="center"/>
    </xf>
    <xf numFmtId="0" fontId="59" fillId="25" borderId="9" xfId="0" applyFont="1" applyFill="1" applyBorder="1" applyAlignment="1">
      <alignment horizontal="left" vertical="center" wrapText="1"/>
    </xf>
    <xf numFmtId="0" fontId="10" fillId="25" borderId="10" xfId="19" applyFont="1" applyFill="1" applyBorder="1" applyAlignment="1">
      <alignment horizontal="left" vertical="top" wrapText="1"/>
    </xf>
    <xf numFmtId="0" fontId="10" fillId="25" borderId="11" xfId="19" applyFont="1" applyFill="1" applyBorder="1" applyAlignment="1">
      <alignment horizontal="left" vertical="top" wrapText="1"/>
    </xf>
    <xf numFmtId="0" fontId="59" fillId="10" borderId="9" xfId="0" applyFont="1" applyFill="1" applyBorder="1" applyAlignment="1">
      <alignment horizontal="left" vertical="top" wrapText="1"/>
    </xf>
    <xf numFmtId="0" fontId="59" fillId="10" borderId="10" xfId="0" applyFont="1" applyFill="1" applyBorder="1" applyAlignment="1">
      <alignment horizontal="left" vertical="center"/>
    </xf>
    <xf numFmtId="0" fontId="59" fillId="10" borderId="12" xfId="0" applyFont="1" applyFill="1" applyBorder="1" applyAlignment="1">
      <alignment horizontal="left" vertical="center"/>
    </xf>
    <xf numFmtId="0" fontId="59" fillId="10" borderId="9" xfId="0" applyFont="1" applyFill="1" applyBorder="1" applyAlignment="1">
      <alignment horizontal="left" vertical="center"/>
    </xf>
    <xf numFmtId="0" fontId="110" fillId="25" borderId="19" xfId="0" applyFont="1" applyFill="1" applyBorder="1" applyAlignment="1">
      <alignment horizontal="center" vertical="center"/>
    </xf>
    <xf numFmtId="0" fontId="110" fillId="25" borderId="25" xfId="0" applyFont="1" applyFill="1" applyBorder="1" applyAlignment="1">
      <alignment horizontal="center" vertical="center"/>
    </xf>
    <xf numFmtId="0" fontId="110" fillId="25" borderId="21" xfId="0" applyFont="1" applyFill="1" applyBorder="1" applyAlignment="1">
      <alignment horizontal="center" vertical="center"/>
    </xf>
    <xf numFmtId="0" fontId="13" fillId="25" borderId="10" xfId="19" applyFont="1" applyFill="1" applyBorder="1" applyAlignment="1">
      <alignment horizontal="center" vertical="center" wrapText="1"/>
    </xf>
    <xf numFmtId="0" fontId="13" fillId="25" borderId="11" xfId="19" applyFont="1" applyFill="1" applyBorder="1" applyAlignment="1">
      <alignment horizontal="center" vertical="center" wrapText="1"/>
    </xf>
    <xf numFmtId="0" fontId="13" fillId="25" borderId="12" xfId="19" applyFont="1" applyFill="1" applyBorder="1" applyAlignment="1">
      <alignment horizontal="center" vertical="center" wrapText="1"/>
    </xf>
    <xf numFmtId="0" fontId="110" fillId="25" borderId="9" xfId="0" applyFont="1" applyFill="1" applyBorder="1" applyAlignment="1">
      <alignment horizontal="left" vertical="center" wrapText="1"/>
    </xf>
    <xf numFmtId="0" fontId="0" fillId="0" borderId="9" xfId="0" applyBorder="1" applyAlignment="1">
      <alignment vertical="center" wrapText="1"/>
    </xf>
    <xf numFmtId="0" fontId="0" fillId="0" borderId="9" xfId="0" applyBorder="1" applyAlignment="1">
      <alignment horizontal="left" vertical="center" wrapText="1"/>
    </xf>
  </cellXfs>
  <cellStyles count="30">
    <cellStyle name="=C:\WINNT35\SYSTEM32\COMMAND.COM" xfId="5" xr:uid="{7DBF29FF-F3F7-428C-AE59-7C755861AA6D}"/>
    <cellStyle name="Heading 1 2" xfId="4" xr:uid="{D35D28F9-3416-45B3-AB40-8359DE5AD687}"/>
    <cellStyle name="Heading 2 2" xfId="6" xr:uid="{541354D4-BC50-426B-BA8B-0F0A2933874A}"/>
    <cellStyle name="HeadingTable" xfId="14" xr:uid="{59099D4C-D04E-48AE-9AD1-100D9117BA5B}"/>
    <cellStyle name="HeadingTable 2" xfId="24" xr:uid="{8A1B01DE-E4F3-40C5-AB2F-A655B9C2403C}"/>
    <cellStyle name="Hipervínculo 2" xfId="26" xr:uid="{3623FD96-81F3-4542-8477-5153ED74DCE9}"/>
    <cellStyle name="Hyperlink" xfId="1" builtinId="8"/>
    <cellStyle name="Hyperlink 2" xfId="2" xr:uid="{9583EFD8-E734-45A7-9280-C13E7407ACC8}"/>
    <cellStyle name="inputExposure" xfId="17" xr:uid="{67426A72-D355-4280-88E4-399BE0530AA1}"/>
    <cellStyle name="Normal" xfId="0" builtinId="0"/>
    <cellStyle name="Normal 10" xfId="16" xr:uid="{FBF78ADF-A66F-4CB1-B51E-CC4198A22339}"/>
    <cellStyle name="Normal 2" xfId="3" xr:uid="{2A1B7328-316F-4A84-95E7-A579A7EF7C67}"/>
    <cellStyle name="Normal 2 2" xfId="7" xr:uid="{0ECCD957-E4CC-4BBE-B70D-C25531742EA1}"/>
    <cellStyle name="Normal 2 2 2" xfId="27" xr:uid="{1BEFB480-C6F3-4A67-90A2-EA3587E11AE0}"/>
    <cellStyle name="Normal 2 2 4" xfId="18" xr:uid="{A8FE2B74-507D-4E1F-A0E9-D1973C354439}"/>
    <cellStyle name="Normal 2 2 4 2" xfId="28" xr:uid="{55EDF77C-3CB5-4DF9-A418-7CC5DC5A96D9}"/>
    <cellStyle name="Normal 2 3" xfId="9" xr:uid="{49467A7A-EC50-415C-AF69-2E13C7345D71}"/>
    <cellStyle name="Normal 2 4" xfId="22" xr:uid="{5BD6908E-A636-462C-895E-CB6BD36E47C6}"/>
    <cellStyle name="Normal 3" xfId="23" xr:uid="{080D87F6-15BB-434A-83C6-BEB90A1E985B}"/>
    <cellStyle name="Normal 3 2" xfId="25" xr:uid="{5724BEEE-7023-4915-9576-AE586DD1DA9D}"/>
    <cellStyle name="Normal 4" xfId="12" xr:uid="{1A5790F7-288A-492C-B6D9-569D70938E93}"/>
    <cellStyle name="Normal 5" xfId="20" xr:uid="{471F296C-6977-4D14-9887-A891BAD964D2}"/>
    <cellStyle name="Normal 6" xfId="29" xr:uid="{E19910E1-2496-4680-AA0D-019DD505A9D2}"/>
    <cellStyle name="Normal_20 OPR" xfId="11" xr:uid="{83D18B41-46D9-48D5-9D3B-8E02EB3E3B85}"/>
    <cellStyle name="Normal_ListMarketRiskParameters" xfId="19" xr:uid="{19086C3D-C106-4F55-9910-AA135482744E}"/>
    <cellStyle name="optionalExposure" xfId="8" xr:uid="{F3355DB0-0D45-40D5-9093-B7D834DF3A8C}"/>
    <cellStyle name="Percent" xfId="15" builtinId="5"/>
    <cellStyle name="Percent 2" xfId="10" xr:uid="{ECB5D363-DB24-4EC2-B27B-3E3F4FC37A2E}"/>
    <cellStyle name="Percent 3" xfId="21" xr:uid="{5165ABDA-87A4-4C57-A7B2-98508508E156}"/>
    <cellStyle name="Standard 3" xfId="13" xr:uid="{D5CADD45-63E0-4BCF-82C0-78F38844CE5E}"/>
  </cellStyles>
  <dxfs count="25">
    <dxf>
      <fill>
        <patternFill>
          <bgColor rgb="FFFF0000"/>
        </patternFill>
      </fill>
    </dxf>
    <dxf>
      <fill>
        <patternFill>
          <bgColor theme="0" tint="-0.14996795556505021"/>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styles" Target="styles.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sharedStrings" Target="sharedString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180975</xdr:colOff>
      <xdr:row>87</xdr:row>
      <xdr:rowOff>123825</xdr:rowOff>
    </xdr:from>
    <xdr:ext cx="184731" cy="264560"/>
    <xdr:sp macro="" textlink="">
      <xdr:nvSpPr>
        <xdr:cNvPr id="2" name="TextBox 1">
          <a:extLst>
            <a:ext uri="{FF2B5EF4-FFF2-40B4-BE49-F238E27FC236}">
              <a16:creationId xmlns:a16="http://schemas.microsoft.com/office/drawing/2014/main" id="{9512AC0D-B3F4-465A-A343-8F37A2FCB75B}"/>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180975</xdr:colOff>
      <xdr:row>87</xdr:row>
      <xdr:rowOff>123825</xdr:rowOff>
    </xdr:from>
    <xdr:ext cx="184731" cy="264560"/>
    <xdr:sp macro="" textlink="">
      <xdr:nvSpPr>
        <xdr:cNvPr id="3" name="TextBox 2">
          <a:extLst>
            <a:ext uri="{FF2B5EF4-FFF2-40B4-BE49-F238E27FC236}">
              <a16:creationId xmlns:a16="http://schemas.microsoft.com/office/drawing/2014/main" id="{A2947CBE-5785-4695-A3E5-7258EA279983}"/>
            </a:ext>
          </a:extLst>
        </xdr:cNvPr>
        <xdr:cNvSpPr txBox="1"/>
      </xdr:nvSpPr>
      <xdr:spPr>
        <a:xfrm>
          <a:off x="5105400" y="1816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B57B5DF-9A3D-4088-9348-CB86710366F5}"/>
            </a:ext>
          </a:extLst>
        </xdr:cNvPr>
        <xdr:cNvSpPr txBox="1"/>
      </xdr:nvSpPr>
      <xdr:spPr>
        <a:xfrm>
          <a:off x="2152650" y="5362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161925</xdr:colOff>
      <xdr:row>2</xdr:row>
      <xdr:rowOff>123825</xdr:rowOff>
    </xdr:from>
    <xdr:to>
      <xdr:col>7</xdr:col>
      <xdr:colOff>619125</xdr:colOff>
      <xdr:row>18</xdr:row>
      <xdr:rowOff>71755</xdr:rowOff>
    </xdr:to>
    <xdr:pic>
      <xdr:nvPicPr>
        <xdr:cNvPr id="2" name="Image 1">
          <a:extLst>
            <a:ext uri="{FF2B5EF4-FFF2-40B4-BE49-F238E27FC236}">
              <a16:creationId xmlns:a16="http://schemas.microsoft.com/office/drawing/2014/main" id="{6CA82424-84AC-4D2C-AE9B-2C5E1EC4C704}"/>
            </a:ext>
          </a:extLst>
        </xdr:cNvPr>
        <xdr:cNvPicPr/>
      </xdr:nvPicPr>
      <xdr:blipFill>
        <a:blip xmlns:r="http://schemas.openxmlformats.org/officeDocument/2006/relationships" r:embed="rId1"/>
        <a:srcRect/>
        <a:stretch>
          <a:fillRect/>
        </a:stretch>
      </xdr:blipFill>
      <xdr:spPr bwMode="auto">
        <a:xfrm>
          <a:off x="161925" y="542925"/>
          <a:ext cx="6191250" cy="299593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DF30B-F46F-4833-BE6F-AA3A4A5440FB}">
  <sheetPr codeName="Sheet2"/>
  <dimension ref="B2:L130"/>
  <sheetViews>
    <sheetView tabSelected="1" workbookViewId="0">
      <selection activeCell="O19" sqref="O19"/>
    </sheetView>
  </sheetViews>
  <sheetFormatPr defaultColWidth="9.140625" defaultRowHeight="15"/>
  <cols>
    <col min="1" max="1" width="9.85546875" style="1" customWidth="1"/>
    <col min="2" max="12" width="9.140625" style="1"/>
    <col min="13" max="13" width="15.5703125" style="1" customWidth="1"/>
    <col min="14" max="16384" width="9.140625" style="1"/>
  </cols>
  <sheetData>
    <row r="2" spans="2:12">
      <c r="B2" s="669" t="s">
        <v>1638</v>
      </c>
    </row>
    <row r="3" spans="2:12">
      <c r="B3" s="1261" t="s">
        <v>1613</v>
      </c>
      <c r="C3" s="1262"/>
      <c r="D3" s="1262"/>
      <c r="E3" s="1262"/>
      <c r="F3" s="1262"/>
      <c r="G3" s="1262"/>
      <c r="H3" s="1262"/>
      <c r="I3" s="1262"/>
      <c r="J3" s="1262"/>
      <c r="K3" s="1262"/>
      <c r="L3" s="1263"/>
    </row>
    <row r="4" spans="2:12">
      <c r="B4" s="1264" t="s">
        <v>1</v>
      </c>
      <c r="C4" s="1265"/>
      <c r="D4" s="1265"/>
      <c r="E4" s="1265"/>
      <c r="F4" s="1265"/>
      <c r="G4" s="1265"/>
      <c r="H4" s="1265"/>
      <c r="I4" s="1265"/>
      <c r="J4" s="1265"/>
      <c r="K4" s="1265"/>
      <c r="L4" s="1266"/>
    </row>
    <row r="5" spans="2:12" ht="22.5" customHeight="1">
      <c r="B5" s="1264" t="s">
        <v>2</v>
      </c>
      <c r="C5" s="1265"/>
      <c r="D5" s="1265"/>
      <c r="E5" s="1265"/>
      <c r="F5" s="1265"/>
      <c r="G5" s="1265"/>
      <c r="H5" s="1265"/>
      <c r="I5" s="1265"/>
      <c r="J5" s="1265"/>
      <c r="K5" s="1265"/>
      <c r="L5" s="1266"/>
    </row>
    <row r="6" spans="2:12">
      <c r="B6" s="1264" t="s">
        <v>3</v>
      </c>
      <c r="C6" s="1265"/>
      <c r="D6" s="1265"/>
      <c r="E6" s="1265"/>
      <c r="F6" s="1265"/>
      <c r="G6" s="1265"/>
      <c r="H6" s="1265"/>
      <c r="I6" s="1265"/>
      <c r="J6" s="1265"/>
      <c r="K6" s="1265"/>
      <c r="L6" s="1266"/>
    </row>
    <row r="7" spans="2:12" ht="22.5" customHeight="1">
      <c r="B7" s="1255" t="s">
        <v>4</v>
      </c>
      <c r="C7" s="1256"/>
      <c r="D7" s="1256"/>
      <c r="E7" s="1256"/>
      <c r="F7" s="1256"/>
      <c r="G7" s="1256"/>
      <c r="H7" s="1256"/>
      <c r="I7" s="1256"/>
      <c r="J7" s="1256"/>
      <c r="K7" s="1256"/>
      <c r="L7" s="1257"/>
    </row>
    <row r="8" spans="2:12" ht="20.100000000000001" customHeight="1">
      <c r="B8" s="669" t="s">
        <v>1639</v>
      </c>
      <c r="C8" s="663"/>
      <c r="D8" s="663"/>
      <c r="E8" s="663"/>
      <c r="F8" s="663"/>
      <c r="G8" s="663"/>
      <c r="H8" s="663"/>
      <c r="I8" s="663"/>
      <c r="J8" s="663"/>
      <c r="K8" s="663"/>
      <c r="L8" s="668"/>
    </row>
    <row r="9" spans="2:12" ht="22.5" customHeight="1">
      <c r="B9" s="1261" t="s">
        <v>118</v>
      </c>
      <c r="C9" s="1262"/>
      <c r="D9" s="1262"/>
      <c r="E9" s="1262"/>
      <c r="F9" s="1262"/>
      <c r="G9" s="1262"/>
      <c r="H9" s="1262"/>
      <c r="I9" s="1262"/>
      <c r="J9" s="1262"/>
      <c r="K9" s="1262"/>
      <c r="L9" s="1263"/>
    </row>
    <row r="10" spans="2:12" ht="22.5" customHeight="1">
      <c r="B10" s="1255" t="s">
        <v>119</v>
      </c>
      <c r="C10" s="1256"/>
      <c r="D10" s="1256"/>
      <c r="E10" s="1256"/>
      <c r="F10" s="1256"/>
      <c r="G10" s="1256"/>
      <c r="H10" s="1256"/>
      <c r="I10" s="1256"/>
      <c r="J10" s="1256"/>
      <c r="K10" s="1256"/>
      <c r="L10" s="1257"/>
    </row>
    <row r="11" spans="2:12" ht="20.100000000000001" customHeight="1">
      <c r="B11" s="669" t="s">
        <v>1640</v>
      </c>
      <c r="C11" s="663"/>
      <c r="D11" s="663"/>
      <c r="E11" s="663"/>
      <c r="F11" s="663"/>
      <c r="G11" s="663"/>
      <c r="H11" s="663"/>
      <c r="I11" s="663"/>
      <c r="J11" s="663"/>
      <c r="K11" s="663"/>
      <c r="L11" s="668"/>
    </row>
    <row r="12" spans="2:12" ht="22.5" customHeight="1">
      <c r="B12" s="1258" t="s">
        <v>183</v>
      </c>
      <c r="C12" s="1259"/>
      <c r="D12" s="1259"/>
      <c r="E12" s="1259"/>
      <c r="F12" s="1259"/>
      <c r="G12" s="1259"/>
      <c r="H12" s="1259"/>
      <c r="I12" s="1259"/>
      <c r="J12" s="1259"/>
      <c r="K12" s="1259"/>
      <c r="L12" s="1260"/>
    </row>
    <row r="13" spans="2:12" ht="22.5" customHeight="1">
      <c r="B13" s="1264" t="s">
        <v>184</v>
      </c>
      <c r="C13" s="1265"/>
      <c r="D13" s="1265"/>
      <c r="E13" s="1265"/>
      <c r="F13" s="1265"/>
      <c r="G13" s="1265"/>
      <c r="H13" s="1265"/>
      <c r="I13" s="1265"/>
      <c r="J13" s="1265"/>
      <c r="K13" s="1265"/>
      <c r="L13" s="1266"/>
    </row>
    <row r="14" spans="2:12" ht="22.5" customHeight="1">
      <c r="B14" s="1264" t="s">
        <v>185</v>
      </c>
      <c r="C14" s="1265"/>
      <c r="D14" s="1265"/>
      <c r="E14" s="1265"/>
      <c r="F14" s="1265"/>
      <c r="G14" s="1265"/>
      <c r="H14" s="1265"/>
      <c r="I14" s="1265"/>
      <c r="J14" s="1265"/>
      <c r="K14" s="1265"/>
      <c r="L14" s="1266"/>
    </row>
    <row r="15" spans="2:12">
      <c r="B15" s="1264" t="s">
        <v>186</v>
      </c>
      <c r="C15" s="1265"/>
      <c r="D15" s="1265"/>
      <c r="E15" s="1265"/>
      <c r="F15" s="1265"/>
      <c r="G15" s="1265"/>
      <c r="H15" s="1265"/>
      <c r="I15" s="1265"/>
      <c r="J15" s="1265"/>
      <c r="K15" s="1265"/>
      <c r="L15" s="1266"/>
    </row>
    <row r="16" spans="2:12">
      <c r="B16" s="1264" t="s">
        <v>187</v>
      </c>
      <c r="C16" s="1265"/>
      <c r="D16" s="1265"/>
      <c r="E16" s="1265"/>
      <c r="F16" s="1265"/>
      <c r="G16" s="1265"/>
      <c r="H16" s="1265"/>
      <c r="I16" s="1265"/>
      <c r="J16" s="1265"/>
      <c r="K16" s="1265"/>
      <c r="L16" s="1266"/>
    </row>
    <row r="17" spans="2:12">
      <c r="B17" s="1255" t="s">
        <v>188</v>
      </c>
      <c r="C17" s="1256"/>
      <c r="D17" s="1256"/>
      <c r="E17" s="1256"/>
      <c r="F17" s="1256"/>
      <c r="G17" s="1256"/>
      <c r="H17" s="1256"/>
      <c r="I17" s="1256"/>
      <c r="J17" s="1256"/>
      <c r="K17" s="1256"/>
      <c r="L17" s="1257"/>
    </row>
    <row r="18" spans="2:12" ht="20.100000000000001" customHeight="1">
      <c r="B18" s="669" t="s">
        <v>690</v>
      </c>
      <c r="C18" s="663"/>
      <c r="D18" s="663"/>
      <c r="E18" s="663"/>
      <c r="F18" s="663"/>
      <c r="G18" s="663"/>
      <c r="H18" s="663"/>
      <c r="I18" s="663"/>
      <c r="J18" s="663"/>
      <c r="K18" s="663"/>
      <c r="L18" s="668"/>
    </row>
    <row r="19" spans="2:12">
      <c r="B19" s="1258" t="s">
        <v>275</v>
      </c>
      <c r="C19" s="1259"/>
      <c r="D19" s="1259"/>
      <c r="E19" s="1259"/>
      <c r="F19" s="1259"/>
      <c r="G19" s="1259"/>
      <c r="H19" s="1259"/>
      <c r="I19" s="1259"/>
      <c r="J19" s="1259"/>
      <c r="K19" s="1259"/>
      <c r="L19" s="1260"/>
    </row>
    <row r="20" spans="2:12">
      <c r="B20" s="1264" t="s">
        <v>276</v>
      </c>
      <c r="C20" s="1265"/>
      <c r="D20" s="1265"/>
      <c r="E20" s="1265"/>
      <c r="F20" s="1265"/>
      <c r="G20" s="1265"/>
      <c r="H20" s="1265"/>
      <c r="I20" s="1265"/>
      <c r="J20" s="1265"/>
      <c r="K20" s="1265"/>
      <c r="L20" s="1266"/>
    </row>
    <row r="21" spans="2:12">
      <c r="B21" s="1255" t="s">
        <v>277</v>
      </c>
      <c r="C21" s="1256"/>
      <c r="D21" s="1256"/>
      <c r="E21" s="1256"/>
      <c r="F21" s="1256"/>
      <c r="G21" s="1256"/>
      <c r="H21" s="1256"/>
      <c r="I21" s="1256"/>
      <c r="J21" s="1256"/>
      <c r="K21" s="1256"/>
      <c r="L21" s="1257"/>
    </row>
    <row r="22" spans="2:12" ht="20.100000000000001" customHeight="1">
      <c r="B22" s="669" t="s">
        <v>1641</v>
      </c>
      <c r="C22" s="663"/>
      <c r="D22" s="663"/>
      <c r="E22" s="663"/>
      <c r="F22" s="663"/>
      <c r="G22" s="663"/>
      <c r="H22" s="663"/>
      <c r="I22" s="663"/>
      <c r="J22" s="663"/>
      <c r="K22" s="663"/>
      <c r="L22" s="668"/>
    </row>
    <row r="23" spans="2:12">
      <c r="B23" s="1258" t="s">
        <v>153</v>
      </c>
      <c r="C23" s="1259"/>
      <c r="D23" s="1259"/>
      <c r="E23" s="1259"/>
      <c r="F23" s="1259"/>
      <c r="G23" s="1259"/>
      <c r="H23" s="1259"/>
      <c r="I23" s="1259"/>
      <c r="J23" s="1259"/>
      <c r="K23" s="1259"/>
      <c r="L23" s="1260"/>
    </row>
    <row r="24" spans="2:12">
      <c r="B24" s="1255" t="s">
        <v>154</v>
      </c>
      <c r="C24" s="1256"/>
      <c r="D24" s="1256"/>
      <c r="E24" s="1256"/>
      <c r="F24" s="1256"/>
      <c r="G24" s="1256"/>
      <c r="H24" s="1256"/>
      <c r="I24" s="1256"/>
      <c r="J24" s="1256"/>
      <c r="K24" s="1256"/>
      <c r="L24" s="1257"/>
    </row>
    <row r="25" spans="2:12" ht="20.100000000000001" customHeight="1">
      <c r="B25" s="669" t="s">
        <v>1642</v>
      </c>
      <c r="C25" s="663"/>
      <c r="D25" s="663"/>
      <c r="E25" s="663"/>
      <c r="F25" s="663"/>
      <c r="G25" s="663"/>
      <c r="H25" s="663"/>
      <c r="I25" s="663"/>
      <c r="J25" s="663"/>
      <c r="K25" s="663"/>
      <c r="L25" s="668"/>
    </row>
    <row r="26" spans="2:12">
      <c r="B26" s="1261" t="s">
        <v>477</v>
      </c>
      <c r="C26" s="1262"/>
      <c r="D26" s="1262"/>
      <c r="E26" s="1262"/>
      <c r="F26" s="1262"/>
      <c r="G26" s="1262"/>
      <c r="H26" s="1262"/>
      <c r="I26" s="1262"/>
      <c r="J26" s="1262"/>
      <c r="K26" s="1262"/>
      <c r="L26" s="1263"/>
    </row>
    <row r="27" spans="2:12">
      <c r="B27" s="1264" t="s">
        <v>478</v>
      </c>
      <c r="C27" s="1265"/>
      <c r="D27" s="1265"/>
      <c r="E27" s="1265"/>
      <c r="F27" s="1265"/>
      <c r="G27" s="1265"/>
      <c r="H27" s="1265"/>
      <c r="I27" s="1265"/>
      <c r="J27" s="1265"/>
      <c r="K27" s="1265"/>
      <c r="L27" s="1266"/>
    </row>
    <row r="28" spans="2:12">
      <c r="B28" s="1264" t="s">
        <v>479</v>
      </c>
      <c r="C28" s="1265"/>
      <c r="D28" s="1265"/>
      <c r="E28" s="1265"/>
      <c r="F28" s="1265"/>
      <c r="G28" s="1265"/>
      <c r="H28" s="1265"/>
      <c r="I28" s="1265"/>
      <c r="J28" s="1265"/>
      <c r="K28" s="1265"/>
      <c r="L28" s="1266"/>
    </row>
    <row r="29" spans="2:12">
      <c r="B29" s="1267" t="s">
        <v>480</v>
      </c>
      <c r="C29" s="1268"/>
      <c r="D29" s="1268"/>
      <c r="E29" s="1268"/>
      <c r="F29" s="1268"/>
      <c r="G29" s="1268"/>
      <c r="H29" s="1268"/>
      <c r="I29" s="1268"/>
      <c r="J29" s="1268"/>
      <c r="K29" s="1268"/>
      <c r="L29" s="1269"/>
    </row>
    <row r="30" spans="2:12" ht="20.100000000000001" customHeight="1">
      <c r="B30" s="669" t="s">
        <v>1643</v>
      </c>
      <c r="D30" s="670"/>
      <c r="E30" s="670"/>
      <c r="F30" s="670"/>
      <c r="G30" s="670"/>
      <c r="H30" s="670"/>
      <c r="I30" s="670"/>
      <c r="J30" s="670"/>
      <c r="K30" s="670"/>
      <c r="L30" s="671"/>
    </row>
    <row r="31" spans="2:12">
      <c r="B31" s="1261" t="s">
        <v>612</v>
      </c>
      <c r="C31" s="1262"/>
      <c r="D31" s="1262"/>
      <c r="E31" s="1262"/>
      <c r="F31" s="1262"/>
      <c r="G31" s="1262"/>
      <c r="H31" s="1262"/>
      <c r="I31" s="1262"/>
      <c r="J31" s="1262"/>
      <c r="K31" s="1262"/>
      <c r="L31" s="1263"/>
    </row>
    <row r="32" spans="2:12">
      <c r="B32" s="1264" t="s">
        <v>613</v>
      </c>
      <c r="C32" s="1265"/>
      <c r="D32" s="1265"/>
      <c r="E32" s="1265"/>
      <c r="F32" s="1265"/>
      <c r="G32" s="1265"/>
      <c r="H32" s="1265"/>
      <c r="I32" s="1265"/>
      <c r="J32" s="1265"/>
      <c r="K32" s="1265"/>
      <c r="L32" s="1266"/>
    </row>
    <row r="33" spans="2:12">
      <c r="B33" s="1264" t="s">
        <v>614</v>
      </c>
      <c r="C33" s="1265"/>
      <c r="D33" s="1265"/>
      <c r="E33" s="1265"/>
      <c r="F33" s="1265"/>
      <c r="G33" s="1265"/>
      <c r="H33" s="1265"/>
      <c r="I33" s="1265"/>
      <c r="J33" s="1265"/>
      <c r="K33" s="1265"/>
      <c r="L33" s="1266"/>
    </row>
    <row r="34" spans="2:12">
      <c r="B34" s="1255" t="s">
        <v>615</v>
      </c>
      <c r="C34" s="1256"/>
      <c r="D34" s="1256"/>
      <c r="E34" s="1256"/>
      <c r="F34" s="1256"/>
      <c r="G34" s="1256"/>
      <c r="H34" s="1256"/>
      <c r="I34" s="1256"/>
      <c r="J34" s="1256"/>
      <c r="K34" s="1256"/>
      <c r="L34" s="1257"/>
    </row>
    <row r="35" spans="2:12" ht="20.100000000000001" customHeight="1">
      <c r="B35" s="669" t="s">
        <v>1644</v>
      </c>
      <c r="C35" s="663"/>
      <c r="D35" s="663"/>
      <c r="E35" s="663"/>
      <c r="F35" s="663"/>
      <c r="G35" s="663"/>
      <c r="H35" s="663"/>
      <c r="I35" s="663"/>
      <c r="J35" s="663"/>
      <c r="K35" s="663"/>
      <c r="L35" s="668"/>
    </row>
    <row r="36" spans="2:12">
      <c r="B36" s="1261" t="s">
        <v>758</v>
      </c>
      <c r="C36" s="1262"/>
      <c r="D36" s="1262"/>
      <c r="E36" s="1262"/>
      <c r="F36" s="1262"/>
      <c r="G36" s="1262"/>
      <c r="H36" s="1262"/>
      <c r="I36" s="1262"/>
      <c r="J36" s="1262"/>
      <c r="K36" s="1262"/>
      <c r="L36" s="1263"/>
    </row>
    <row r="37" spans="2:12">
      <c r="B37" s="1264" t="s">
        <v>759</v>
      </c>
      <c r="C37" s="1265"/>
      <c r="D37" s="1265"/>
      <c r="E37" s="1265"/>
      <c r="F37" s="1265"/>
      <c r="G37" s="1265"/>
      <c r="H37" s="1265"/>
      <c r="I37" s="1265"/>
      <c r="J37" s="1265"/>
      <c r="K37" s="1265"/>
      <c r="L37" s="1266"/>
    </row>
    <row r="38" spans="2:12">
      <c r="B38" s="1264" t="s">
        <v>760</v>
      </c>
      <c r="C38" s="1265"/>
      <c r="D38" s="1265"/>
      <c r="E38" s="1265"/>
      <c r="F38" s="1265"/>
      <c r="G38" s="1265"/>
      <c r="H38" s="1265"/>
      <c r="I38" s="1265"/>
      <c r="J38" s="1265"/>
      <c r="K38" s="1265"/>
      <c r="L38" s="1266"/>
    </row>
    <row r="39" spans="2:12">
      <c r="B39" s="1264" t="s">
        <v>761</v>
      </c>
      <c r="C39" s="1265"/>
      <c r="D39" s="1265"/>
      <c r="E39" s="1265"/>
      <c r="F39" s="1265"/>
      <c r="G39" s="1265"/>
      <c r="H39" s="1265"/>
      <c r="I39" s="1265"/>
      <c r="J39" s="1265"/>
      <c r="K39" s="1265"/>
      <c r="L39" s="1266"/>
    </row>
    <row r="40" spans="2:12">
      <c r="B40" s="1264" t="s">
        <v>762</v>
      </c>
      <c r="C40" s="1265"/>
      <c r="D40" s="1265"/>
      <c r="E40" s="1265"/>
      <c r="F40" s="1265"/>
      <c r="G40" s="1265"/>
      <c r="H40" s="1265"/>
      <c r="I40" s="1265"/>
      <c r="J40" s="1265"/>
      <c r="K40" s="1265"/>
      <c r="L40" s="1266"/>
    </row>
    <row r="41" spans="2:12">
      <c r="B41" s="1264" t="s">
        <v>763</v>
      </c>
      <c r="C41" s="1265"/>
      <c r="D41" s="1265"/>
      <c r="E41" s="1265"/>
      <c r="F41" s="1265"/>
      <c r="G41" s="1265"/>
      <c r="H41" s="1265"/>
      <c r="I41" s="1265"/>
      <c r="J41" s="1265"/>
      <c r="K41" s="1265"/>
      <c r="L41" s="1266"/>
    </row>
    <row r="42" spans="2:12">
      <c r="B42" s="1264" t="s">
        <v>764</v>
      </c>
      <c r="C42" s="1265"/>
      <c r="D42" s="1265"/>
      <c r="E42" s="1265"/>
      <c r="F42" s="1265"/>
      <c r="G42" s="1265"/>
      <c r="H42" s="1265"/>
      <c r="I42" s="1265"/>
      <c r="J42" s="1265"/>
      <c r="K42" s="1265"/>
      <c r="L42" s="1266"/>
    </row>
    <row r="43" spans="2:12">
      <c r="B43" s="1264" t="s">
        <v>765</v>
      </c>
      <c r="C43" s="1265"/>
      <c r="D43" s="1265"/>
      <c r="E43" s="1265"/>
      <c r="F43" s="1265"/>
      <c r="G43" s="1265"/>
      <c r="H43" s="1265"/>
      <c r="I43" s="1265"/>
      <c r="J43" s="1265"/>
      <c r="K43" s="1265"/>
      <c r="L43" s="1266"/>
    </row>
    <row r="44" spans="2:12">
      <c r="B44" s="1264" t="s">
        <v>766</v>
      </c>
      <c r="C44" s="1265"/>
      <c r="D44" s="1265"/>
      <c r="E44" s="1265"/>
      <c r="F44" s="1265"/>
      <c r="G44" s="1265"/>
      <c r="H44" s="1265"/>
      <c r="I44" s="1265"/>
      <c r="J44" s="1265"/>
      <c r="K44" s="1265"/>
      <c r="L44" s="1266"/>
    </row>
    <row r="45" spans="2:12">
      <c r="B45" s="1264" t="s">
        <v>767</v>
      </c>
      <c r="C45" s="1265"/>
      <c r="D45" s="1265"/>
      <c r="E45" s="1265"/>
      <c r="F45" s="1265"/>
      <c r="G45" s="1265"/>
      <c r="H45" s="1265"/>
      <c r="I45" s="1265"/>
      <c r="J45" s="1265"/>
      <c r="K45" s="1265"/>
      <c r="L45" s="1266"/>
    </row>
    <row r="46" spans="2:12">
      <c r="B46" s="1264" t="s">
        <v>768</v>
      </c>
      <c r="C46" s="1265"/>
      <c r="D46" s="1265"/>
      <c r="E46" s="1265"/>
      <c r="F46" s="1265"/>
      <c r="G46" s="1265"/>
      <c r="H46" s="1265"/>
      <c r="I46" s="1265"/>
      <c r="J46" s="1265"/>
      <c r="K46" s="1265"/>
      <c r="L46" s="1266"/>
    </row>
    <row r="47" spans="2:12">
      <c r="B47" s="1264" t="s">
        <v>769</v>
      </c>
      <c r="C47" s="1265"/>
      <c r="D47" s="1265"/>
      <c r="E47" s="1265"/>
      <c r="F47" s="1265"/>
      <c r="G47" s="1265"/>
      <c r="H47" s="1265"/>
      <c r="I47" s="1265"/>
      <c r="J47" s="1265"/>
      <c r="K47" s="1265"/>
      <c r="L47" s="1266"/>
    </row>
    <row r="48" spans="2:12">
      <c r="B48" s="1264" t="s">
        <v>770</v>
      </c>
      <c r="C48" s="1265"/>
      <c r="D48" s="1265"/>
      <c r="E48" s="1265"/>
      <c r="F48" s="1265"/>
      <c r="G48" s="1265"/>
      <c r="H48" s="1265"/>
      <c r="I48" s="1265"/>
      <c r="J48" s="1265"/>
      <c r="K48" s="1265"/>
      <c r="L48" s="1266"/>
    </row>
    <row r="49" spans="2:12">
      <c r="B49" s="1255" t="s">
        <v>1614</v>
      </c>
      <c r="C49" s="1256"/>
      <c r="D49" s="1256"/>
      <c r="E49" s="1256"/>
      <c r="F49" s="1256"/>
      <c r="G49" s="1256"/>
      <c r="H49" s="1256"/>
      <c r="I49" s="1256"/>
      <c r="J49" s="1256"/>
      <c r="K49" s="1256"/>
      <c r="L49" s="1257"/>
    </row>
    <row r="50" spans="2:12" ht="20.100000000000001" customHeight="1">
      <c r="B50" s="669" t="s">
        <v>1645</v>
      </c>
      <c r="C50" s="663"/>
      <c r="D50" s="663"/>
      <c r="E50" s="663"/>
      <c r="F50" s="663"/>
      <c r="G50" s="663"/>
      <c r="H50" s="663"/>
      <c r="I50" s="663"/>
      <c r="J50" s="663"/>
      <c r="K50" s="663"/>
      <c r="L50" s="668"/>
    </row>
    <row r="51" spans="2:12">
      <c r="B51" s="1261" t="s">
        <v>1615</v>
      </c>
      <c r="C51" s="1262"/>
      <c r="D51" s="1262"/>
      <c r="E51" s="1262"/>
      <c r="F51" s="1262"/>
      <c r="G51" s="1262"/>
      <c r="H51" s="1262"/>
      <c r="I51" s="1262"/>
      <c r="J51" s="1262"/>
      <c r="K51" s="1262"/>
      <c r="L51" s="1263"/>
    </row>
    <row r="52" spans="2:12">
      <c r="B52" s="1255" t="s">
        <v>1616</v>
      </c>
      <c r="C52" s="1256"/>
      <c r="D52" s="1256"/>
      <c r="E52" s="1256"/>
      <c r="F52" s="1256"/>
      <c r="G52" s="1256"/>
      <c r="H52" s="1256"/>
      <c r="I52" s="1256"/>
      <c r="J52" s="1256"/>
      <c r="K52" s="1256"/>
      <c r="L52" s="1257"/>
    </row>
    <row r="53" spans="2:12" ht="20.100000000000001" customHeight="1">
      <c r="B53" s="669" t="s">
        <v>1646</v>
      </c>
      <c r="C53" s="663"/>
      <c r="D53" s="663"/>
      <c r="E53" s="663"/>
      <c r="F53" s="663"/>
      <c r="G53" s="663"/>
      <c r="H53" s="663"/>
      <c r="I53" s="663"/>
      <c r="J53" s="663"/>
      <c r="K53" s="663"/>
      <c r="L53" s="668"/>
    </row>
    <row r="54" spans="2:12">
      <c r="B54" s="1261" t="s">
        <v>1617</v>
      </c>
      <c r="C54" s="1262"/>
      <c r="D54" s="1262"/>
      <c r="E54" s="1262"/>
      <c r="F54" s="1262"/>
      <c r="G54" s="1262"/>
      <c r="H54" s="1262"/>
      <c r="I54" s="1262"/>
      <c r="J54" s="1262"/>
      <c r="K54" s="1262"/>
      <c r="L54" s="1263"/>
    </row>
    <row r="55" spans="2:12">
      <c r="B55" s="1264" t="s">
        <v>1618</v>
      </c>
      <c r="C55" s="1265"/>
      <c r="D55" s="1265"/>
      <c r="E55" s="1265"/>
      <c r="F55" s="1265"/>
      <c r="G55" s="1265"/>
      <c r="H55" s="1265"/>
      <c r="I55" s="1265"/>
      <c r="J55" s="1265"/>
      <c r="K55" s="1265"/>
      <c r="L55" s="1266"/>
    </row>
    <row r="56" spans="2:12">
      <c r="B56" s="1255" t="s">
        <v>1619</v>
      </c>
      <c r="C56" s="1256"/>
      <c r="D56" s="1256"/>
      <c r="E56" s="1256"/>
      <c r="F56" s="1256"/>
      <c r="G56" s="1256"/>
      <c r="H56" s="1256"/>
      <c r="I56" s="1256"/>
      <c r="J56" s="1256"/>
      <c r="K56" s="1256"/>
      <c r="L56" s="1257"/>
    </row>
    <row r="57" spans="2:12" ht="20.100000000000001" customHeight="1">
      <c r="B57" s="669" t="s">
        <v>1647</v>
      </c>
      <c r="C57" s="663"/>
      <c r="D57" s="663"/>
      <c r="E57" s="663"/>
      <c r="F57" s="663"/>
      <c r="G57" s="663"/>
      <c r="H57" s="663"/>
      <c r="I57" s="663"/>
      <c r="J57" s="663"/>
      <c r="K57" s="663"/>
      <c r="L57" s="668"/>
    </row>
    <row r="58" spans="2:12">
      <c r="B58" s="1261" t="s">
        <v>1620</v>
      </c>
      <c r="C58" s="1262"/>
      <c r="D58" s="1262"/>
      <c r="E58" s="1262"/>
      <c r="F58" s="1262"/>
      <c r="G58" s="1262"/>
      <c r="H58" s="1262"/>
      <c r="I58" s="1262"/>
      <c r="J58" s="1262"/>
      <c r="K58" s="1262"/>
      <c r="L58" s="1263"/>
    </row>
    <row r="59" spans="2:12">
      <c r="B59" s="1264" t="s">
        <v>1621</v>
      </c>
      <c r="C59" s="1265"/>
      <c r="D59" s="1265"/>
      <c r="E59" s="1265"/>
      <c r="F59" s="1265"/>
      <c r="G59" s="1265"/>
      <c r="H59" s="1265"/>
      <c r="I59" s="1265"/>
      <c r="J59" s="1265"/>
      <c r="K59" s="1265"/>
      <c r="L59" s="1266"/>
    </row>
    <row r="60" spans="2:12">
      <c r="B60" s="1264" t="s">
        <v>1622</v>
      </c>
      <c r="C60" s="1265"/>
      <c r="D60" s="1265"/>
      <c r="E60" s="1265"/>
      <c r="F60" s="1265"/>
      <c r="G60" s="1265"/>
      <c r="H60" s="1265"/>
      <c r="I60" s="1265"/>
      <c r="J60" s="1265"/>
      <c r="K60" s="1265"/>
      <c r="L60" s="1266"/>
    </row>
    <row r="61" spans="2:12">
      <c r="B61" s="1264" t="s">
        <v>1623</v>
      </c>
      <c r="C61" s="1265"/>
      <c r="D61" s="1265"/>
      <c r="E61" s="1265"/>
      <c r="F61" s="1265"/>
      <c r="G61" s="1265"/>
      <c r="H61" s="1265"/>
      <c r="I61" s="1265"/>
      <c r="J61" s="1265"/>
      <c r="K61" s="1265"/>
      <c r="L61" s="1266"/>
    </row>
    <row r="62" spans="2:12">
      <c r="B62" s="1264" t="s">
        <v>1624</v>
      </c>
      <c r="C62" s="1265"/>
      <c r="D62" s="1265"/>
      <c r="E62" s="1265"/>
      <c r="F62" s="1265"/>
      <c r="G62" s="1265"/>
      <c r="H62" s="1265"/>
      <c r="I62" s="1265"/>
      <c r="J62" s="1265"/>
      <c r="K62" s="1265"/>
      <c r="L62" s="1266"/>
    </row>
    <row r="63" spans="2:12">
      <c r="B63" s="1264" t="s">
        <v>1625</v>
      </c>
      <c r="C63" s="1265"/>
      <c r="D63" s="1265"/>
      <c r="E63" s="1265"/>
      <c r="F63" s="1265"/>
      <c r="G63" s="1265"/>
      <c r="H63" s="1265"/>
      <c r="I63" s="1265"/>
      <c r="J63" s="1265"/>
      <c r="K63" s="1265"/>
      <c r="L63" s="1266"/>
    </row>
    <row r="64" spans="2:12">
      <c r="B64" s="1264" t="s">
        <v>1626</v>
      </c>
      <c r="C64" s="1265"/>
      <c r="D64" s="1265"/>
      <c r="E64" s="1265"/>
      <c r="F64" s="1265"/>
      <c r="G64" s="1265"/>
      <c r="H64" s="1265"/>
      <c r="I64" s="1265"/>
      <c r="J64" s="1265"/>
      <c r="K64" s="1265"/>
      <c r="L64" s="1266"/>
    </row>
    <row r="65" spans="2:12">
      <c r="B65" s="1255" t="s">
        <v>1627</v>
      </c>
      <c r="C65" s="1256"/>
      <c r="D65" s="1256"/>
      <c r="E65" s="1256"/>
      <c r="F65" s="1256"/>
      <c r="G65" s="1256"/>
      <c r="H65" s="1256"/>
      <c r="I65" s="1256"/>
      <c r="J65" s="1256"/>
      <c r="K65" s="1256"/>
      <c r="L65" s="1257"/>
    </row>
    <row r="66" spans="2:12" ht="20.100000000000001" customHeight="1">
      <c r="B66" s="669" t="s">
        <v>1648</v>
      </c>
      <c r="C66" s="666"/>
      <c r="D66" s="666"/>
      <c r="E66" s="666"/>
      <c r="F66" s="666"/>
      <c r="G66" s="666"/>
      <c r="H66" s="666"/>
      <c r="I66" s="666"/>
      <c r="J66" s="666"/>
      <c r="K66" s="666"/>
      <c r="L66" s="667"/>
    </row>
    <row r="67" spans="2:12">
      <c r="B67" s="1270" t="s">
        <v>1628</v>
      </c>
      <c r="C67" s="1271"/>
      <c r="D67" s="1271"/>
      <c r="E67" s="1271"/>
      <c r="F67" s="1271"/>
      <c r="G67" s="1271"/>
      <c r="H67" s="1271"/>
      <c r="I67" s="1271"/>
      <c r="J67" s="1271"/>
      <c r="K67" s="1271"/>
      <c r="L67" s="1272"/>
    </row>
    <row r="68" spans="2:12" ht="20.100000000000001" customHeight="1">
      <c r="B68" s="669" t="s">
        <v>1649</v>
      </c>
      <c r="C68" s="664"/>
      <c r="D68" s="664"/>
      <c r="E68" s="664"/>
      <c r="F68" s="664"/>
      <c r="G68" s="664"/>
      <c r="H68" s="664"/>
      <c r="I68" s="664"/>
      <c r="J68" s="664"/>
      <c r="K68" s="664"/>
      <c r="L68" s="665"/>
    </row>
    <row r="69" spans="2:12">
      <c r="B69" s="1261" t="s">
        <v>1629</v>
      </c>
      <c r="C69" s="1262"/>
      <c r="D69" s="1262"/>
      <c r="E69" s="1262"/>
      <c r="F69" s="1262"/>
      <c r="G69" s="1262"/>
      <c r="H69" s="1262"/>
      <c r="I69" s="1262"/>
      <c r="J69" s="1262"/>
      <c r="K69" s="1262"/>
      <c r="L69" s="1263"/>
    </row>
    <row r="70" spans="2:12">
      <c r="B70" s="1264" t="s">
        <v>1630</v>
      </c>
      <c r="C70" s="1265"/>
      <c r="D70" s="1265"/>
      <c r="E70" s="1265"/>
      <c r="F70" s="1265"/>
      <c r="G70" s="1265"/>
      <c r="H70" s="1265"/>
      <c r="I70" s="1265"/>
      <c r="J70" s="1265"/>
      <c r="K70" s="1265"/>
      <c r="L70" s="1266"/>
    </row>
    <row r="71" spans="2:12">
      <c r="B71" s="1264" t="s">
        <v>1631</v>
      </c>
      <c r="C71" s="1265"/>
      <c r="D71" s="1265"/>
      <c r="E71" s="1265"/>
      <c r="F71" s="1265"/>
      <c r="G71" s="1265"/>
      <c r="H71" s="1265"/>
      <c r="I71" s="1265"/>
      <c r="J71" s="1265"/>
      <c r="K71" s="1265"/>
      <c r="L71" s="1266"/>
    </row>
    <row r="72" spans="2:12">
      <c r="B72" s="1264" t="s">
        <v>1632</v>
      </c>
      <c r="C72" s="1265"/>
      <c r="D72" s="1265"/>
      <c r="E72" s="1265"/>
      <c r="F72" s="1265"/>
      <c r="G72" s="1265"/>
      <c r="H72" s="1265"/>
      <c r="I72" s="1265"/>
      <c r="J72" s="1265"/>
      <c r="K72" s="1265"/>
      <c r="L72" s="1266"/>
    </row>
    <row r="73" spans="2:12">
      <c r="B73" s="1273" t="s">
        <v>1633</v>
      </c>
      <c r="C73" s="1274"/>
      <c r="D73" s="1274"/>
      <c r="E73" s="1274"/>
      <c r="F73" s="1274"/>
      <c r="G73" s="1274"/>
      <c r="H73" s="1274"/>
      <c r="I73" s="1274"/>
      <c r="J73" s="1274"/>
      <c r="K73" s="1274"/>
      <c r="L73" s="1275"/>
    </row>
    <row r="74" spans="2:12">
      <c r="B74" s="1264" t="s">
        <v>1634</v>
      </c>
      <c r="C74" s="1265"/>
      <c r="D74" s="1265"/>
      <c r="E74" s="1265"/>
      <c r="F74" s="1265"/>
      <c r="G74" s="1265"/>
      <c r="H74" s="1265"/>
      <c r="I74" s="1265"/>
      <c r="J74" s="1265"/>
      <c r="K74" s="1265"/>
      <c r="L74" s="1266"/>
    </row>
    <row r="75" spans="2:12">
      <c r="B75" s="1264" t="s">
        <v>1635</v>
      </c>
      <c r="C75" s="1265"/>
      <c r="D75" s="1265"/>
      <c r="E75" s="1265"/>
      <c r="F75" s="1265"/>
      <c r="G75" s="1265"/>
      <c r="H75" s="1265"/>
      <c r="I75" s="1265"/>
      <c r="J75" s="1265"/>
      <c r="K75" s="1265"/>
      <c r="L75" s="1266"/>
    </row>
    <row r="76" spans="2:12">
      <c r="B76" s="1264" t="s">
        <v>1636</v>
      </c>
      <c r="C76" s="1265"/>
      <c r="D76" s="1265"/>
      <c r="E76" s="1265"/>
      <c r="F76" s="1265"/>
      <c r="G76" s="1265"/>
      <c r="H76" s="1265"/>
      <c r="I76" s="1265"/>
      <c r="J76" s="1265"/>
      <c r="K76" s="1265"/>
      <c r="L76" s="1266"/>
    </row>
    <row r="77" spans="2:12">
      <c r="B77" s="1255" t="s">
        <v>1637</v>
      </c>
      <c r="C77" s="1256"/>
      <c r="D77" s="1256"/>
      <c r="E77" s="1256"/>
      <c r="F77" s="1256"/>
      <c r="G77" s="1256"/>
      <c r="H77" s="1256"/>
      <c r="I77" s="1256"/>
      <c r="J77" s="1256"/>
      <c r="K77" s="1256"/>
      <c r="L77" s="1257"/>
    </row>
    <row r="78" spans="2:12" ht="20.100000000000001" customHeight="1">
      <c r="B78" s="669" t="s">
        <v>1650</v>
      </c>
      <c r="C78" s="663"/>
      <c r="D78" s="663"/>
      <c r="E78" s="663"/>
      <c r="F78" s="663"/>
      <c r="G78" s="663"/>
      <c r="H78" s="663"/>
      <c r="I78" s="663"/>
      <c r="J78" s="663"/>
      <c r="K78" s="663"/>
      <c r="L78" s="668"/>
    </row>
    <row r="79" spans="2:12">
      <c r="B79" s="1261" t="s">
        <v>1350</v>
      </c>
      <c r="C79" s="1262"/>
      <c r="D79" s="1262"/>
      <c r="E79" s="1262"/>
      <c r="F79" s="1262"/>
      <c r="G79" s="1262"/>
      <c r="H79" s="1262"/>
      <c r="I79" s="1262"/>
      <c r="J79" s="1262"/>
      <c r="K79" s="1262"/>
      <c r="L79" s="1263"/>
    </row>
    <row r="80" spans="2:12">
      <c r="B80" s="1264" t="s">
        <v>1351</v>
      </c>
      <c r="C80" s="1265"/>
      <c r="D80" s="1265"/>
      <c r="E80" s="1265"/>
      <c r="F80" s="1265"/>
      <c r="G80" s="1265"/>
      <c r="H80" s="1265"/>
      <c r="I80" s="1265"/>
      <c r="J80" s="1265"/>
      <c r="K80" s="1265"/>
      <c r="L80" s="1266"/>
    </row>
    <row r="81" spans="2:12">
      <c r="B81" s="1264" t="s">
        <v>1352</v>
      </c>
      <c r="C81" s="1265"/>
      <c r="D81" s="1265"/>
      <c r="E81" s="1265"/>
      <c r="F81" s="1265"/>
      <c r="G81" s="1265"/>
      <c r="H81" s="1265"/>
      <c r="I81" s="1265"/>
      <c r="J81" s="1265"/>
      <c r="K81" s="1265"/>
      <c r="L81" s="1266"/>
    </row>
    <row r="82" spans="2:12">
      <c r="B82" s="1264" t="s">
        <v>1353</v>
      </c>
      <c r="C82" s="1265"/>
      <c r="D82" s="1265"/>
      <c r="E82" s="1265"/>
      <c r="F82" s="1265"/>
      <c r="G82" s="1265"/>
      <c r="H82" s="1265"/>
      <c r="I82" s="1265"/>
      <c r="J82" s="1265"/>
      <c r="K82" s="1265"/>
      <c r="L82" s="1266"/>
    </row>
    <row r="83" spans="2:12">
      <c r="B83" s="1264" t="s">
        <v>1354</v>
      </c>
      <c r="C83" s="1265"/>
      <c r="D83" s="1265"/>
      <c r="E83" s="1265"/>
      <c r="F83" s="1265"/>
      <c r="G83" s="1265"/>
      <c r="H83" s="1265"/>
      <c r="I83" s="1265"/>
      <c r="J83" s="1265"/>
      <c r="K83" s="1265"/>
      <c r="L83" s="1266"/>
    </row>
    <row r="84" spans="2:12">
      <c r="B84" s="1255" t="s">
        <v>1355</v>
      </c>
      <c r="C84" s="1256"/>
      <c r="D84" s="1256"/>
      <c r="E84" s="1256"/>
      <c r="F84" s="1256"/>
      <c r="G84" s="1256"/>
      <c r="H84" s="1256"/>
      <c r="I84" s="1256"/>
      <c r="J84" s="1256"/>
      <c r="K84" s="1256"/>
      <c r="L84" s="1257"/>
    </row>
    <row r="85" spans="2:12" ht="20.100000000000001" customHeight="1">
      <c r="B85" s="669" t="s">
        <v>1651</v>
      </c>
      <c r="C85" s="663"/>
      <c r="D85" s="663"/>
      <c r="E85" s="663"/>
      <c r="F85" s="663"/>
      <c r="G85" s="663"/>
      <c r="H85" s="663"/>
      <c r="I85" s="663"/>
      <c r="J85" s="663"/>
      <c r="K85" s="663"/>
      <c r="L85" s="668"/>
    </row>
    <row r="86" spans="2:12">
      <c r="B86" s="1261" t="s">
        <v>1122</v>
      </c>
      <c r="C86" s="1262"/>
      <c r="D86" s="1262"/>
      <c r="E86" s="1262"/>
      <c r="F86" s="1262"/>
      <c r="G86" s="1262"/>
      <c r="H86" s="1262"/>
      <c r="I86" s="1262"/>
      <c r="J86" s="1262"/>
      <c r="K86" s="1262"/>
      <c r="L86" s="1263"/>
    </row>
    <row r="87" spans="2:12">
      <c r="B87" s="1264" t="s">
        <v>1123</v>
      </c>
      <c r="C87" s="1265"/>
      <c r="D87" s="1265"/>
      <c r="E87" s="1265"/>
      <c r="F87" s="1265"/>
      <c r="G87" s="1265"/>
      <c r="H87" s="1265"/>
      <c r="I87" s="1265"/>
      <c r="J87" s="1265"/>
      <c r="K87" s="1265"/>
      <c r="L87" s="1266"/>
    </row>
    <row r="88" spans="2:12">
      <c r="B88" s="1264" t="s">
        <v>1124</v>
      </c>
      <c r="C88" s="1265"/>
      <c r="D88" s="1265"/>
      <c r="E88" s="1265"/>
      <c r="F88" s="1265"/>
      <c r="G88" s="1265"/>
      <c r="H88" s="1265"/>
      <c r="I88" s="1265"/>
      <c r="J88" s="1265"/>
      <c r="K88" s="1265"/>
      <c r="L88" s="1266"/>
    </row>
    <row r="89" spans="2:12">
      <c r="B89" s="1264" t="s">
        <v>1125</v>
      </c>
      <c r="C89" s="1265"/>
      <c r="D89" s="1265"/>
      <c r="E89" s="1265"/>
      <c r="F89" s="1265"/>
      <c r="G89" s="1265"/>
      <c r="H89" s="1265"/>
      <c r="I89" s="1265"/>
      <c r="J89" s="1265"/>
      <c r="K89" s="1265"/>
      <c r="L89" s="1266"/>
    </row>
    <row r="90" spans="2:12">
      <c r="B90" s="1264" t="s">
        <v>1126</v>
      </c>
      <c r="C90" s="1265"/>
      <c r="D90" s="1265"/>
      <c r="E90" s="1265"/>
      <c r="F90" s="1265"/>
      <c r="G90" s="1265"/>
      <c r="H90" s="1265"/>
      <c r="I90" s="1265"/>
      <c r="J90" s="1265"/>
      <c r="K90" s="1265"/>
      <c r="L90" s="1266"/>
    </row>
    <row r="91" spans="2:12">
      <c r="B91" s="1264" t="s">
        <v>1127</v>
      </c>
      <c r="C91" s="1265"/>
      <c r="D91" s="1265"/>
      <c r="E91" s="1265"/>
      <c r="F91" s="1265"/>
      <c r="G91" s="1265"/>
      <c r="H91" s="1265"/>
      <c r="I91" s="1265"/>
      <c r="J91" s="1265"/>
      <c r="K91" s="1265"/>
      <c r="L91" s="1266"/>
    </row>
    <row r="92" spans="2:12">
      <c r="B92" s="1255" t="s">
        <v>1128</v>
      </c>
      <c r="C92" s="1256"/>
      <c r="D92" s="1256"/>
      <c r="E92" s="1256"/>
      <c r="F92" s="1256"/>
      <c r="G92" s="1256"/>
      <c r="H92" s="1256"/>
      <c r="I92" s="1256"/>
      <c r="J92" s="1256"/>
      <c r="K92" s="1256"/>
      <c r="L92" s="1257"/>
    </row>
    <row r="93" spans="2:12" ht="20.100000000000001" customHeight="1">
      <c r="B93" s="669" t="s">
        <v>272</v>
      </c>
      <c r="C93" s="663"/>
      <c r="D93" s="663"/>
      <c r="E93" s="663"/>
      <c r="F93" s="663"/>
      <c r="G93" s="663"/>
      <c r="H93" s="663"/>
      <c r="I93" s="663"/>
      <c r="J93" s="663"/>
      <c r="K93" s="663"/>
      <c r="L93" s="668"/>
    </row>
    <row r="94" spans="2:12">
      <c r="B94" s="1261" t="s">
        <v>1424</v>
      </c>
      <c r="C94" s="1262"/>
      <c r="D94" s="1262"/>
      <c r="E94" s="1262"/>
      <c r="F94" s="1262"/>
      <c r="G94" s="1262"/>
      <c r="H94" s="1262"/>
      <c r="I94" s="1262"/>
      <c r="J94" s="1262"/>
      <c r="K94" s="1262"/>
      <c r="L94" s="1263"/>
    </row>
    <row r="95" spans="2:12">
      <c r="B95" s="1255" t="s">
        <v>1425</v>
      </c>
      <c r="C95" s="1256"/>
      <c r="D95" s="1256"/>
      <c r="E95" s="1256"/>
      <c r="F95" s="1256"/>
      <c r="G95" s="1256"/>
      <c r="H95" s="1256"/>
      <c r="I95" s="1256"/>
      <c r="J95" s="1256"/>
      <c r="K95" s="1256"/>
      <c r="L95" s="1257"/>
    </row>
    <row r="96" spans="2:12" ht="20.100000000000001" customHeight="1">
      <c r="B96" s="669" t="s">
        <v>1652</v>
      </c>
      <c r="C96" s="663"/>
      <c r="D96" s="663"/>
      <c r="E96" s="663"/>
      <c r="F96" s="663"/>
      <c r="G96" s="663"/>
      <c r="H96" s="663"/>
      <c r="I96" s="663"/>
      <c r="J96" s="663"/>
      <c r="K96" s="663"/>
      <c r="L96" s="668"/>
    </row>
    <row r="97" spans="2:12">
      <c r="B97" s="1261" t="s">
        <v>1451</v>
      </c>
      <c r="C97" s="1262"/>
      <c r="D97" s="1262"/>
      <c r="E97" s="1262"/>
      <c r="F97" s="1262"/>
      <c r="G97" s="1262"/>
      <c r="H97" s="1262"/>
      <c r="I97" s="1262"/>
      <c r="J97" s="1262"/>
      <c r="K97" s="1262"/>
      <c r="L97" s="1263"/>
    </row>
    <row r="98" spans="2:12">
      <c r="B98" s="1264" t="s">
        <v>1452</v>
      </c>
      <c r="C98" s="1265"/>
      <c r="D98" s="1265"/>
      <c r="E98" s="1265"/>
      <c r="F98" s="1265"/>
      <c r="G98" s="1265"/>
      <c r="H98" s="1265"/>
      <c r="I98" s="1265"/>
      <c r="J98" s="1265"/>
      <c r="K98" s="1265"/>
      <c r="L98" s="1266"/>
    </row>
    <row r="99" spans="2:12">
      <c r="B99" s="1264" t="s">
        <v>1453</v>
      </c>
      <c r="C99" s="1265"/>
      <c r="D99" s="1265"/>
      <c r="E99" s="1265"/>
      <c r="F99" s="1265"/>
      <c r="G99" s="1265"/>
      <c r="H99" s="1265"/>
      <c r="I99" s="1265"/>
      <c r="J99" s="1265"/>
      <c r="K99" s="1265"/>
      <c r="L99" s="1266"/>
    </row>
    <row r="100" spans="2:12">
      <c r="B100" s="1264" t="s">
        <v>1454</v>
      </c>
      <c r="C100" s="1265"/>
      <c r="D100" s="1265"/>
      <c r="E100" s="1265"/>
      <c r="F100" s="1265"/>
      <c r="G100" s="1265"/>
      <c r="H100" s="1265"/>
      <c r="I100" s="1265"/>
      <c r="J100" s="1265"/>
      <c r="K100" s="1265"/>
      <c r="L100" s="1266"/>
    </row>
    <row r="101" spans="2:12">
      <c r="B101" s="1264" t="s">
        <v>1455</v>
      </c>
      <c r="C101" s="1265"/>
      <c r="D101" s="1265"/>
      <c r="E101" s="1265"/>
      <c r="F101" s="1265"/>
      <c r="G101" s="1265"/>
      <c r="H101" s="1265"/>
      <c r="I101" s="1265"/>
      <c r="J101" s="1265"/>
      <c r="K101" s="1265"/>
      <c r="L101" s="1266"/>
    </row>
    <row r="102" spans="2:12">
      <c r="B102" s="1255" t="s">
        <v>1456</v>
      </c>
      <c r="C102" s="1256"/>
      <c r="D102" s="1256"/>
      <c r="E102" s="1256"/>
      <c r="F102" s="1256"/>
      <c r="G102" s="1256"/>
      <c r="H102" s="1256"/>
      <c r="I102" s="1256"/>
      <c r="J102" s="1256"/>
      <c r="K102" s="1256"/>
      <c r="L102" s="1257"/>
    </row>
    <row r="103" spans="2:12" ht="20.100000000000001" customHeight="1">
      <c r="B103" s="669" t="s">
        <v>1653</v>
      </c>
      <c r="C103" s="663"/>
      <c r="D103" s="663"/>
      <c r="E103" s="663"/>
      <c r="F103" s="663"/>
      <c r="G103" s="663"/>
      <c r="H103" s="663"/>
      <c r="I103" s="663"/>
      <c r="J103" s="663"/>
      <c r="K103" s="663"/>
      <c r="L103" s="668"/>
    </row>
    <row r="104" spans="2:12">
      <c r="B104" s="1261" t="s">
        <v>1576</v>
      </c>
      <c r="C104" s="1262"/>
      <c r="D104" s="1262"/>
      <c r="E104" s="1262"/>
      <c r="F104" s="1262"/>
      <c r="G104" s="1262"/>
      <c r="H104" s="1262"/>
      <c r="I104" s="1262"/>
      <c r="J104" s="1262"/>
      <c r="K104" s="1262"/>
      <c r="L104" s="1263"/>
    </row>
    <row r="105" spans="2:12">
      <c r="B105" s="1264" t="s">
        <v>1577</v>
      </c>
      <c r="C105" s="1265"/>
      <c r="D105" s="1265"/>
      <c r="E105" s="1265"/>
      <c r="F105" s="1265"/>
      <c r="G105" s="1265"/>
      <c r="H105" s="1265"/>
      <c r="I105" s="1265"/>
      <c r="J105" s="1265"/>
      <c r="K105" s="1265"/>
      <c r="L105" s="1266"/>
    </row>
    <row r="106" spans="2:12">
      <c r="B106" s="1264" t="s">
        <v>1578</v>
      </c>
      <c r="C106" s="1265"/>
      <c r="D106" s="1265"/>
      <c r="E106" s="1265"/>
      <c r="F106" s="1265"/>
      <c r="G106" s="1265"/>
      <c r="H106" s="1265"/>
      <c r="I106" s="1265"/>
      <c r="J106" s="1265"/>
      <c r="K106" s="1265"/>
      <c r="L106" s="1266"/>
    </row>
    <row r="107" spans="2:12">
      <c r="B107" s="1255" t="s">
        <v>1579</v>
      </c>
      <c r="C107" s="1256"/>
      <c r="D107" s="1256"/>
      <c r="E107" s="1256"/>
      <c r="F107" s="1256"/>
      <c r="G107" s="1256"/>
      <c r="H107" s="1256"/>
      <c r="I107" s="1256"/>
      <c r="J107" s="1256"/>
      <c r="K107" s="1256"/>
      <c r="L107" s="1257"/>
    </row>
    <row r="109" spans="2:12" ht="20.100000000000001" customHeight="1">
      <c r="B109" s="669" t="s">
        <v>1755</v>
      </c>
      <c r="C109" s="663"/>
      <c r="D109" s="663"/>
      <c r="E109" s="663"/>
      <c r="F109" s="663"/>
      <c r="G109" s="663"/>
      <c r="H109" s="663"/>
      <c r="I109" s="663"/>
      <c r="J109" s="663"/>
      <c r="K109" s="663"/>
      <c r="L109" s="668"/>
    </row>
    <row r="110" spans="2:12">
      <c r="B110" s="1276" t="s">
        <v>1756</v>
      </c>
      <c r="C110" s="1277"/>
      <c r="D110" s="1277"/>
      <c r="E110" s="1277"/>
      <c r="F110" s="1277"/>
      <c r="G110" s="1277"/>
      <c r="H110" s="1277"/>
      <c r="I110" s="1277"/>
      <c r="J110" s="1277"/>
      <c r="K110" s="1277"/>
      <c r="L110" s="1278"/>
    </row>
    <row r="111" spans="2:12">
      <c r="B111" s="1276" t="s">
        <v>1757</v>
      </c>
      <c r="C111" s="1277"/>
      <c r="D111" s="1277"/>
      <c r="E111" s="1277"/>
      <c r="F111" s="1277"/>
      <c r="G111" s="1277"/>
      <c r="H111" s="1277"/>
      <c r="I111" s="1277"/>
      <c r="J111" s="1277"/>
      <c r="K111" s="1277"/>
      <c r="L111" s="1278"/>
    </row>
    <row r="112" spans="2:12">
      <c r="B112" s="1276" t="s">
        <v>1758</v>
      </c>
      <c r="C112" s="1277"/>
      <c r="D112" s="1277"/>
      <c r="E112" s="1277"/>
      <c r="F112" s="1277"/>
      <c r="G112" s="1277"/>
      <c r="H112" s="1277"/>
      <c r="I112" s="1277"/>
      <c r="J112" s="1277"/>
      <c r="K112" s="1277"/>
      <c r="L112" s="1278"/>
    </row>
    <row r="113" spans="2:12">
      <c r="B113" s="1276" t="s">
        <v>1759</v>
      </c>
      <c r="C113" s="1277"/>
      <c r="D113" s="1277"/>
      <c r="E113" s="1277"/>
      <c r="F113" s="1277"/>
      <c r="G113" s="1277"/>
      <c r="H113" s="1277"/>
      <c r="I113" s="1277"/>
      <c r="J113" s="1277"/>
      <c r="K113" s="1277"/>
      <c r="L113" s="1278"/>
    </row>
    <row r="114" spans="2:12">
      <c r="B114" s="1276" t="s">
        <v>1760</v>
      </c>
      <c r="C114" s="1277"/>
      <c r="D114" s="1277"/>
      <c r="E114" s="1277"/>
      <c r="F114" s="1277"/>
      <c r="G114" s="1277"/>
      <c r="H114" s="1277"/>
      <c r="I114" s="1277"/>
      <c r="J114" s="1277"/>
      <c r="K114" s="1277"/>
      <c r="L114" s="1278"/>
    </row>
    <row r="115" spans="2:12">
      <c r="B115" s="1276" t="s">
        <v>1761</v>
      </c>
      <c r="C115" s="1277"/>
      <c r="D115" s="1277"/>
      <c r="E115" s="1277"/>
      <c r="F115" s="1277"/>
      <c r="G115" s="1277"/>
      <c r="H115" s="1277"/>
      <c r="I115" s="1277"/>
      <c r="J115" s="1277"/>
      <c r="K115" s="1277"/>
      <c r="L115" s="1278"/>
    </row>
    <row r="116" spans="2:12">
      <c r="B116" s="1276" t="s">
        <v>1762</v>
      </c>
      <c r="C116" s="1277"/>
      <c r="D116" s="1277"/>
      <c r="E116" s="1277"/>
      <c r="F116" s="1277"/>
      <c r="G116" s="1277"/>
      <c r="H116" s="1277"/>
      <c r="I116" s="1277"/>
      <c r="J116" s="1277"/>
      <c r="K116" s="1277"/>
      <c r="L116" s="1278"/>
    </row>
    <row r="117" spans="2:12">
      <c r="B117" s="1276" t="s">
        <v>1763</v>
      </c>
      <c r="C117" s="1277"/>
      <c r="D117" s="1277"/>
      <c r="E117" s="1277"/>
      <c r="F117" s="1277"/>
      <c r="G117" s="1277"/>
      <c r="H117" s="1277"/>
      <c r="I117" s="1277"/>
      <c r="J117" s="1277"/>
      <c r="K117" s="1277"/>
      <c r="L117" s="1278"/>
    </row>
    <row r="118" spans="2:12">
      <c r="B118" s="1276" t="s">
        <v>1975</v>
      </c>
      <c r="C118" s="1277"/>
      <c r="D118" s="1277"/>
      <c r="E118" s="1277"/>
      <c r="F118" s="1277"/>
      <c r="G118" s="1277"/>
      <c r="H118" s="1277"/>
      <c r="I118" s="1277"/>
      <c r="J118" s="1277"/>
      <c r="K118" s="1277"/>
      <c r="L118" s="1278"/>
    </row>
    <row r="119" spans="2:12">
      <c r="B119" s="1276" t="s">
        <v>1984</v>
      </c>
      <c r="C119" s="1277"/>
      <c r="D119" s="1277"/>
      <c r="E119" s="1277"/>
      <c r="F119" s="1277"/>
      <c r="G119" s="1277"/>
      <c r="H119" s="1277"/>
      <c r="I119" s="1277"/>
      <c r="J119" s="1277"/>
      <c r="K119" s="1277"/>
      <c r="L119" s="1278"/>
    </row>
    <row r="120" spans="2:12">
      <c r="B120" s="1276" t="s">
        <v>2027</v>
      </c>
      <c r="C120" s="1277"/>
      <c r="D120" s="1277"/>
      <c r="E120" s="1277"/>
      <c r="F120" s="1277"/>
      <c r="G120" s="1277"/>
      <c r="H120" s="1277"/>
      <c r="I120" s="1277"/>
      <c r="J120" s="1277"/>
      <c r="K120" s="1277"/>
      <c r="L120" s="1278"/>
    </row>
    <row r="121" spans="2:12">
      <c r="B121" s="1279" t="s">
        <v>2054</v>
      </c>
      <c r="C121" s="1280"/>
      <c r="D121" s="1280"/>
      <c r="E121" s="1280"/>
      <c r="F121" s="1280"/>
      <c r="G121" s="1280"/>
      <c r="H121" s="1280"/>
      <c r="I121" s="1280"/>
      <c r="J121" s="1280"/>
      <c r="K121" s="1280"/>
      <c r="L121" s="1281"/>
    </row>
    <row r="123" spans="2:12">
      <c r="B123" s="669" t="s">
        <v>2315</v>
      </c>
    </row>
    <row r="124" spans="2:12">
      <c r="B124" s="1276" t="s">
        <v>2073</v>
      </c>
      <c r="C124" s="1277"/>
      <c r="D124" s="1277"/>
      <c r="E124" s="1277"/>
      <c r="F124" s="1277"/>
      <c r="G124" s="1277"/>
      <c r="H124" s="1277"/>
      <c r="I124" s="1277"/>
      <c r="J124" s="1277"/>
      <c r="K124" s="1277"/>
      <c r="L124" s="1278"/>
    </row>
    <row r="125" spans="2:12">
      <c r="B125" s="1276" t="s">
        <v>2136</v>
      </c>
      <c r="C125" s="1277"/>
      <c r="D125" s="1277"/>
      <c r="E125" s="1277"/>
      <c r="F125" s="1277"/>
      <c r="G125" s="1277"/>
      <c r="H125" s="1277"/>
      <c r="I125" s="1277"/>
      <c r="J125" s="1277"/>
      <c r="K125" s="1277"/>
      <c r="L125" s="1278"/>
    </row>
    <row r="126" spans="2:12">
      <c r="B126" s="1276" t="s">
        <v>2167</v>
      </c>
      <c r="C126" s="1277"/>
      <c r="D126" s="1277"/>
      <c r="E126" s="1277"/>
      <c r="F126" s="1277"/>
      <c r="G126" s="1277"/>
      <c r="H126" s="1277"/>
      <c r="I126" s="1277"/>
      <c r="J126" s="1277"/>
      <c r="K126" s="1277"/>
      <c r="L126" s="1278"/>
    </row>
    <row r="127" spans="2:12">
      <c r="B127" s="1276" t="s">
        <v>2187</v>
      </c>
      <c r="C127" s="1277"/>
      <c r="D127" s="1277"/>
      <c r="E127" s="1277"/>
      <c r="F127" s="1277"/>
      <c r="G127" s="1277"/>
      <c r="H127" s="1277"/>
      <c r="I127" s="1277"/>
      <c r="J127" s="1277"/>
      <c r="K127" s="1277"/>
      <c r="L127" s="1278"/>
    </row>
    <row r="128" spans="2:12">
      <c r="B128" s="1276" t="s">
        <v>2242</v>
      </c>
      <c r="C128" s="1277"/>
      <c r="D128" s="1277"/>
      <c r="E128" s="1277"/>
      <c r="F128" s="1277"/>
      <c r="G128" s="1277"/>
      <c r="H128" s="1277"/>
      <c r="I128" s="1277"/>
      <c r="J128" s="1277"/>
      <c r="K128" s="1277"/>
      <c r="L128" s="1278"/>
    </row>
    <row r="129" spans="2:12">
      <c r="B129" s="1276" t="s">
        <v>2254</v>
      </c>
      <c r="C129" s="1277"/>
      <c r="D129" s="1277"/>
      <c r="E129" s="1277"/>
      <c r="F129" s="1277"/>
      <c r="G129" s="1277"/>
      <c r="H129" s="1277"/>
      <c r="I129" s="1277"/>
      <c r="J129" s="1277"/>
      <c r="K129" s="1277"/>
      <c r="L129" s="1278"/>
    </row>
    <row r="130" spans="2:12">
      <c r="B130" s="1279" t="s">
        <v>2311</v>
      </c>
      <c r="C130" s="1280"/>
      <c r="D130" s="1280"/>
      <c r="E130" s="1280"/>
      <c r="F130" s="1280"/>
      <c r="G130" s="1280"/>
      <c r="H130" s="1280"/>
      <c r="I130" s="1280"/>
      <c r="J130" s="1280"/>
      <c r="K130" s="1280"/>
      <c r="L130" s="1281"/>
    </row>
  </sheetData>
  <mergeCells count="107">
    <mergeCell ref="B129:L129"/>
    <mergeCell ref="B130:L130"/>
    <mergeCell ref="B124:L124"/>
    <mergeCell ref="B125:L125"/>
    <mergeCell ref="B126:L126"/>
    <mergeCell ref="B127:L127"/>
    <mergeCell ref="B128:L128"/>
    <mergeCell ref="B118:L118"/>
    <mergeCell ref="B119:L119"/>
    <mergeCell ref="B120:L120"/>
    <mergeCell ref="B121:L121"/>
    <mergeCell ref="B115:L115"/>
    <mergeCell ref="B116:L116"/>
    <mergeCell ref="B117:L117"/>
    <mergeCell ref="B110:L110"/>
    <mergeCell ref="B111:L111"/>
    <mergeCell ref="B112:L112"/>
    <mergeCell ref="B113:L113"/>
    <mergeCell ref="B114:L114"/>
    <mergeCell ref="B107:L107"/>
    <mergeCell ref="B105:L105"/>
    <mergeCell ref="B106:L106"/>
    <mergeCell ref="B92:L92"/>
    <mergeCell ref="B80:L80"/>
    <mergeCell ref="B81:L81"/>
    <mergeCell ref="B82:L82"/>
    <mergeCell ref="B83:L83"/>
    <mergeCell ref="B84:L84"/>
    <mergeCell ref="B86:L86"/>
    <mergeCell ref="B87:L87"/>
    <mergeCell ref="B88:L88"/>
    <mergeCell ref="B89:L89"/>
    <mergeCell ref="B90:L90"/>
    <mergeCell ref="B91:L91"/>
    <mergeCell ref="B94:L94"/>
    <mergeCell ref="B95:L95"/>
    <mergeCell ref="B97:L97"/>
    <mergeCell ref="B98:L98"/>
    <mergeCell ref="B99:L99"/>
    <mergeCell ref="B100:L100"/>
    <mergeCell ref="B101:L101"/>
    <mergeCell ref="B102:L102"/>
    <mergeCell ref="B104:L104"/>
    <mergeCell ref="B79:L79"/>
    <mergeCell ref="B65:L65"/>
    <mergeCell ref="B67:L67"/>
    <mergeCell ref="B69:L69"/>
    <mergeCell ref="B70:L70"/>
    <mergeCell ref="B71:L71"/>
    <mergeCell ref="B72:L72"/>
    <mergeCell ref="B73:L73"/>
    <mergeCell ref="B74:L74"/>
    <mergeCell ref="B75:L75"/>
    <mergeCell ref="B76:L76"/>
    <mergeCell ref="B77:L77"/>
    <mergeCell ref="B63:L63"/>
    <mergeCell ref="B64:L64"/>
    <mergeCell ref="B56:L56"/>
    <mergeCell ref="B48:L48"/>
    <mergeCell ref="B49:L49"/>
    <mergeCell ref="B51:L51"/>
    <mergeCell ref="B52:L52"/>
    <mergeCell ref="B54:L54"/>
    <mergeCell ref="B55:L55"/>
    <mergeCell ref="B58:L58"/>
    <mergeCell ref="B59:L59"/>
    <mergeCell ref="B60:L60"/>
    <mergeCell ref="B61:L61"/>
    <mergeCell ref="B62:L62"/>
    <mergeCell ref="B47:L47"/>
    <mergeCell ref="B36:L36"/>
    <mergeCell ref="B37:L37"/>
    <mergeCell ref="B38:L38"/>
    <mergeCell ref="B39:L39"/>
    <mergeCell ref="B40:L40"/>
    <mergeCell ref="B41:L41"/>
    <mergeCell ref="B42:L42"/>
    <mergeCell ref="B43:L43"/>
    <mergeCell ref="B44:L44"/>
    <mergeCell ref="B45:L45"/>
    <mergeCell ref="B46:L46"/>
    <mergeCell ref="B31:L31"/>
    <mergeCell ref="B32:L32"/>
    <mergeCell ref="B33:L33"/>
    <mergeCell ref="B34:L34"/>
    <mergeCell ref="B26:L26"/>
    <mergeCell ref="B27:L27"/>
    <mergeCell ref="B28:L28"/>
    <mergeCell ref="B29:L29"/>
    <mergeCell ref="B24:L24"/>
    <mergeCell ref="B21:L21"/>
    <mergeCell ref="B23:L23"/>
    <mergeCell ref="B9:L9"/>
    <mergeCell ref="B3:L3"/>
    <mergeCell ref="B4:L4"/>
    <mergeCell ref="B5:L5"/>
    <mergeCell ref="B6:L6"/>
    <mergeCell ref="B7:L7"/>
    <mergeCell ref="B10:L10"/>
    <mergeCell ref="B12:L12"/>
    <mergeCell ref="B13:L13"/>
    <mergeCell ref="B14:L14"/>
    <mergeCell ref="B15:L15"/>
    <mergeCell ref="B16:L16"/>
    <mergeCell ref="B17:L17"/>
    <mergeCell ref="B19:L19"/>
    <mergeCell ref="B20:L20"/>
  </mergeCells>
  <phoneticPr fontId="156" type="noConversion"/>
  <hyperlinks>
    <hyperlink ref="B3:L3" location="'EU OV1'!A1" display="Template EU OV1 – Overview of total risk exposure amounts" xr:uid="{920DBF00-4F95-4F80-97CA-33A8778D2B85}"/>
    <hyperlink ref="B4:L4" location="'EU KM1'!A1" display="Template EU KM1 - Key metrics template" xr:uid="{9B3824CB-C451-42A3-BD14-31A9A03B7288}"/>
    <hyperlink ref="B5:L5" location="'EU INS1'!A1" display="Template EU INS1 - Insurance participations" xr:uid="{18E4C295-7DE1-484C-A291-D859EC442FB2}"/>
    <hyperlink ref="B6:L6" location="'EU INS2'!A1" display="Template EU INS2 - Financial conglomerates information on own funds and capital adequacy ratio" xr:uid="{3D912285-E535-4DAF-88C9-BB81E0914FC5}"/>
    <hyperlink ref="B7:L7" location="'EU OVC'!A1" display="Table EU OVC - ICAAP information" xr:uid="{A5529FF5-8E6D-4003-BC79-B9F9838623DB}"/>
    <hyperlink ref="B9:L9" location="'EU OVA'!A1" display="Table EU OVA - Institution risk management approach" xr:uid="{E6608181-D208-436A-B6E5-787B16599651}"/>
    <hyperlink ref="B10:L10" location="'EU OVB'!A1" display="Table EU OVB - Disclosure on governance arrangements" xr:uid="{15EC92F0-DF62-4C1D-8B15-236B40CCE424}"/>
    <hyperlink ref="B12:L12" location="'EU LI1'!A1" display="Template EU LI1 - Differences between the accounting scope and the scope of prudential consolidation and mapping of financial statement categories with regulatory risk categories" xr:uid="{51C3E726-2DEE-4468-9F4B-24668FE6DC3A}"/>
    <hyperlink ref="B13:L13" location="'EU LI2'!A1" display="Template EU LI2 - Main sources of differences between regulatory exposure amounts and carrying values in financial statements " xr:uid="{014FA4C9-6B48-424A-827A-672400042F0B}"/>
    <hyperlink ref="B14:L14" location="'EU LI3'!A1" display="Template EU LI3 - Outline of the differences in the scopes of consolidation (entity by entity) " xr:uid="{2AE2711A-48D3-459D-B5E6-AA1EFA214FC1}"/>
    <hyperlink ref="B15:L15" location="'EU LIA'!A1" display="Table EU LIA - Explanations of differences between accounting and regulatory exposure amounts" xr:uid="{10CFDC90-5B11-4909-B288-D10F4D2D4262}"/>
    <hyperlink ref="B16:L16" location="'EU LIB'!A1" display="Table EU LIB - Other qualitative information on the scope of application" xr:uid="{96FDB8CC-70BA-4F1C-A770-ADCE28685379}"/>
    <hyperlink ref="B17:L17" location="'EU PV1'!A1" display="Template EU PV1 - Prudent valuation adjustments (PVA)" xr:uid="{95EB9C72-3319-488F-BA26-C12FD38B0360}"/>
    <hyperlink ref="B19:L19" location="'EU CC1'!A1" display="Template EU CC1 - Composition of regulatory own funds" xr:uid="{6ACAAF04-683A-4129-BADB-362202397882}"/>
    <hyperlink ref="B20:L20" location="'EU CC2'!A1" display="Template EU CC2 - reconciliation of regulatory own funds to balance sheet in the audited financial statements" xr:uid="{C61DBF40-8F65-48EC-9574-CF39625255B2}"/>
    <hyperlink ref="B21:L21" location="'EU CCA'!A1" display="Template EU CCA: Main features of regulatory own funds instruments and eligible liabilities instruments" xr:uid="{714A8B13-C5C8-43B0-B0D3-7E09088522CE}"/>
    <hyperlink ref="B23:L23" location="'EU CCyB1'!A1" display="Template EU CCyB1 - Geographical distribution of credit exposures relevant for the calculation of the countercyclical buffer" xr:uid="{880C9741-B463-4049-A0D4-1F4D0C56DE87}"/>
    <hyperlink ref="B24:L24" location="'EU CCyB2'!A1" display="Template EU CCyB2 - Amount of institution-specific countercyclical capital buffer" xr:uid="{E644AC99-3A94-4AF7-9635-A6C0B8B82FCC}"/>
    <hyperlink ref="B26:L26" location="'EU LR1'!A1" display="Template EU LR1 - LRSum: Summary reconciliation of accounting assets and leverage ratio exposures" xr:uid="{966F9C06-3899-4B58-A634-2D8D446EC994}"/>
    <hyperlink ref="B27:L27" location="'EU LR2'!A1" display="Template EU LR2 - LRCom: Leverage ratio common disclosure" xr:uid="{A0EF3F39-B296-4E2C-AA44-76427A5BEB35}"/>
    <hyperlink ref="B28:L28" location="'EU LR3'!A1" display="Template EU LR3 - LRSpl: Split-up of on balance sheet exposures (excluding derivatives, SFTs and exempted exposures)" xr:uid="{0AA888E1-B596-4BC3-8249-A0DD1138DD2D}"/>
    <hyperlink ref="B29:L29" location="'EU LRA'!A1" display="Table EU LRA: Disclosure of LR qualitative information" xr:uid="{A81718A3-D1E5-44B5-A3EC-E4F09497E6D9}"/>
    <hyperlink ref="B31:L31" location="'EU LIQA'!A1" display="Table EU LIQA - Liquidity risk management " xr:uid="{FA9939E5-A03C-4DBB-B5BB-7A9404A829B7}"/>
    <hyperlink ref="B32:L32" location="'EU LIQ1'!A1" display="Templates EU LIQ1 - Quantitative information of LCR" xr:uid="{B13B1846-119A-41B7-B0B5-48A73F485374}"/>
    <hyperlink ref="B33:L33" location="'EU LIQB'!A1" display="Table EU LIQB  on qualitative information on LCR, which complements template EU LIQ1." xr:uid="{F3AC2D17-0408-480B-973A-4E657FCB45E6}"/>
    <hyperlink ref="B34:L34" location="'EU LIQ2'!A1" display="Template EU LIQ2: Net Stable Funding Ratio " xr:uid="{A8ADC655-7F05-4072-B332-357B4153CEE3}"/>
    <hyperlink ref="B43:L43" location="'EU CQ2'!A1" display="Template EU CQ2: Quality of forbearance" xr:uid="{AA23BA8A-9EFD-40F0-B6DB-9FEF95EE4866}"/>
    <hyperlink ref="B45:L45" location="'EU CQ4'!A1" display="Template EU CQ4: Quality of non-performing exposures by geography " xr:uid="{FC31C7E4-8B08-40CC-A1FB-D4B0458BD144}"/>
    <hyperlink ref="B46:L46" location="'EU CQ5'!A1" display="Template EU CQ5: Credit quality of loans and advances by industry" xr:uid="{F0219166-A84F-4225-AFCB-903F1A53D558}"/>
    <hyperlink ref="B47:L47" location="'EU CQ6'!A1" display="Template EU CQ6: Collateral valuation - loans and advances " xr:uid="{551116D3-4549-493F-A14C-2DB78BD49B0D}"/>
    <hyperlink ref="B48:L48" location="'EU CQ7'!A1" display="Template EU CQ7: Collateral obtained by taking possession and execution processes " xr:uid="{05EF4F8D-F0BF-49A9-B2BC-FCF128681B59}"/>
    <hyperlink ref="B49:L49" location="'EU CQ8'!A1" display="Template EU CQ8: Collateral obtained by taking possession and execution processes – vintage breakdown" xr:uid="{4B4EADB3-16C9-4D28-8B08-54F73AD2FEF6}"/>
    <hyperlink ref="B36:L36" location="'EU CRA'!A1" display="Table EU CRA: General qualitative information about credit risk" xr:uid="{4BECF9AE-6002-488B-A362-90C83E74C7B7}"/>
    <hyperlink ref="B37:L37" location="'EU CRB'!A1" display="Table EU CRB: Additional disclosure related to the credit quality of assets" xr:uid="{25AA0E61-91DD-4092-A943-B99551914814}"/>
    <hyperlink ref="B42:L42" location="'EU CQ1'!A1" display="Template EU CQ1: Credit quality of forborne exposures" xr:uid="{8ABD82DF-CEA4-4769-8FBB-7D930B67688C}"/>
    <hyperlink ref="B39:L39" location="'EU CR1-A'!A1" display="Template EU CR1-A: Maturity of exposures" xr:uid="{DCB42057-11C6-424A-BFC2-46466E1D801B}"/>
    <hyperlink ref="B40:L40" location="'EU CR2'!A1" display="Template EU CR2: Changes in the stock of non-performing loans and advances" xr:uid="{1A87D90B-80D8-4511-8E5A-6EE8725AA76B}"/>
    <hyperlink ref="B44" location="'EU CQ3'!A1" display="Template CQ2: Credit quality of performing and non-performing exposures by past due days" xr:uid="{2F69599E-CF37-44E1-847B-3CC07A8B1939}"/>
    <hyperlink ref="B44:L44" location="'Template EU CQ3'!A1" display="Template EU CQ3: Credit quality of performing and non-performing exposures by past due days" xr:uid="{1CF03F48-2768-4E06-9F56-D6008F0A2DC2}"/>
    <hyperlink ref="B38:L38" location="'EU CR1'!A1" display="Template EU CR1: Performing and non-performing exposures and related provisions" xr:uid="{8565D9C9-18EC-4D46-BF69-7F30C0508856}"/>
    <hyperlink ref="B41:L41" location="'EU CR2a'!A1" display="Template EU CR2a: Changes in the stock of non-performing loans and advances and related net accumulated recoveries" xr:uid="{95E8720C-4C32-401C-B7B9-C28DEE80697C}"/>
    <hyperlink ref="B51:L51" location="'EU CRC'!A1" display="Table EU CRC – Qualitative disclosure requirements related to CRM techniques" xr:uid="{0D7966A2-62A1-4EEC-96B1-35BA51EDCD7D}"/>
    <hyperlink ref="B52:L52" location="'EU CR3'!A1" display="Template EU CR3 –  CRM techniques overview:  Disclosure of the use of credit risk mitigation techniques" xr:uid="{B4C3BCC8-7AC1-42BD-8510-17E988E21347}"/>
    <hyperlink ref="B54:L54" location="'EU CRD'!A1" display="Table EU CRD – Qualitative disclosure requirements related to standardised model" xr:uid="{699DA0CD-5D46-4DC4-877A-A37A4F0B3CE8}"/>
    <hyperlink ref="B55:L55" location="'EU CR4'!A1" display="Template EU CR4 – standardised approach – Credit risk exposure and CRM effects" xr:uid="{97404541-F330-4559-9E8F-2C6CFFF9F0C9}"/>
    <hyperlink ref="B56:L56" location="'EU CR5'!A1" display="Template EU CR5 – standardised approach" xr:uid="{D982F5EB-F84A-4AF1-9538-0C392561EA49}"/>
    <hyperlink ref="B58:L58" location="'EU CRE'!A1" display="Table EU CRE – Qualitative disclosure requirements related to IRB approach" xr:uid="{5447BD36-FF69-4E23-909E-DE48184FB979}"/>
    <hyperlink ref="B59:L59" location="'EU CR6'!A1" display="Template EU CR6 – IRB approach – Credit risk exposures by exposure class and PD range" xr:uid="{7A25235A-C3FE-40E2-B0AF-E73070CD6610}"/>
    <hyperlink ref="B60:L60" location="'EU CR6-A'!A1" display="Template EU CR6-A – Scope of the use of IRB and SA approaches" xr:uid="{D86AAFCD-83A0-4CEC-A6B2-FEC76620DB2F}"/>
    <hyperlink ref="B61:L61" location="'EU CR7'!A1" display="Template EU CR7 – IRB approach – Effect on the RWEAs of credit derivatives used as CRM techniques" xr:uid="{4DC08F73-5BC9-4681-AB66-E88004F2DB1E}"/>
    <hyperlink ref="B62:L62" location="'EU CR7-A'!A1" display="Template EU CR7-A – IRB approach – Disclosure of the extent of the use of CRM techniques" xr:uid="{DCBD4449-3A3C-4029-8BCE-807643BDE9BB}"/>
    <hyperlink ref="B63:L63" location="'EU CR8'!A1" display="Template EU CR8 –  RWEA flow statements of credit risk exposures under the IRB approach " xr:uid="{0AD9A38F-F473-4D2E-BE32-A3AA33A7EE79}"/>
    <hyperlink ref="B64:L64" location="'EU CR9'!A1" display="Template CR9 –IRB approach – Back-testing of PD per exposure class (fixed PD scale)" xr:uid="{7D7B6EEC-75A7-47EE-A25C-466E260622BB}"/>
    <hyperlink ref="B65:L65" location="'EU CR9.1'!A1" display="Template CR9.1 –IRB approach – Back-testing of PD per exposure class (only for  PD estimates according to point (f) of Article 180(1) CRR)" xr:uid="{3C2AC298-CE9C-43DA-B43D-4F522DC483B8}"/>
    <hyperlink ref="B67:L67" location="'EU CR10'!A1" display="Template EU CR10 –  Specialised lending and equity exposures under the simple riskweighted approach" xr:uid="{11D961A4-C21E-4DC4-A6AD-78F20266B3D1}"/>
    <hyperlink ref="B69:L69" location="'EU CCRA'!A1" display="Table EU CCRA – Qualitative disclosure related to CCR" xr:uid="{6E23E25E-E57E-4E76-9E12-0E617AF79D16}"/>
    <hyperlink ref="B70:L70" location="'EU CCR1'!A1" display="Template EU CCR1 – Analysis of CCR exposure by approach" xr:uid="{8C28F5D5-2A75-4BA7-B551-2879AFFCEBDB}"/>
    <hyperlink ref="B71:L71" location="'EU CCR2'!A1" display="Template EU CCR2 – Transactions subject to own funds requirements for CVA risk" xr:uid="{4D1287CA-C779-4082-A8E7-A5EEDD90F8C7}"/>
    <hyperlink ref="B72:L72" location="'EU CCR3'!A1" display="Template EU CCR3 – Standardised approach – CCR exposures by regulatory exposure class and risk weights" xr:uid="{16AC0A7C-C78B-4245-85DA-8CEC011494D1}"/>
    <hyperlink ref="B73:L73" location="'EU CCR4'!A1" display="Template EU CCR4 - IRB approach - CCR exposures by exposure class and PD scale" xr:uid="{5684548E-52C8-4DC1-B89E-74566D418183}"/>
    <hyperlink ref="B74:L74" location="'EU CCR5'!A1" display="Template EU CCR5 – Composition of collateral for CCR exposures" xr:uid="{92BDDBD4-B657-4C4D-B673-7CC01415377D}"/>
    <hyperlink ref="B75:L75" location="'EU CCR6'!A1" display="Template EU CCR6 – Credit derivatives exposures" xr:uid="{E8F4B215-1F27-4C1A-813E-5F18D09EA85D}"/>
    <hyperlink ref="B76:L76" location="'EU CCR7'!A1" display="Template EU CCR7 – RWEA flow statements of CCR exposures under the IMM" xr:uid="{9A9AD5FB-B9F0-4731-88C4-F91EA90416FF}"/>
    <hyperlink ref="B77:L77" location="'EU CCR8'!A1" display="Template EU CCR8 – Exposures to CCPs" xr:uid="{C3C033E2-EA9B-417D-9BC1-B7F042A9DA38}"/>
    <hyperlink ref="B79:L79" location="'EU-SECA'!A1" display="Table EU-SECA - Qualitative disclosure requirements related to securitisation exposures " xr:uid="{4278F2A0-3655-4AE1-BE24-03C6AB346388}"/>
    <hyperlink ref="B80:L80" location="'EU-SEC1'!A1" display="Template EU-SEC1 - Securitisation exposures in the non-trading book" xr:uid="{39ED6CDD-A5BE-4B33-96C7-644ECBF74358}"/>
    <hyperlink ref="B81:L81" location="'EU-SEC2'!A1" display="Template EU-SEC2 - Securitisation exposures in the trading book" xr:uid="{1413C9CC-A63E-451C-9ED5-27DCEEA92720}"/>
    <hyperlink ref="B82:L82" location="'EU-SEC3'!A1" display="Template EU-SEC3 - Securitisation exposures in the non-trading book and associated regulatory capital requirements - institution acting as originator or as sponsor" xr:uid="{E010C16E-0477-4E25-8526-CABA0C05135F}"/>
    <hyperlink ref="B83:L83" location="'EU-SEC4'!A1" display="Template EU-SEC4 - Securitisation exposures in the non-trading book and associated regulatory capital requirements - institution acting as investor" xr:uid="{FF569DF3-EEE8-41A0-8400-7A04DF886A8A}"/>
    <hyperlink ref="B84:L84" location="'EU-SEC5'!A1" display="Template EU-SEC5 - Exposures securitised by the institution - Exposures in default and specific credit risk adjustments" xr:uid="{81073B02-3758-428A-B664-B4558C58378D}"/>
    <hyperlink ref="B86:L86" location="'EU MRA'!A1" display="Table EU MRA: Qualitative disclosure requirements related to market risk" xr:uid="{29449C5D-F7CE-48FA-8BE6-B8212C1C74BE}"/>
    <hyperlink ref="B87:L87" location="'EU MR1'!A1" display="Template EU MR1 - Market risk under the standardised approach" xr:uid="{B8329A76-22C1-4C54-B0D9-55039BEBE5D8}"/>
    <hyperlink ref="B88:L88" location="'EU MRB'!A1" display="Table EU MRB: Qualitative disclosure requirements for institutions using the internal Market Risk Models" xr:uid="{8F68686E-4C04-43AC-BCDE-2AFE2D5C160C}"/>
    <hyperlink ref="B89:L89" location="'EU MR2-A'!A1" display="Template EU MR2-A - Market risk under the internal Model Approach (IMA)" xr:uid="{02E9F2E0-38DA-4A4B-A32E-4F7CE51105A6}"/>
    <hyperlink ref="B90:L90" location="'EU MR2-B'!A1" display="Template EU MR2-B - RWA flow statements of market risk exposures under the IMA" xr:uid="{EE5419BD-7909-40CE-BC26-DE13B51C6167}"/>
    <hyperlink ref="B91:L91" location="'EU MR3'!A1" display="Template EU MR3 - IMA values for trading portfolios" xr:uid="{2744107A-0FA3-4A3C-8654-10E50B653EFF}"/>
    <hyperlink ref="B92:L92" location="'EU MR4'!A1" display="Template EU MR4 - Comparison of VaR estimates with gains/losses" xr:uid="{83EB6726-16E8-40F0-B73F-40980572FB1E}"/>
    <hyperlink ref="B94:L94" location="'EU ORA'!A1" display="Table EU ORA - Qualitative information on operational risk" xr:uid="{A4F7B26B-65B8-4C3A-8CAA-16BFE06308C0}"/>
    <hyperlink ref="B95:L95" location="'EU OR1'!A1" display="Template EU OR1 - Operational risk own funds requirements and risk-weighted exposure amounts" xr:uid="{3CBBDB6A-20AA-4420-8357-F2F14B647BE1}"/>
    <hyperlink ref="B97:L97" location="'EU REMA'!A1" display="Table EU  REMA - Remuneration policy" xr:uid="{3E0CCB9A-D54E-47F5-80FE-B5CCAC6EC2EB}"/>
    <hyperlink ref="B98:L98" location="'EU REM1'!A1" display="Template EU REM1 - Remuneration awarded for the financial year " xr:uid="{DEA5E7DC-8EE2-4AB2-8120-D879B4809F19}"/>
    <hyperlink ref="B99:L99" location="'EU REM2'!A1" display="Template EU REM2 - Special payments  to staff whose professional activities have a material impact on institutions’ risk profile (identified staff)" xr:uid="{59472DB0-4892-47B6-8EB8-40F176DAEA22}"/>
    <hyperlink ref="B100:L100" location="'EU REM3'!A1" display="Template EU REM3 - Deferred remuneration " xr:uid="{76073975-D877-4858-888A-68C22FA11443}"/>
    <hyperlink ref="B101:L101" location="'EU REM4'!A1" display="Template EU REM4 - Remuneration of 1 million EUR or more per year" xr:uid="{571E44B9-6DE4-47B9-BB8F-BC322C1D5D59}"/>
    <hyperlink ref="B102:L102" location="'EU REM5'!A1" display="Template EU REM5 - Information on remuneration of staff whose professional activities have a material impact on institutions’ risk profile (identified staff)" xr:uid="{5AFF46A9-310E-45A6-AC18-BCF71EE49CBB}"/>
    <hyperlink ref="B104:L104" location="'EU AE1'!A1" display="Template EU AE1 - Encumbered and unencumbered assets" xr:uid="{CF687D82-660E-44A2-AC37-386211E8DF0B}"/>
    <hyperlink ref="B105:L105" location="'EU AE2'!A1" display="Template EU AE2 - Collateral received and own debt securities issued" xr:uid="{803DB73B-554E-4B76-9BE7-B7A6B6BE906A}"/>
    <hyperlink ref="B106:L106" location="'EU AE3'!A1" display="Template EU AE3 - Sources of encumbrance" xr:uid="{11D0C7B7-188E-4F69-AC4C-50A36E843A36}"/>
    <hyperlink ref="B107:L107" location="'EU AE4'!A1" display="Table EU AE4 - Accompanying narrative information" xr:uid="{EBAABDF1-0BC3-417C-B65C-D65216BC6C6F}"/>
    <hyperlink ref="B110:L110" location="'Qualitative-Environmental risk'!A1" display="Table 1 - Qualitative information on Environmental risk" xr:uid="{7A9C52FF-B322-4596-93FC-B33497E33E50}"/>
    <hyperlink ref="B111:L111" location="'Qualitative-Social risk'!A1" display="Table 2 - Qualitative information on Social risk" xr:uid="{6B1404DF-2B90-45F5-B69D-1A1B64D64458}"/>
    <hyperlink ref="B112:L112" location="'Qualitative-Governance risk'!A1" display="Table 3 - Qualitative information on Governance risk" xr:uid="{CC8B39EF-373C-440D-921D-D4DB19D59BD3}"/>
    <hyperlink ref="B113:L113" location="'1.CC Transition risk-Banking b.'!A1" display="Template 1: Banking book- Climate Change transition risk: Credit quality of exposures by sector, emissions and residual maturity" xr:uid="{09BF7CA7-3D21-42EC-BB93-114622B5337B}"/>
    <hyperlink ref="B114:L114" location="'2.CC Trans-BB.RE collateral'!A1" display="Template 2: Banking book - Climate change transition risk: Loans collateralised by immovable property - Energy efficiency of the collateral" xr:uid="{749AA9EC-6FAC-4975-808E-CA5C8373838F}"/>
    <hyperlink ref="B115:L115" location="'3.CC Trans-BB.alignment metrics'!A1" display="Template 3: Banking book - Climate change transition risk: Alignment metrics" xr:uid="{195AD23F-58C1-4E43-9E9E-F49119EC71EB}"/>
    <hyperlink ref="B116:L116" location="'4.CC Transition-toppollutcomp'!A1" display="Template 4: Banking book - Climate change transition risk: Exposures to top 20 carbon-intensive firms" xr:uid="{1930BC96-35C6-4D99-B1D3-1611EACE4812}"/>
    <hyperlink ref="B117:L117" location="'5.CC Physical risk'!A1" display="Template 5: Banking book - Climate change physical risk: Exposures subject to physical risk" xr:uid="{958DD94D-D84F-48A0-9CCE-0FE71F241370}"/>
    <hyperlink ref="B118:L118" location="'6. Summary GAR '!A1" display="Template 6. Summary of GAR KPIs" xr:uid="{7B17EE34-A4DF-425A-B637-811A86DEECD1}"/>
    <hyperlink ref="B119:L121" location="'6. Summary GAR '!A1" display="Template 6. Summary of GAR KPIs" xr:uid="{5E72622C-0076-4F14-B176-6EE0504E59BD}"/>
    <hyperlink ref="B119:L119" location="'7.Mitigating actions-GAR assets'!A1" display="Template 7 - Mitigating actions: Assets for the calculation of GAR" xr:uid="{3E1F6146-2A48-4070-A78F-F47DB04749C3}"/>
    <hyperlink ref="B120:L120" location="'8.Mitigating actions - GAR %'!A1" display="Template 8 - GAR (%)" xr:uid="{84D6ED98-9B17-48C6-A695-C0075CFFE332}"/>
    <hyperlink ref="B121:L121" location="'10.Other mitigating actions'!A1" display="Template 10 - Other climate change mitigating actions that are not covered in the EU Taxonomy" xr:uid="{38E7A98B-569C-4DDB-93E8-B29E47267F97}"/>
    <hyperlink ref="B124:L124" location="'1_IRRBB_CSRBB_mapping'!A1" display="Template 1_IRRBB_CSRBB_mapping" xr:uid="{EB6EC2A7-A6C2-4A67-9CA4-EB705C489CE7}"/>
    <hyperlink ref="B126:L126" location="'3_Unrealised losses'!A1" display="Template 3_Unrealised losses" xr:uid="{AFC7124F-A017-4977-B32D-D35BCBEA07D3}"/>
    <hyperlink ref="B127:L127" location="'4_CSRBB_Additional'!A1" display="Template 4_CSRBB_Additional" xr:uid="{832E7845-D70E-4745-955A-CD5AC01E0B7A}"/>
    <hyperlink ref="B128:L128" location="'5_NMD_Stratification'!A1" display="Template 5_NMD_stratification" xr:uid="{6F8CA979-16D3-45C5-80F6-B1FBE8C98CFE}"/>
    <hyperlink ref="B129:L129" location="'6_IRRBB_Additional'!A1" display="Template 3: Banking book - Climate change transition risk: Alignment metrics" xr:uid="{FF703B7D-1E26-4D2F-BC9A-D6E9A8DEFC1D}"/>
    <hyperlink ref="B125:L125" location="'2_CSRBB_sensitivities'!A1" display="Template 2_CSRBB sensitivities" xr:uid="{D9C5E297-8C5A-4C41-9570-93D1AF9E8720}"/>
    <hyperlink ref="B130:L130" location="'7_Realised_NII'!A1" display="Template 7_Realised NII" xr:uid="{82AB59FF-1809-4777-98B7-9FB720B550F3}"/>
  </hyperlinks>
  <pageMargins left="0.70866141732283472" right="0.70866141732283472" top="0.74803149606299213" bottom="0.74803149606299213" header="0.31496062992125984" footer="0.31496062992125984"/>
  <pageSetup paperSize="9" scale="95" orientation="landscape" r:id="rId1"/>
  <headerFooter>
    <oddHeader>&amp;CEN
Annex I</oddHeader>
    <oddFooter>&amp;C1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B0661-6464-41AC-8719-DC73376CE5E1}">
  <sheetPr codeName="Sheet3">
    <pageSetUpPr autoPageBreaks="0"/>
  </sheetPr>
  <dimension ref="A1:H47"/>
  <sheetViews>
    <sheetView workbookViewId="0">
      <selection activeCell="E18" sqref="E18"/>
    </sheetView>
  </sheetViews>
  <sheetFormatPr defaultColWidth="9.140625" defaultRowHeight="15"/>
  <cols>
    <col min="1" max="1" width="1" style="3" customWidth="1"/>
    <col min="2" max="2" width="7.85546875" style="3" customWidth="1"/>
    <col min="3" max="3" width="64.42578125" style="3" customWidth="1"/>
    <col min="4" max="4" width="16.5703125" style="3" customWidth="1"/>
    <col min="5" max="5" width="14.140625" style="3" customWidth="1"/>
    <col min="6" max="6" width="16.5703125" style="3" customWidth="1"/>
    <col min="7" max="7" width="9.140625" style="3" customWidth="1"/>
    <col min="8" max="8" width="15" style="3" bestFit="1" customWidth="1"/>
    <col min="9" max="16384" width="9.140625" style="3"/>
  </cols>
  <sheetData>
    <row r="1" spans="1:8">
      <c r="A1" s="2"/>
      <c r="B1" s="2"/>
      <c r="C1" s="2"/>
      <c r="D1" s="2"/>
      <c r="E1" s="2"/>
      <c r="F1" s="2"/>
    </row>
    <row r="2" spans="1:8">
      <c r="A2" s="2"/>
      <c r="B2" s="4" t="s">
        <v>0</v>
      </c>
    </row>
    <row r="3" spans="1:8">
      <c r="A3" s="2"/>
    </row>
    <row r="4" spans="1:8">
      <c r="A4" s="2"/>
    </row>
    <row r="5" spans="1:8" ht="30">
      <c r="A5" s="2"/>
      <c r="B5" s="1282"/>
      <c r="C5" s="1283"/>
      <c r="D5" s="1286" t="s">
        <v>5</v>
      </c>
      <c r="E5" s="1286"/>
      <c r="F5" s="5" t="s">
        <v>6</v>
      </c>
    </row>
    <row r="6" spans="1:8">
      <c r="A6" s="2"/>
      <c r="B6" s="1282"/>
      <c r="C6" s="1283"/>
      <c r="D6" s="5" t="s">
        <v>7</v>
      </c>
      <c r="E6" s="5" t="s">
        <v>8</v>
      </c>
      <c r="F6" s="5" t="s">
        <v>9</v>
      </c>
    </row>
    <row r="7" spans="1:8">
      <c r="A7" s="2"/>
      <c r="B7" s="1284"/>
      <c r="C7" s="1285"/>
      <c r="D7" s="5" t="s">
        <v>2438</v>
      </c>
      <c r="E7" s="5" t="s">
        <v>2348</v>
      </c>
      <c r="F7" s="5" t="s">
        <v>2438</v>
      </c>
      <c r="H7" s="855"/>
    </row>
    <row r="8" spans="1:8">
      <c r="A8" s="2"/>
      <c r="B8" s="5">
        <v>1</v>
      </c>
      <c r="C8" s="6" t="s">
        <v>11</v>
      </c>
      <c r="D8" s="672">
        <v>3255503411.0999999</v>
      </c>
      <c r="E8" s="672">
        <v>3005952835.6299996</v>
      </c>
      <c r="F8" s="672">
        <f t="shared" ref="F8:F19" si="0">D8*8%</f>
        <v>260440272.88800001</v>
      </c>
    </row>
    <row r="9" spans="1:8">
      <c r="A9" s="2"/>
      <c r="B9" s="5">
        <v>2</v>
      </c>
      <c r="C9" s="7" t="s">
        <v>12</v>
      </c>
      <c r="D9" s="672">
        <f>D8</f>
        <v>3255503411.0999999</v>
      </c>
      <c r="E9" s="672">
        <f>E8</f>
        <v>3005952835.6299996</v>
      </c>
      <c r="F9" s="672">
        <f t="shared" si="0"/>
        <v>260440272.88800001</v>
      </c>
    </row>
    <row r="10" spans="1:8">
      <c r="A10" s="2"/>
      <c r="B10" s="5">
        <v>3</v>
      </c>
      <c r="C10" s="7" t="s">
        <v>13</v>
      </c>
      <c r="D10" s="672">
        <v>0</v>
      </c>
      <c r="E10" s="672">
        <v>0</v>
      </c>
      <c r="F10" s="672">
        <f t="shared" si="0"/>
        <v>0</v>
      </c>
    </row>
    <row r="11" spans="1:8">
      <c r="A11" s="2"/>
      <c r="B11" s="5">
        <v>4</v>
      </c>
      <c r="C11" s="7" t="s">
        <v>14</v>
      </c>
      <c r="D11" s="672">
        <v>0</v>
      </c>
      <c r="E11" s="672">
        <v>0</v>
      </c>
      <c r="F11" s="672">
        <f t="shared" si="0"/>
        <v>0</v>
      </c>
    </row>
    <row r="12" spans="1:8">
      <c r="A12" s="2"/>
      <c r="B12" s="5" t="s">
        <v>15</v>
      </c>
      <c r="C12" s="7" t="s">
        <v>16</v>
      </c>
      <c r="D12" s="672">
        <v>0</v>
      </c>
      <c r="E12" s="672">
        <v>0</v>
      </c>
      <c r="F12" s="672">
        <f t="shared" si="0"/>
        <v>0</v>
      </c>
    </row>
    <row r="13" spans="1:8">
      <c r="A13" s="2"/>
      <c r="B13" s="5">
        <v>5</v>
      </c>
      <c r="C13" s="7" t="s">
        <v>17</v>
      </c>
      <c r="D13" s="672">
        <v>0</v>
      </c>
      <c r="E13" s="672">
        <v>0</v>
      </c>
      <c r="F13" s="672">
        <f t="shared" si="0"/>
        <v>0</v>
      </c>
    </row>
    <row r="14" spans="1:8">
      <c r="A14" s="2"/>
      <c r="B14" s="5">
        <v>6</v>
      </c>
      <c r="C14" s="6" t="s">
        <v>18</v>
      </c>
      <c r="D14" s="672">
        <f>D15+D16+D17+D18+D19</f>
        <v>14574982.68</v>
      </c>
      <c r="E14" s="672">
        <f>E15+E16+E17+E18+E19</f>
        <v>14034640.09</v>
      </c>
      <c r="F14" s="672">
        <f t="shared" si="0"/>
        <v>1165998.6144000001</v>
      </c>
    </row>
    <row r="15" spans="1:8">
      <c r="A15" s="2"/>
      <c r="B15" s="5">
        <v>7</v>
      </c>
      <c r="C15" s="7" t="s">
        <v>12</v>
      </c>
      <c r="D15" s="672">
        <v>8777604.6199999992</v>
      </c>
      <c r="E15" s="672">
        <v>8463907.0700000003</v>
      </c>
      <c r="F15" s="672">
        <f t="shared" si="0"/>
        <v>702208.36959999998</v>
      </c>
    </row>
    <row r="16" spans="1:8">
      <c r="A16" s="2"/>
      <c r="B16" s="5">
        <v>8</v>
      </c>
      <c r="C16" s="7" t="s">
        <v>19</v>
      </c>
      <c r="D16" s="672">
        <v>0</v>
      </c>
      <c r="E16" s="672">
        <v>0</v>
      </c>
      <c r="F16" s="672">
        <f t="shared" si="0"/>
        <v>0</v>
      </c>
    </row>
    <row r="17" spans="1:6">
      <c r="A17" s="2"/>
      <c r="B17" s="5" t="s">
        <v>20</v>
      </c>
      <c r="C17" s="7" t="s">
        <v>21</v>
      </c>
      <c r="D17" s="672">
        <v>0</v>
      </c>
      <c r="E17" s="672">
        <v>0</v>
      </c>
      <c r="F17" s="672">
        <f t="shared" si="0"/>
        <v>0</v>
      </c>
    </row>
    <row r="18" spans="1:6">
      <c r="A18" s="2"/>
      <c r="B18" s="5" t="s">
        <v>22</v>
      </c>
      <c r="C18" s="7" t="s">
        <v>23</v>
      </c>
      <c r="D18" s="672">
        <v>5797378.0599999996</v>
      </c>
      <c r="E18" s="672">
        <v>5570733.0199999996</v>
      </c>
      <c r="F18" s="672">
        <f t="shared" si="0"/>
        <v>463790.24479999999</v>
      </c>
    </row>
    <row r="19" spans="1:6">
      <c r="A19" s="2"/>
      <c r="B19" s="5">
        <v>9</v>
      </c>
      <c r="C19" s="7" t="s">
        <v>24</v>
      </c>
      <c r="D19" s="672">
        <v>0</v>
      </c>
      <c r="E19" s="672">
        <v>0</v>
      </c>
      <c r="F19" s="672">
        <f t="shared" si="0"/>
        <v>0</v>
      </c>
    </row>
    <row r="20" spans="1:6">
      <c r="A20" s="2"/>
      <c r="B20" s="5">
        <v>10</v>
      </c>
      <c r="C20" s="6" t="s">
        <v>25</v>
      </c>
      <c r="D20" s="673"/>
      <c r="E20" s="673"/>
      <c r="F20" s="8"/>
    </row>
    <row r="21" spans="1:6">
      <c r="A21" s="2"/>
      <c r="B21" s="5">
        <v>11</v>
      </c>
      <c r="C21" s="6" t="s">
        <v>25</v>
      </c>
      <c r="D21" s="673"/>
      <c r="E21" s="673"/>
      <c r="F21" s="8"/>
    </row>
    <row r="22" spans="1:6">
      <c r="A22" s="2"/>
      <c r="B22" s="5">
        <v>12</v>
      </c>
      <c r="C22" s="6" t="s">
        <v>25</v>
      </c>
      <c r="D22" s="673"/>
      <c r="E22" s="673"/>
      <c r="F22" s="8"/>
    </row>
    <row r="23" spans="1:6">
      <c r="A23" s="2"/>
      <c r="B23" s="5">
        <v>13</v>
      </c>
      <c r="C23" s="6" t="s">
        <v>25</v>
      </c>
      <c r="D23" s="673"/>
      <c r="E23" s="673"/>
      <c r="F23" s="8"/>
    </row>
    <row r="24" spans="1:6">
      <c r="A24" s="2"/>
      <c r="B24" s="5">
        <v>14</v>
      </c>
      <c r="C24" s="6" t="s">
        <v>25</v>
      </c>
      <c r="D24" s="673"/>
      <c r="E24" s="673"/>
      <c r="F24" s="8"/>
    </row>
    <row r="25" spans="1:6">
      <c r="A25" s="2"/>
      <c r="B25" s="5">
        <v>15</v>
      </c>
      <c r="C25" s="6" t="s">
        <v>26</v>
      </c>
      <c r="D25" s="672">
        <v>0</v>
      </c>
      <c r="E25" s="672">
        <v>0</v>
      </c>
      <c r="F25" s="672">
        <f t="shared" ref="F25:F32" si="1">D25*8%</f>
        <v>0</v>
      </c>
    </row>
    <row r="26" spans="1:6" ht="15" customHeight="1">
      <c r="A26" s="2"/>
      <c r="B26" s="5">
        <v>16</v>
      </c>
      <c r="C26" s="6" t="s">
        <v>27</v>
      </c>
      <c r="D26" s="672">
        <v>0</v>
      </c>
      <c r="E26" s="672">
        <v>0</v>
      </c>
      <c r="F26" s="672">
        <f t="shared" si="1"/>
        <v>0</v>
      </c>
    </row>
    <row r="27" spans="1:6">
      <c r="A27" s="2"/>
      <c r="B27" s="5">
        <v>17</v>
      </c>
      <c r="C27" s="7" t="s">
        <v>28</v>
      </c>
      <c r="D27" s="672">
        <v>0</v>
      </c>
      <c r="E27" s="672">
        <v>0</v>
      </c>
      <c r="F27" s="672">
        <f t="shared" si="1"/>
        <v>0</v>
      </c>
    </row>
    <row r="28" spans="1:6">
      <c r="A28" s="2"/>
      <c r="B28" s="5">
        <v>18</v>
      </c>
      <c r="C28" s="7" t="s">
        <v>29</v>
      </c>
      <c r="D28" s="672">
        <v>0</v>
      </c>
      <c r="E28" s="672">
        <v>0</v>
      </c>
      <c r="F28" s="672">
        <f t="shared" si="1"/>
        <v>0</v>
      </c>
    </row>
    <row r="29" spans="1:6">
      <c r="A29" s="2"/>
      <c r="B29" s="5">
        <v>19</v>
      </c>
      <c r="C29" s="7" t="s">
        <v>30</v>
      </c>
      <c r="D29" s="672">
        <v>0</v>
      </c>
      <c r="E29" s="672">
        <v>0</v>
      </c>
      <c r="F29" s="672">
        <f t="shared" si="1"/>
        <v>0</v>
      </c>
    </row>
    <row r="30" spans="1:6">
      <c r="A30" s="2"/>
      <c r="B30" s="5" t="s">
        <v>31</v>
      </c>
      <c r="C30" s="7" t="s">
        <v>32</v>
      </c>
      <c r="D30" s="672">
        <v>0</v>
      </c>
      <c r="E30" s="672">
        <v>0</v>
      </c>
      <c r="F30" s="672">
        <f t="shared" si="1"/>
        <v>0</v>
      </c>
    </row>
    <row r="31" spans="1:6">
      <c r="A31" s="2"/>
      <c r="B31" s="5">
        <v>20</v>
      </c>
      <c r="C31" s="6" t="s">
        <v>33</v>
      </c>
      <c r="D31" s="672">
        <v>123894570.472</v>
      </c>
      <c r="E31" s="672">
        <v>115367289.598</v>
      </c>
      <c r="F31" s="672">
        <f t="shared" si="1"/>
        <v>9911565.6377600003</v>
      </c>
    </row>
    <row r="32" spans="1:6">
      <c r="A32" s="2"/>
      <c r="B32" s="5">
        <v>21</v>
      </c>
      <c r="C32" s="7" t="s">
        <v>12</v>
      </c>
      <c r="D32" s="672">
        <f>D31</f>
        <v>123894570.472</v>
      </c>
      <c r="E32" s="672">
        <f>E31</f>
        <v>115367289.598</v>
      </c>
      <c r="F32" s="672">
        <f t="shared" si="1"/>
        <v>9911565.6377600003</v>
      </c>
    </row>
    <row r="33" spans="1:6">
      <c r="A33" s="2"/>
      <c r="B33" s="5">
        <v>22</v>
      </c>
      <c r="C33" s="7" t="s">
        <v>34</v>
      </c>
      <c r="D33" s="672">
        <v>0</v>
      </c>
      <c r="E33" s="672">
        <v>0</v>
      </c>
      <c r="F33" s="6"/>
    </row>
    <row r="34" spans="1:6">
      <c r="A34" s="2"/>
      <c r="B34" s="5" t="s">
        <v>35</v>
      </c>
      <c r="C34" s="6" t="s">
        <v>36</v>
      </c>
      <c r="D34" s="672">
        <v>0</v>
      </c>
      <c r="E34" s="672">
        <v>0</v>
      </c>
      <c r="F34" s="6"/>
    </row>
    <row r="35" spans="1:6">
      <c r="A35" s="2"/>
      <c r="B35" s="5">
        <v>23</v>
      </c>
      <c r="C35" s="6" t="s">
        <v>37</v>
      </c>
      <c r="D35" s="672">
        <v>354509054.25</v>
      </c>
      <c r="E35" s="672">
        <v>354509054.25</v>
      </c>
      <c r="F35" s="673">
        <f>D35*8%</f>
        <v>28360724.34</v>
      </c>
    </row>
    <row r="36" spans="1:6">
      <c r="A36" s="2"/>
      <c r="B36" s="5" t="s">
        <v>38</v>
      </c>
      <c r="C36" s="6" t="s">
        <v>39</v>
      </c>
      <c r="D36" s="672">
        <f>D35</f>
        <v>354509054.25</v>
      </c>
      <c r="E36" s="672">
        <f>E35</f>
        <v>354509054.25</v>
      </c>
      <c r="F36" s="672">
        <f>D36*8%</f>
        <v>28360724.34</v>
      </c>
    </row>
    <row r="37" spans="1:6">
      <c r="A37" s="2"/>
      <c r="B37" s="5" t="s">
        <v>40</v>
      </c>
      <c r="C37" s="6" t="s">
        <v>41</v>
      </c>
      <c r="D37" s="672">
        <v>0</v>
      </c>
      <c r="E37" s="672">
        <v>0</v>
      </c>
      <c r="F37" s="672">
        <f>D37*8%</f>
        <v>0</v>
      </c>
    </row>
    <row r="38" spans="1:6">
      <c r="A38" s="2"/>
      <c r="B38" s="5" t="s">
        <v>42</v>
      </c>
      <c r="C38" s="6" t="s">
        <v>43</v>
      </c>
      <c r="D38" s="672">
        <v>0</v>
      </c>
      <c r="E38" s="672">
        <v>0</v>
      </c>
      <c r="F38" s="672">
        <f>D38*8%</f>
        <v>0</v>
      </c>
    </row>
    <row r="39" spans="1:6" ht="30">
      <c r="A39" s="2"/>
      <c r="B39" s="5">
        <v>24</v>
      </c>
      <c r="C39" s="6" t="s">
        <v>44</v>
      </c>
      <c r="D39" s="672">
        <v>0</v>
      </c>
      <c r="E39" s="672">
        <v>0</v>
      </c>
      <c r="F39" s="672">
        <f>D39*8%</f>
        <v>0</v>
      </c>
    </row>
    <row r="40" spans="1:6">
      <c r="A40" s="2"/>
      <c r="B40" s="5">
        <v>25</v>
      </c>
      <c r="C40" s="6" t="s">
        <v>25</v>
      </c>
      <c r="D40" s="673"/>
      <c r="E40" s="673"/>
      <c r="F40" s="8"/>
    </row>
    <row r="41" spans="1:6">
      <c r="A41" s="2"/>
      <c r="B41" s="5">
        <v>26</v>
      </c>
      <c r="C41" s="6" t="s">
        <v>25</v>
      </c>
      <c r="D41" s="673"/>
      <c r="E41" s="673"/>
      <c r="F41" s="8"/>
    </row>
    <row r="42" spans="1:6">
      <c r="A42" s="2"/>
      <c r="B42" s="5">
        <v>27</v>
      </c>
      <c r="C42" s="6" t="s">
        <v>25</v>
      </c>
      <c r="D42" s="673"/>
      <c r="E42" s="673"/>
      <c r="F42" s="8"/>
    </row>
    <row r="43" spans="1:6">
      <c r="A43" s="2"/>
      <c r="B43" s="5">
        <v>28</v>
      </c>
      <c r="C43" s="6" t="s">
        <v>1750</v>
      </c>
      <c r="D43" s="673"/>
      <c r="E43" s="673"/>
      <c r="F43" s="8"/>
    </row>
    <row r="44" spans="1:6">
      <c r="A44" s="2"/>
      <c r="B44" s="9">
        <v>29</v>
      </c>
      <c r="C44" s="10" t="s">
        <v>45</v>
      </c>
      <c r="D44" s="674">
        <f>D8+D14+D25+D26+D31+D34+D35</f>
        <v>3748482018.5019999</v>
      </c>
      <c r="E44" s="674">
        <f>E8+E14+E25+E26+E31+E34+E35</f>
        <v>3489863819.5679998</v>
      </c>
      <c r="F44" s="674">
        <f>D44*8%</f>
        <v>299878561.48016</v>
      </c>
    </row>
    <row r="47" spans="1:6">
      <c r="E47" s="856"/>
    </row>
  </sheetData>
  <mergeCells count="2">
    <mergeCell ref="B5:C7"/>
    <mergeCell ref="D5:E5"/>
  </mergeCells>
  <pageMargins left="0.7" right="0.7" top="0.75" bottom="0.75" header="0.3" footer="0.3"/>
  <pageSetup paperSize="9" orientation="landscape" r:id="rId1"/>
  <headerFooter>
    <oddHeader>&amp;CEN
Annex I</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3363D-3FC9-4457-B063-06328A769EFD}">
  <sheetPr codeName="Sheet4"/>
  <dimension ref="A1:J134"/>
  <sheetViews>
    <sheetView topLeftCell="A7" workbookViewId="0">
      <selection activeCell="E33" sqref="E33"/>
    </sheetView>
  </sheetViews>
  <sheetFormatPr defaultColWidth="9.140625" defaultRowHeight="15"/>
  <cols>
    <col min="1" max="1" width="4.42578125" style="1" customWidth="1"/>
    <col min="2" max="2" width="8.42578125" style="1" customWidth="1"/>
    <col min="3" max="3" width="60.140625" style="1" customWidth="1"/>
    <col min="4" max="4" width="17.5703125" style="1" customWidth="1"/>
    <col min="5" max="6" width="14.42578125" style="1" bestFit="1" customWidth="1"/>
    <col min="7" max="7" width="15.85546875" style="1" bestFit="1" customWidth="1"/>
    <col min="8" max="8" width="14.42578125" style="1" bestFit="1" customWidth="1"/>
    <col min="9" max="9" width="13.5703125" style="1" bestFit="1" customWidth="1"/>
    <col min="10" max="10" width="28.5703125" style="1" customWidth="1"/>
    <col min="11" max="11" width="15.5703125" style="1" customWidth="1"/>
    <col min="12" max="16384" width="9.140625" style="1"/>
  </cols>
  <sheetData>
    <row r="1" spans="1:8">
      <c r="A1" s="11"/>
    </row>
    <row r="2" spans="1:8">
      <c r="A2" s="11"/>
      <c r="B2" s="12" t="s">
        <v>1</v>
      </c>
    </row>
    <row r="3" spans="1:8">
      <c r="A3" s="11"/>
      <c r="B3" s="12"/>
    </row>
    <row r="4" spans="1:8">
      <c r="A4" s="11"/>
    </row>
    <row r="5" spans="1:8">
      <c r="A5" s="11"/>
      <c r="B5" s="13"/>
      <c r="C5" s="14"/>
      <c r="D5" s="15" t="s">
        <v>7</v>
      </c>
      <c r="E5" s="15" t="s">
        <v>8</v>
      </c>
      <c r="F5" s="15" t="s">
        <v>9</v>
      </c>
      <c r="G5" s="15" t="s">
        <v>46</v>
      </c>
      <c r="H5" s="15" t="s">
        <v>47</v>
      </c>
    </row>
    <row r="6" spans="1:8">
      <c r="A6" s="11"/>
      <c r="B6" s="16"/>
      <c r="C6" s="17"/>
      <c r="D6" s="1080" t="s">
        <v>2438</v>
      </c>
      <c r="E6" s="1080" t="s">
        <v>2348</v>
      </c>
      <c r="F6" s="1080" t="s">
        <v>2347</v>
      </c>
      <c r="G6" s="1080" t="s">
        <v>2341</v>
      </c>
      <c r="H6" s="1080" t="s">
        <v>2338</v>
      </c>
    </row>
    <row r="7" spans="1:8">
      <c r="A7" s="11"/>
      <c r="B7" s="18"/>
      <c r="C7" s="1289" t="s">
        <v>48</v>
      </c>
      <c r="D7" s="1290"/>
      <c r="E7" s="1290"/>
      <c r="F7" s="1290"/>
      <c r="G7" s="1290"/>
      <c r="H7" s="1291"/>
    </row>
    <row r="8" spans="1:8">
      <c r="A8" s="11"/>
      <c r="B8" s="19">
        <v>1</v>
      </c>
      <c r="C8" s="20" t="s">
        <v>49</v>
      </c>
      <c r="D8" s="672">
        <v>660461285.30999994</v>
      </c>
      <c r="E8" s="672">
        <v>643152472.71000004</v>
      </c>
      <c r="F8" s="672">
        <v>607585266.24000001</v>
      </c>
      <c r="G8" s="672">
        <v>599957070.34000003</v>
      </c>
      <c r="H8" s="672">
        <v>560054479.23000002</v>
      </c>
    </row>
    <row r="9" spans="1:8">
      <c r="A9" s="11"/>
      <c r="B9" s="19">
        <v>2</v>
      </c>
      <c r="C9" s="20" t="s">
        <v>50</v>
      </c>
      <c r="D9" s="672">
        <v>731845256.85000002</v>
      </c>
      <c r="E9" s="672">
        <v>713382615.82000005</v>
      </c>
      <c r="F9" s="672">
        <v>642892557.39999998</v>
      </c>
      <c r="G9" s="672">
        <v>635271472.50999999</v>
      </c>
      <c r="H9" s="672">
        <v>595361189.09000003</v>
      </c>
    </row>
    <row r="10" spans="1:8">
      <c r="A10" s="11"/>
      <c r="B10" s="19">
        <v>3</v>
      </c>
      <c r="C10" s="20" t="s">
        <v>51</v>
      </c>
      <c r="D10" s="672">
        <v>866716015.89999998</v>
      </c>
      <c r="E10" s="672">
        <v>803561556.03999996</v>
      </c>
      <c r="F10" s="672">
        <v>733085615.07000005</v>
      </c>
      <c r="G10" s="672">
        <v>725467025.04999995</v>
      </c>
      <c r="H10" s="672">
        <v>665387150.63</v>
      </c>
    </row>
    <row r="11" spans="1:8">
      <c r="A11" s="11"/>
      <c r="B11" s="21"/>
      <c r="C11" s="1288" t="s">
        <v>52</v>
      </c>
      <c r="D11" s="1288"/>
      <c r="E11" s="1288"/>
      <c r="F11" s="1288"/>
      <c r="G11" s="1288"/>
      <c r="H11" s="1288"/>
    </row>
    <row r="12" spans="1:8">
      <c r="A12" s="11"/>
      <c r="B12" s="19">
        <v>4</v>
      </c>
      <c r="C12" s="20" t="s">
        <v>53</v>
      </c>
      <c r="D12" s="672">
        <v>3748551852.2519999</v>
      </c>
      <c r="E12" s="672">
        <v>3489889271.948</v>
      </c>
      <c r="F12" s="672">
        <v>3394435325.9439998</v>
      </c>
      <c r="G12" s="672">
        <v>3309216844.2449999</v>
      </c>
      <c r="H12" s="672">
        <v>3023961955.1100001</v>
      </c>
    </row>
    <row r="13" spans="1:8" ht="15" customHeight="1">
      <c r="A13" s="11"/>
      <c r="B13" s="21"/>
      <c r="C13" s="1292" t="s">
        <v>54</v>
      </c>
      <c r="D13" s="1292"/>
      <c r="E13" s="1292"/>
      <c r="F13" s="1292"/>
      <c r="G13" s="1292"/>
      <c r="H13" s="1292"/>
    </row>
    <row r="14" spans="1:8">
      <c r="A14" s="11"/>
      <c r="B14" s="19">
        <v>5</v>
      </c>
      <c r="C14" s="20" t="s">
        <v>55</v>
      </c>
      <c r="D14" s="1250">
        <v>0.17619099999999999</v>
      </c>
      <c r="E14" s="1250">
        <v>0.18429000000000001</v>
      </c>
      <c r="F14" s="1250">
        <v>0.17899499999999999</v>
      </c>
      <c r="G14" s="675">
        <v>0.18129899999999999</v>
      </c>
      <c r="H14" s="675">
        <v>0.18520600000000001</v>
      </c>
    </row>
    <row r="15" spans="1:8">
      <c r="A15" s="11"/>
      <c r="B15" s="19">
        <v>6</v>
      </c>
      <c r="C15" s="20" t="s">
        <v>56</v>
      </c>
      <c r="D15" s="1250">
        <v>0.19523399999999999</v>
      </c>
      <c r="E15" s="1250">
        <v>0.20441400000000001</v>
      </c>
      <c r="F15" s="1250">
        <v>0.18939600000000001</v>
      </c>
      <c r="G15" s="675">
        <v>0.19197</v>
      </c>
      <c r="H15" s="675">
        <v>0.196881</v>
      </c>
    </row>
    <row r="16" spans="1:8">
      <c r="A16" s="11"/>
      <c r="B16" s="19">
        <v>7</v>
      </c>
      <c r="C16" s="20" t="s">
        <v>57</v>
      </c>
      <c r="D16" s="1250">
        <v>0.231214</v>
      </c>
      <c r="E16" s="1250">
        <v>0.23025399999999999</v>
      </c>
      <c r="F16" s="1250">
        <v>0.21596699999999999</v>
      </c>
      <c r="G16" s="675">
        <v>0.219226</v>
      </c>
      <c r="H16" s="675">
        <v>0.22003800000000001</v>
      </c>
    </row>
    <row r="17" spans="1:8" ht="29.1" customHeight="1">
      <c r="A17" s="11"/>
      <c r="B17" s="21"/>
      <c r="C17" s="1287" t="s">
        <v>58</v>
      </c>
      <c r="D17" s="1287"/>
      <c r="E17" s="1287"/>
      <c r="F17" s="1287"/>
      <c r="G17" s="1287"/>
      <c r="H17" s="1287"/>
    </row>
    <row r="18" spans="1:8" ht="30">
      <c r="A18" s="11"/>
      <c r="B18" s="19" t="s">
        <v>59</v>
      </c>
      <c r="C18" s="6" t="s">
        <v>60</v>
      </c>
      <c r="D18" s="675">
        <v>0.03</v>
      </c>
      <c r="E18" s="675">
        <v>0.03</v>
      </c>
      <c r="F18" s="675">
        <v>0.03</v>
      </c>
      <c r="G18" s="675">
        <v>3.4000000000000002E-2</v>
      </c>
      <c r="H18" s="675">
        <v>3.4000000000000002E-2</v>
      </c>
    </row>
    <row r="19" spans="1:8">
      <c r="A19" s="11"/>
      <c r="B19" s="19" t="s">
        <v>61</v>
      </c>
      <c r="C19" s="6" t="s">
        <v>62</v>
      </c>
      <c r="D19" s="675">
        <v>1.6899999999999998E-2</v>
      </c>
      <c r="E19" s="675">
        <v>1.6899999999999998E-2</v>
      </c>
      <c r="F19" s="675">
        <v>1.6899999999999998E-2</v>
      </c>
      <c r="G19" s="675">
        <v>1.9100000000000006E-2</v>
      </c>
      <c r="H19" s="675">
        <v>1.9100000000000006E-2</v>
      </c>
    </row>
    <row r="20" spans="1:8">
      <c r="A20" s="11"/>
      <c r="B20" s="19" t="s">
        <v>63</v>
      </c>
      <c r="C20" s="6" t="s">
        <v>64</v>
      </c>
      <c r="D20" s="675">
        <v>2.2500000000000006E-2</v>
      </c>
      <c r="E20" s="675">
        <v>2.2500000000000006E-2</v>
      </c>
      <c r="F20" s="675">
        <v>2.2500000000000006E-2</v>
      </c>
      <c r="G20" s="675">
        <v>2.5500000000000009E-2</v>
      </c>
      <c r="H20" s="675">
        <v>2.5500000000000009E-2</v>
      </c>
    </row>
    <row r="21" spans="1:8">
      <c r="A21" s="11"/>
      <c r="B21" s="19" t="s">
        <v>65</v>
      </c>
      <c r="C21" s="6" t="s">
        <v>66</v>
      </c>
      <c r="D21" s="675">
        <v>0.11</v>
      </c>
      <c r="E21" s="675">
        <v>0.11</v>
      </c>
      <c r="F21" s="675">
        <v>0.11</v>
      </c>
      <c r="G21" s="675">
        <v>0.114</v>
      </c>
      <c r="H21" s="675">
        <v>0.114</v>
      </c>
    </row>
    <row r="22" spans="1:8" ht="15.75" customHeight="1">
      <c r="A22" s="11"/>
      <c r="B22" s="21"/>
      <c r="C22" s="1287" t="s">
        <v>67</v>
      </c>
      <c r="D22" s="1287"/>
      <c r="E22" s="1287"/>
      <c r="F22" s="1287"/>
      <c r="G22" s="1287"/>
      <c r="H22" s="1287"/>
    </row>
    <row r="23" spans="1:8">
      <c r="A23" s="11"/>
      <c r="B23" s="19">
        <v>8</v>
      </c>
      <c r="C23" s="20" t="s">
        <v>68</v>
      </c>
      <c r="D23" s="675">
        <v>2.870886294868508E-2</v>
      </c>
      <c r="E23" s="675">
        <v>2.8943321128369611E-2</v>
      </c>
      <c r="F23" s="675">
        <v>2.8968114390344357E-2</v>
      </c>
      <c r="G23" s="675">
        <v>2.5000000000000001E-2</v>
      </c>
      <c r="H23" s="675">
        <v>2.4999999999999998E-2</v>
      </c>
    </row>
    <row r="24" spans="1:8" ht="30">
      <c r="A24" s="11"/>
      <c r="B24" s="19" t="s">
        <v>20</v>
      </c>
      <c r="C24" s="20" t="s">
        <v>69</v>
      </c>
      <c r="D24" s="675">
        <v>0</v>
      </c>
      <c r="E24" s="675">
        <v>0</v>
      </c>
      <c r="F24" s="675">
        <v>0</v>
      </c>
      <c r="G24" s="675">
        <v>0</v>
      </c>
      <c r="H24" s="675">
        <v>0</v>
      </c>
    </row>
    <row r="25" spans="1:8">
      <c r="A25" s="11"/>
      <c r="B25" s="19">
        <v>9</v>
      </c>
      <c r="C25" s="20" t="s">
        <v>70</v>
      </c>
      <c r="D25" s="675">
        <v>1.7746670720359046E-2</v>
      </c>
      <c r="E25" s="675">
        <v>1.7829085815075613E-2</v>
      </c>
      <c r="F25" s="675">
        <v>1.7756295396705528E-2</v>
      </c>
      <c r="G25" s="675">
        <v>1.5076000000000117E-2</v>
      </c>
      <c r="H25" s="675">
        <v>1.5037999999999939E-2</v>
      </c>
    </row>
    <row r="26" spans="1:8">
      <c r="A26" s="11"/>
      <c r="B26" s="19" t="s">
        <v>71</v>
      </c>
      <c r="C26" s="20" t="s">
        <v>72</v>
      </c>
      <c r="D26" s="675">
        <v>0</v>
      </c>
      <c r="E26" s="675">
        <v>0</v>
      </c>
      <c r="F26" s="675">
        <v>0</v>
      </c>
      <c r="G26" s="675">
        <v>0</v>
      </c>
      <c r="H26" s="675">
        <v>0</v>
      </c>
    </row>
    <row r="27" spans="1:8">
      <c r="A27" s="11"/>
      <c r="B27" s="19">
        <v>10</v>
      </c>
      <c r="C27" s="20" t="s">
        <v>73</v>
      </c>
      <c r="D27" s="675">
        <v>0</v>
      </c>
      <c r="E27" s="675">
        <v>0</v>
      </c>
      <c r="F27" s="675">
        <v>0</v>
      </c>
      <c r="G27" s="675">
        <v>0</v>
      </c>
      <c r="H27" s="675">
        <v>0</v>
      </c>
    </row>
    <row r="28" spans="1:8">
      <c r="A28" s="11"/>
      <c r="B28" s="19" t="s">
        <v>74</v>
      </c>
      <c r="C28" s="6" t="s">
        <v>75</v>
      </c>
      <c r="D28" s="675">
        <v>2.2967090358948061E-2</v>
      </c>
      <c r="E28" s="675">
        <v>2.3154656902695688E-2</v>
      </c>
      <c r="F28" s="675">
        <v>2.3174491512275484E-2</v>
      </c>
      <c r="G28" s="675">
        <v>0.02</v>
      </c>
      <c r="H28" s="675">
        <v>0.02</v>
      </c>
    </row>
    <row r="29" spans="1:8">
      <c r="A29" s="11"/>
      <c r="B29" s="19">
        <v>11</v>
      </c>
      <c r="C29" s="20" t="s">
        <v>76</v>
      </c>
      <c r="D29" s="675">
        <v>6.942262402799218E-2</v>
      </c>
      <c r="E29" s="675">
        <v>6.9927063846140905E-2</v>
      </c>
      <c r="F29" s="675">
        <v>6.9898901299325369E-2</v>
      </c>
      <c r="G29" s="675">
        <v>6.0076000000000115E-2</v>
      </c>
      <c r="H29" s="675">
        <v>6.0037999999999939E-2</v>
      </c>
    </row>
    <row r="30" spans="1:8">
      <c r="A30" s="11"/>
      <c r="B30" s="19" t="s">
        <v>77</v>
      </c>
      <c r="C30" s="20" t="s">
        <v>78</v>
      </c>
      <c r="D30" s="675">
        <v>0.17045399999999999</v>
      </c>
      <c r="E30" s="675">
        <v>0.1704</v>
      </c>
      <c r="F30" s="675">
        <v>0.170324</v>
      </c>
      <c r="G30" s="675">
        <v>0.17407600000000001</v>
      </c>
      <c r="H30" s="675">
        <v>0.174038</v>
      </c>
    </row>
    <row r="31" spans="1:8" ht="14.45" customHeight="1">
      <c r="A31" s="11"/>
      <c r="B31" s="19">
        <v>12</v>
      </c>
      <c r="C31" s="20" t="s">
        <v>79</v>
      </c>
      <c r="D31" s="1251">
        <v>0.1127341292572311</v>
      </c>
      <c r="E31" s="1251">
        <v>0.12025416952311066</v>
      </c>
      <c r="F31" s="1251">
        <v>0.10596688246405971</v>
      </c>
      <c r="G31" s="683">
        <v>0.10522619737405448</v>
      </c>
      <c r="H31" s="683">
        <v>0.10603820170607794</v>
      </c>
    </row>
    <row r="32" spans="1:8">
      <c r="A32" s="11"/>
      <c r="B32" s="21"/>
      <c r="C32" s="1288" t="s">
        <v>80</v>
      </c>
      <c r="D32" s="1288"/>
      <c r="E32" s="1288"/>
      <c r="F32" s="1288"/>
      <c r="G32" s="1288"/>
      <c r="H32" s="1288"/>
    </row>
    <row r="33" spans="1:8">
      <c r="A33" s="11"/>
      <c r="B33" s="19">
        <v>13</v>
      </c>
      <c r="C33" s="22" t="s">
        <v>81</v>
      </c>
      <c r="D33" s="672">
        <v>9747544006.4322109</v>
      </c>
      <c r="E33" s="672">
        <v>9606725508.4274101</v>
      </c>
      <c r="F33" s="672">
        <v>8710249702.7146492</v>
      </c>
      <c r="G33" s="672">
        <v>8859831409.6298294</v>
      </c>
      <c r="H33" s="672">
        <v>7938346013.3626299</v>
      </c>
    </row>
    <row r="34" spans="1:8">
      <c r="A34" s="11"/>
      <c r="B34" s="5">
        <v>14</v>
      </c>
      <c r="C34" s="23" t="s">
        <v>82</v>
      </c>
      <c r="D34" s="683">
        <v>7.5079000000000007E-2</v>
      </c>
      <c r="E34" s="683">
        <v>7.4258000000000005E-2</v>
      </c>
      <c r="F34" s="683">
        <v>7.3807999999999999E-2</v>
      </c>
      <c r="G34" s="683">
        <v>7.1702000000000002E-2</v>
      </c>
      <c r="H34" s="683">
        <v>7.4997999999999995E-2</v>
      </c>
    </row>
    <row r="35" spans="1:8">
      <c r="B35" s="21"/>
      <c r="C35" s="1287" t="s">
        <v>83</v>
      </c>
      <c r="D35" s="1287"/>
      <c r="E35" s="1287"/>
      <c r="F35" s="1287"/>
      <c r="G35" s="1287"/>
      <c r="H35" s="1287"/>
    </row>
    <row r="36" spans="1:8" s="24" customFormat="1" ht="30">
      <c r="B36" s="5" t="s">
        <v>84</v>
      </c>
      <c r="C36" s="6" t="s">
        <v>85</v>
      </c>
      <c r="D36" s="676"/>
      <c r="E36" s="25"/>
      <c r="F36" s="25"/>
      <c r="G36" s="25"/>
      <c r="H36" s="25"/>
    </row>
    <row r="37" spans="1:8" s="24" customFormat="1">
      <c r="B37" s="5" t="s">
        <v>86</v>
      </c>
      <c r="C37" s="6" t="s">
        <v>62</v>
      </c>
      <c r="D37" s="676"/>
      <c r="E37" s="1252"/>
      <c r="F37" s="25"/>
      <c r="G37" s="25"/>
      <c r="H37" s="25"/>
    </row>
    <row r="38" spans="1:8" s="24" customFormat="1">
      <c r="B38" s="5" t="s">
        <v>87</v>
      </c>
      <c r="C38" s="6" t="s">
        <v>88</v>
      </c>
      <c r="D38" s="683">
        <v>0.03</v>
      </c>
      <c r="E38" s="683">
        <v>0.03</v>
      </c>
      <c r="F38" s="683">
        <v>0.03</v>
      </c>
      <c r="G38" s="683">
        <v>0.03</v>
      </c>
      <c r="H38" s="683">
        <v>0.03</v>
      </c>
    </row>
    <row r="39" spans="1:8" s="24" customFormat="1">
      <c r="B39" s="21"/>
      <c r="C39" s="1287" t="s">
        <v>89</v>
      </c>
      <c r="D39" s="1287"/>
      <c r="E39" s="1287"/>
      <c r="F39" s="1287"/>
      <c r="G39" s="1287"/>
      <c r="H39" s="1287"/>
    </row>
    <row r="40" spans="1:8" s="24" customFormat="1">
      <c r="B40" s="5" t="s">
        <v>90</v>
      </c>
      <c r="C40" s="6" t="s">
        <v>91</v>
      </c>
      <c r="D40" s="675">
        <v>0</v>
      </c>
      <c r="E40" s="675">
        <v>0</v>
      </c>
      <c r="F40" s="675">
        <v>0</v>
      </c>
      <c r="G40" s="675">
        <v>0</v>
      </c>
      <c r="H40" s="675">
        <v>0</v>
      </c>
    </row>
    <row r="41" spans="1:8" s="24" customFormat="1">
      <c r="B41" s="5" t="s">
        <v>92</v>
      </c>
      <c r="C41" s="6" t="s">
        <v>93</v>
      </c>
      <c r="D41" s="675">
        <v>0.03</v>
      </c>
      <c r="E41" s="675">
        <v>0.03</v>
      </c>
      <c r="F41" s="675">
        <v>0.03</v>
      </c>
      <c r="G41" s="675">
        <v>0.03</v>
      </c>
      <c r="H41" s="675">
        <v>0.03</v>
      </c>
    </row>
    <row r="42" spans="1:8">
      <c r="A42" s="11"/>
      <c r="B42" s="21"/>
      <c r="C42" s="1288" t="s">
        <v>94</v>
      </c>
      <c r="D42" s="1288"/>
      <c r="E42" s="1288"/>
      <c r="F42" s="1288"/>
      <c r="G42" s="1288"/>
      <c r="H42" s="1288"/>
    </row>
    <row r="43" spans="1:8" ht="30">
      <c r="A43" s="11"/>
      <c r="B43" s="19">
        <v>15</v>
      </c>
      <c r="C43" s="22" t="s">
        <v>95</v>
      </c>
      <c r="D43" s="672">
        <v>3961287642.4270091</v>
      </c>
      <c r="E43" s="672">
        <v>3750933336.7616162</v>
      </c>
      <c r="F43" s="672">
        <v>3586785255.6760249</v>
      </c>
      <c r="G43" s="672">
        <v>3516427241.2082253</v>
      </c>
      <c r="H43" s="672">
        <v>3334473202.4998746</v>
      </c>
    </row>
    <row r="44" spans="1:8">
      <c r="A44" s="11"/>
      <c r="B44" s="5" t="s">
        <v>96</v>
      </c>
      <c r="C44" s="23" t="s">
        <v>97</v>
      </c>
      <c r="D44" s="672">
        <v>2251012983.8725419</v>
      </c>
      <c r="E44" s="672">
        <v>2119771827.6388338</v>
      </c>
      <c r="F44" s="672">
        <v>2005250791.4554586</v>
      </c>
      <c r="G44" s="672">
        <v>1942516894.9812918</v>
      </c>
      <c r="H44" s="672">
        <v>1858927864.6500416</v>
      </c>
    </row>
    <row r="45" spans="1:8">
      <c r="A45" s="11"/>
      <c r="B45" s="5" t="s">
        <v>98</v>
      </c>
      <c r="C45" s="23" t="s">
        <v>99</v>
      </c>
      <c r="D45" s="672">
        <v>158503329.4316667</v>
      </c>
      <c r="E45" s="672">
        <v>159750159.88291666</v>
      </c>
      <c r="F45" s="672">
        <v>159243272.51954165</v>
      </c>
      <c r="G45" s="672">
        <v>156966858.81974998</v>
      </c>
      <c r="H45" s="672">
        <v>135394572.43758333</v>
      </c>
    </row>
    <row r="46" spans="1:8">
      <c r="A46" s="11"/>
      <c r="B46" s="19">
        <v>16</v>
      </c>
      <c r="C46" s="22" t="s">
        <v>100</v>
      </c>
      <c r="D46" s="672">
        <v>2092509654.4408751</v>
      </c>
      <c r="E46" s="672">
        <v>1960021667.7559166</v>
      </c>
      <c r="F46" s="672">
        <v>1846007518.9359169</v>
      </c>
      <c r="G46" s="672">
        <v>1785550036.1615419</v>
      </c>
      <c r="H46" s="672">
        <v>1723533292.2124584</v>
      </c>
    </row>
    <row r="47" spans="1:8">
      <c r="A47" s="11"/>
      <c r="B47" s="19">
        <v>17</v>
      </c>
      <c r="C47" s="22" t="s">
        <v>101</v>
      </c>
      <c r="D47" s="675">
        <v>1.9037410619600854</v>
      </c>
      <c r="E47" s="675">
        <v>1.9269617866605897</v>
      </c>
      <c r="F47" s="675">
        <v>1.954189226641379</v>
      </c>
      <c r="G47" s="675">
        <v>1.977773130830256</v>
      </c>
      <c r="H47" s="675">
        <v>1.939848921863603</v>
      </c>
    </row>
    <row r="48" spans="1:8">
      <c r="A48" s="11"/>
      <c r="B48" s="21"/>
      <c r="C48" s="1288"/>
      <c r="D48" s="1288"/>
      <c r="E48" s="1288"/>
      <c r="F48" s="1288"/>
      <c r="G48" s="1288"/>
      <c r="H48" s="1288"/>
    </row>
    <row r="49" spans="1:9">
      <c r="A49" s="11"/>
      <c r="B49" s="19">
        <v>18</v>
      </c>
      <c r="C49" s="22" t="s">
        <v>102</v>
      </c>
      <c r="D49" s="672">
        <v>6576350351.2778006</v>
      </c>
      <c r="E49" s="672">
        <v>6412841117.4651604</v>
      </c>
      <c r="F49" s="672">
        <v>5757961118.9594994</v>
      </c>
      <c r="G49" s="672">
        <v>5750264351.9723749</v>
      </c>
      <c r="H49" s="672">
        <v>5202776215.0554991</v>
      </c>
    </row>
    <row r="50" spans="1:9">
      <c r="A50" s="11"/>
      <c r="B50" s="19">
        <v>19</v>
      </c>
      <c r="C50" s="26" t="s">
        <v>103</v>
      </c>
      <c r="D50" s="672">
        <v>4297541791.3357267</v>
      </c>
      <c r="E50" s="672">
        <v>4144712367.8358603</v>
      </c>
      <c r="F50" s="672">
        <v>3872802678.3059349</v>
      </c>
      <c r="G50" s="672">
        <v>3714031730.9410005</v>
      </c>
      <c r="H50" s="672">
        <v>3134217750.5295005</v>
      </c>
    </row>
    <row r="51" spans="1:9">
      <c r="A51" s="11"/>
      <c r="B51" s="19">
        <v>20</v>
      </c>
      <c r="C51" s="22" t="s">
        <v>104</v>
      </c>
      <c r="D51" s="683">
        <v>1.5302586154104143</v>
      </c>
      <c r="E51" s="683">
        <v>1.547234294768105</v>
      </c>
      <c r="F51" s="683">
        <v>1.4867685232747727</v>
      </c>
      <c r="G51" s="683">
        <v>1.5482539645711286</v>
      </c>
      <c r="H51" s="683">
        <v>1.6599919435005857</v>
      </c>
    </row>
    <row r="52" spans="1:9">
      <c r="A52" s="11"/>
    </row>
    <row r="53" spans="1:9">
      <c r="A53" s="11"/>
    </row>
    <row r="54" spans="1:9">
      <c r="A54" s="11"/>
    </row>
    <row r="55" spans="1:9">
      <c r="A55" s="11"/>
    </row>
    <row r="56" spans="1:9">
      <c r="A56" s="11"/>
      <c r="I56" s="680"/>
    </row>
    <row r="57" spans="1:9">
      <c r="A57" s="11"/>
    </row>
    <row r="58" spans="1:9">
      <c r="A58" s="11"/>
      <c r="F58" s="858"/>
    </row>
    <row r="59" spans="1:9">
      <c r="A59" s="11"/>
      <c r="D59" s="858"/>
    </row>
    <row r="60" spans="1:9">
      <c r="A60" s="11"/>
    </row>
    <row r="61" spans="1:9">
      <c r="A61" s="11"/>
      <c r="D61" s="858"/>
    </row>
    <row r="62" spans="1:9">
      <c r="A62" s="11"/>
    </row>
    <row r="63" spans="1:9">
      <c r="A63" s="11"/>
    </row>
    <row r="64" spans="1:9">
      <c r="A64" s="11"/>
    </row>
    <row r="65" spans="1:1">
      <c r="A65" s="11"/>
    </row>
    <row r="66" spans="1:1">
      <c r="A66" s="11"/>
    </row>
    <row r="67" spans="1:1">
      <c r="A67" s="11"/>
    </row>
    <row r="68" spans="1:1">
      <c r="A68" s="11"/>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row r="79" spans="1:1">
      <c r="A79" s="11"/>
    </row>
    <row r="80" spans="1:1">
      <c r="A80" s="11"/>
    </row>
    <row r="81" spans="1:1">
      <c r="A81" s="11"/>
    </row>
    <row r="82" spans="1:1">
      <c r="A82" s="11"/>
    </row>
    <row r="83" spans="1:1">
      <c r="A83" s="11"/>
    </row>
    <row r="84" spans="1:1">
      <c r="A84" s="11"/>
    </row>
    <row r="85" spans="1:1">
      <c r="A85" s="11"/>
    </row>
    <row r="86" spans="1:1">
      <c r="A86" s="11"/>
    </row>
    <row r="87" spans="1:1">
      <c r="A87" s="11"/>
    </row>
    <row r="88" spans="1:1">
      <c r="A88" s="11"/>
    </row>
    <row r="89" spans="1:1">
      <c r="A89" s="11"/>
    </row>
    <row r="90" spans="1:1">
      <c r="A90" s="11"/>
    </row>
    <row r="91" spans="1:1">
      <c r="A91" s="11"/>
    </row>
    <row r="92" spans="1:1">
      <c r="A92" s="11"/>
    </row>
    <row r="93" spans="1:1">
      <c r="A93" s="11"/>
    </row>
    <row r="94" spans="1:1">
      <c r="A94" s="11"/>
    </row>
    <row r="95" spans="1:1">
      <c r="A95" s="11"/>
    </row>
    <row r="96" spans="1:1">
      <c r="A96" s="11"/>
    </row>
    <row r="97" spans="1:10">
      <c r="A97" s="11"/>
    </row>
    <row r="98" spans="1:10">
      <c r="A98" s="11"/>
    </row>
    <row r="99" spans="1:10">
      <c r="A99" s="11"/>
    </row>
    <row r="100" spans="1:10">
      <c r="A100" s="11"/>
    </row>
    <row r="101" spans="1:10">
      <c r="A101" s="11"/>
    </row>
    <row r="102" spans="1:10">
      <c r="A102" s="11"/>
    </row>
    <row r="103" spans="1:10">
      <c r="A103" s="11"/>
    </row>
    <row r="104" spans="1:10">
      <c r="A104" s="11"/>
    </row>
    <row r="105" spans="1:10">
      <c r="A105" s="11"/>
      <c r="B105" s="11"/>
      <c r="C105" s="11"/>
      <c r="D105" s="11"/>
      <c r="E105" s="11"/>
      <c r="F105" s="11"/>
      <c r="G105" s="11"/>
      <c r="H105" s="11"/>
      <c r="I105" s="11"/>
      <c r="J105" s="11"/>
    </row>
    <row r="106" spans="1:10">
      <c r="A106" s="11"/>
      <c r="B106" s="11"/>
      <c r="C106" s="11"/>
      <c r="D106" s="11"/>
      <c r="E106" s="11"/>
      <c r="F106" s="11"/>
      <c r="G106" s="11"/>
      <c r="H106" s="11"/>
      <c r="I106" s="11"/>
      <c r="J106" s="11"/>
    </row>
    <row r="107" spans="1:10">
      <c r="A107" s="11"/>
      <c r="B107" s="11"/>
      <c r="C107" s="11"/>
      <c r="D107" s="11"/>
      <c r="E107" s="11"/>
      <c r="F107" s="11"/>
      <c r="G107" s="11"/>
      <c r="H107" s="11"/>
      <c r="I107" s="11"/>
      <c r="J107" s="11"/>
    </row>
    <row r="108" spans="1:10">
      <c r="A108" s="11"/>
      <c r="B108" s="11"/>
      <c r="C108" s="11"/>
      <c r="D108" s="11"/>
      <c r="E108" s="11"/>
      <c r="F108" s="11"/>
      <c r="G108" s="11"/>
      <c r="H108" s="11"/>
      <c r="I108" s="11"/>
      <c r="J108" s="11"/>
    </row>
    <row r="109" spans="1:10">
      <c r="A109" s="11"/>
      <c r="B109" s="11"/>
      <c r="C109" s="11"/>
      <c r="D109" s="11"/>
      <c r="E109" s="11"/>
      <c r="F109" s="11"/>
      <c r="G109" s="11"/>
      <c r="H109" s="11"/>
      <c r="I109" s="11"/>
      <c r="J109" s="11"/>
    </row>
    <row r="110" spans="1:10">
      <c r="A110" s="11"/>
      <c r="B110" s="11"/>
      <c r="C110" s="11"/>
      <c r="D110" s="11"/>
      <c r="E110" s="11"/>
      <c r="F110" s="11"/>
      <c r="G110" s="11"/>
      <c r="H110" s="11"/>
      <c r="I110" s="11"/>
      <c r="J110" s="11"/>
    </row>
    <row r="111" spans="1:10">
      <c r="A111" s="11"/>
      <c r="B111" s="11"/>
      <c r="C111" s="11"/>
      <c r="D111" s="11"/>
      <c r="E111" s="11"/>
      <c r="F111" s="11"/>
      <c r="G111" s="11"/>
      <c r="H111" s="11"/>
      <c r="I111" s="11"/>
      <c r="J111" s="11"/>
    </row>
    <row r="112" spans="1:10">
      <c r="A112" s="11"/>
      <c r="B112" s="11"/>
      <c r="C112" s="11"/>
      <c r="D112" s="11"/>
      <c r="E112" s="11"/>
      <c r="F112" s="11"/>
      <c r="G112" s="11"/>
      <c r="H112" s="11"/>
      <c r="I112" s="11"/>
      <c r="J112" s="11"/>
    </row>
    <row r="113" spans="1:10">
      <c r="A113" s="11"/>
      <c r="B113" s="11"/>
      <c r="C113" s="11"/>
      <c r="D113" s="11"/>
      <c r="E113" s="11"/>
      <c r="F113" s="11"/>
      <c r="G113" s="11"/>
      <c r="H113" s="11"/>
      <c r="I113" s="11"/>
      <c r="J113" s="11"/>
    </row>
    <row r="114" spans="1:10">
      <c r="A114" s="11"/>
      <c r="B114" s="11"/>
      <c r="C114" s="11"/>
      <c r="D114" s="11"/>
      <c r="E114" s="11"/>
      <c r="F114" s="11"/>
      <c r="G114" s="11"/>
      <c r="H114" s="11"/>
      <c r="I114" s="11"/>
      <c r="J114" s="11"/>
    </row>
    <row r="115" spans="1:10">
      <c r="A115" s="11"/>
      <c r="B115" s="11"/>
      <c r="C115" s="11"/>
      <c r="D115" s="11"/>
      <c r="E115" s="11"/>
      <c r="F115" s="11"/>
      <c r="G115" s="11"/>
      <c r="H115" s="11"/>
      <c r="I115" s="11"/>
      <c r="J115" s="11"/>
    </row>
    <row r="116" spans="1:10">
      <c r="A116" s="11"/>
      <c r="B116" s="11"/>
      <c r="C116" s="11"/>
      <c r="D116" s="11"/>
      <c r="E116" s="11"/>
      <c r="F116" s="11"/>
      <c r="G116" s="11"/>
      <c r="H116" s="11"/>
      <c r="I116" s="11"/>
      <c r="J116" s="11"/>
    </row>
    <row r="117" spans="1:10">
      <c r="A117" s="11"/>
      <c r="B117" s="11"/>
      <c r="C117" s="11"/>
      <c r="D117" s="11"/>
      <c r="E117" s="11"/>
      <c r="F117" s="11"/>
      <c r="G117" s="11"/>
      <c r="H117" s="11"/>
      <c r="I117" s="11"/>
      <c r="J117" s="11"/>
    </row>
    <row r="118" spans="1:10">
      <c r="A118" s="11"/>
      <c r="B118" s="11"/>
      <c r="C118" s="11"/>
      <c r="D118" s="11"/>
      <c r="E118" s="11"/>
      <c r="F118" s="11"/>
      <c r="G118" s="11"/>
      <c r="H118" s="11"/>
      <c r="I118" s="11"/>
      <c r="J118" s="11"/>
    </row>
    <row r="119" spans="1:10">
      <c r="A119" s="11"/>
      <c r="B119" s="11"/>
      <c r="C119" s="11"/>
      <c r="D119" s="11"/>
      <c r="E119" s="11"/>
      <c r="F119" s="11"/>
      <c r="G119" s="11"/>
      <c r="H119" s="11"/>
      <c r="I119" s="11"/>
      <c r="J119" s="11"/>
    </row>
    <row r="120" spans="1:10">
      <c r="A120" s="11"/>
      <c r="B120" s="11"/>
      <c r="C120" s="11"/>
      <c r="D120" s="11"/>
      <c r="E120" s="11"/>
      <c r="F120" s="11"/>
      <c r="G120" s="11"/>
      <c r="H120" s="11"/>
      <c r="I120" s="11"/>
      <c r="J120" s="11"/>
    </row>
    <row r="121" spans="1:10">
      <c r="A121" s="11"/>
      <c r="B121" s="11"/>
      <c r="C121" s="11"/>
      <c r="D121" s="11"/>
      <c r="E121" s="11"/>
      <c r="F121" s="11"/>
      <c r="G121" s="11"/>
      <c r="H121" s="11"/>
      <c r="I121" s="11"/>
      <c r="J121" s="11"/>
    </row>
    <row r="122" spans="1:10">
      <c r="A122" s="11"/>
      <c r="B122" s="11"/>
      <c r="C122" s="11"/>
      <c r="D122" s="11"/>
      <c r="E122" s="11"/>
      <c r="F122" s="11"/>
      <c r="G122" s="11"/>
      <c r="H122" s="11"/>
      <c r="I122" s="11"/>
      <c r="J122" s="11"/>
    </row>
    <row r="123" spans="1:10">
      <c r="A123" s="11"/>
      <c r="B123" s="11"/>
      <c r="C123" s="11"/>
      <c r="D123" s="11"/>
      <c r="E123" s="11"/>
      <c r="F123" s="11"/>
      <c r="G123" s="11"/>
      <c r="H123" s="11"/>
      <c r="I123" s="11"/>
      <c r="J123" s="11"/>
    </row>
    <row r="124" spans="1:10">
      <c r="A124" s="11"/>
      <c r="B124" s="11"/>
      <c r="C124" s="11"/>
      <c r="D124" s="11"/>
      <c r="E124" s="11"/>
      <c r="F124" s="11"/>
      <c r="G124" s="11"/>
      <c r="H124" s="11"/>
      <c r="I124" s="11"/>
      <c r="J124" s="11"/>
    </row>
    <row r="125" spans="1:10">
      <c r="A125" s="11"/>
      <c r="B125" s="11"/>
      <c r="C125" s="11"/>
      <c r="D125" s="11"/>
      <c r="E125" s="11"/>
      <c r="F125" s="11"/>
      <c r="G125" s="11"/>
      <c r="H125" s="11"/>
      <c r="I125" s="11"/>
      <c r="J125" s="11"/>
    </row>
    <row r="126" spans="1:10">
      <c r="A126" s="11"/>
      <c r="B126" s="11"/>
      <c r="C126" s="11"/>
      <c r="D126" s="11"/>
      <c r="E126" s="11"/>
      <c r="F126" s="11"/>
      <c r="G126" s="11"/>
      <c r="H126" s="11"/>
      <c r="I126" s="11"/>
      <c r="J126" s="11"/>
    </row>
    <row r="127" spans="1:10">
      <c r="A127" s="11"/>
      <c r="B127" s="11"/>
      <c r="C127" s="11"/>
      <c r="D127" s="11"/>
      <c r="E127" s="11"/>
      <c r="F127" s="11"/>
      <c r="G127" s="11"/>
      <c r="H127" s="11"/>
      <c r="I127" s="11"/>
      <c r="J127" s="11"/>
    </row>
    <row r="128" spans="1:10">
      <c r="A128" s="11"/>
      <c r="B128" s="11"/>
      <c r="C128" s="11"/>
      <c r="D128" s="11"/>
      <c r="E128" s="11"/>
      <c r="F128" s="11"/>
      <c r="G128" s="11"/>
      <c r="H128" s="11"/>
      <c r="I128" s="11"/>
      <c r="J128" s="11"/>
    </row>
    <row r="129" spans="1:10">
      <c r="A129" s="11"/>
      <c r="B129" s="11"/>
      <c r="C129" s="11"/>
      <c r="D129" s="11"/>
      <c r="E129" s="11"/>
      <c r="F129" s="11"/>
      <c r="G129" s="11"/>
      <c r="H129" s="11"/>
      <c r="I129" s="11"/>
      <c r="J129" s="11"/>
    </row>
    <row r="130" spans="1:10">
      <c r="A130" s="11"/>
      <c r="B130" s="11"/>
      <c r="C130" s="11"/>
      <c r="D130" s="11"/>
      <c r="E130" s="11"/>
      <c r="F130" s="11"/>
      <c r="G130" s="11"/>
      <c r="H130" s="11"/>
      <c r="I130" s="11"/>
      <c r="J130" s="11"/>
    </row>
    <row r="131" spans="1:10">
      <c r="A131" s="11"/>
      <c r="B131" s="11"/>
      <c r="C131" s="11"/>
      <c r="D131" s="11"/>
      <c r="E131" s="11"/>
      <c r="F131" s="11"/>
      <c r="G131" s="11"/>
      <c r="H131" s="11"/>
      <c r="I131" s="11"/>
      <c r="J131" s="11"/>
    </row>
    <row r="132" spans="1:10">
      <c r="A132" s="11"/>
      <c r="B132" s="11"/>
      <c r="C132" s="11"/>
      <c r="D132" s="11"/>
      <c r="E132" s="11"/>
      <c r="F132" s="11"/>
      <c r="G132" s="11"/>
      <c r="H132" s="11"/>
      <c r="I132" s="11"/>
      <c r="J132" s="11"/>
    </row>
    <row r="133" spans="1:10">
      <c r="A133" s="11"/>
      <c r="B133" s="11"/>
      <c r="C133" s="11"/>
      <c r="D133" s="11"/>
      <c r="E133" s="11"/>
      <c r="F133" s="11"/>
      <c r="G133" s="11"/>
      <c r="H133" s="11"/>
      <c r="I133" s="11"/>
      <c r="J133" s="11"/>
    </row>
    <row r="134" spans="1:10">
      <c r="A134" s="11"/>
      <c r="B134" s="11"/>
      <c r="C134" s="11"/>
      <c r="D134" s="11"/>
      <c r="E134" s="11"/>
      <c r="F134" s="11"/>
      <c r="G134" s="11"/>
      <c r="H134" s="11"/>
      <c r="I134" s="11"/>
      <c r="J134" s="11"/>
    </row>
  </sheetData>
  <mergeCells count="10">
    <mergeCell ref="C35:H35"/>
    <mergeCell ref="C39:H39"/>
    <mergeCell ref="C42:H42"/>
    <mergeCell ref="C48:H48"/>
    <mergeCell ref="C7:H7"/>
    <mergeCell ref="C11:H11"/>
    <mergeCell ref="C13:H13"/>
    <mergeCell ref="C17:H17"/>
    <mergeCell ref="C22:H22"/>
    <mergeCell ref="C32:H32"/>
  </mergeCells>
  <phoneticPr fontId="156" type="noConversion"/>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CEC5-69B9-4E37-A6E7-48FD5A7DC085}">
  <sheetPr codeName="Sheet6">
    <pageSetUpPr autoPageBreaks="0"/>
  </sheetPr>
  <dimension ref="A3:C10"/>
  <sheetViews>
    <sheetView workbookViewId="0">
      <selection activeCell="C23" sqref="C23"/>
    </sheetView>
  </sheetViews>
  <sheetFormatPr defaultColWidth="9.140625" defaultRowHeight="15"/>
  <cols>
    <col min="1" max="1" width="6.140625" style="1" customWidth="1"/>
    <col min="2" max="2" width="74.140625" style="1" customWidth="1"/>
    <col min="3" max="3" width="19.140625" style="1" customWidth="1"/>
    <col min="4" max="16384" width="9.140625" style="1"/>
  </cols>
  <sheetData>
    <row r="3" spans="1:3">
      <c r="A3" s="12" t="s">
        <v>3</v>
      </c>
    </row>
    <row r="7" spans="1:3">
      <c r="C7" s="19" t="s">
        <v>7</v>
      </c>
    </row>
    <row r="8" spans="1:3">
      <c r="A8" s="29"/>
      <c r="B8" s="30"/>
      <c r="C8" s="19" t="s">
        <v>10</v>
      </c>
    </row>
    <row r="9" spans="1:3" ht="15.75" customHeight="1">
      <c r="A9" s="19">
        <v>1</v>
      </c>
      <c r="B9" s="31" t="s">
        <v>108</v>
      </c>
      <c r="C9" s="19"/>
    </row>
    <row r="10" spans="1:3">
      <c r="A10" s="19">
        <v>2</v>
      </c>
      <c r="B10" s="31" t="s">
        <v>109</v>
      </c>
      <c r="C10" s="19"/>
    </row>
  </sheetData>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1E800-F0ED-4BDA-B294-41F98B7F9A6D}">
  <sheetPr codeName="Sheet5"/>
  <dimension ref="A2:D7"/>
  <sheetViews>
    <sheetView workbookViewId="0">
      <selection activeCell="D19" sqref="D19"/>
    </sheetView>
  </sheetViews>
  <sheetFormatPr defaultColWidth="9.140625" defaultRowHeight="15"/>
  <cols>
    <col min="1" max="1" width="4.5703125" style="1" customWidth="1"/>
    <col min="2" max="2" width="68.140625" style="1" customWidth="1"/>
    <col min="3" max="3" width="21.140625" style="1" customWidth="1"/>
    <col min="4" max="4" width="32.140625" style="1" customWidth="1"/>
    <col min="5" max="16384" width="9.140625" style="1"/>
  </cols>
  <sheetData>
    <row r="2" spans="1:4">
      <c r="A2" s="12" t="s">
        <v>2</v>
      </c>
    </row>
    <row r="5" spans="1:4">
      <c r="B5" s="27"/>
      <c r="C5" s="19" t="s">
        <v>7</v>
      </c>
      <c r="D5" s="19" t="s">
        <v>8</v>
      </c>
    </row>
    <row r="6" spans="1:4">
      <c r="B6" s="27"/>
      <c r="C6" s="19" t="s">
        <v>105</v>
      </c>
      <c r="D6" s="19" t="s">
        <v>106</v>
      </c>
    </row>
    <row r="7" spans="1:4" ht="30">
      <c r="A7" s="19">
        <v>1</v>
      </c>
      <c r="B7" s="28" t="s">
        <v>107</v>
      </c>
      <c r="C7" s="19"/>
      <c r="D7" s="19"/>
    </row>
  </sheetData>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BF01-AE40-4F59-95E5-762DF9DC51E8}">
  <sheetPr codeName="Sheet7"/>
  <dimension ref="A2:C7"/>
  <sheetViews>
    <sheetView workbookViewId="0">
      <selection activeCell="C16" sqref="C16"/>
    </sheetView>
  </sheetViews>
  <sheetFormatPr defaultColWidth="9.140625" defaultRowHeight="15"/>
  <cols>
    <col min="1" max="1" width="17.42578125" style="1" customWidth="1"/>
    <col min="2" max="2" width="15" style="1" customWidth="1"/>
    <col min="3" max="3" width="99" style="1" customWidth="1"/>
    <col min="4" max="16384" width="9.140625" style="1"/>
  </cols>
  <sheetData>
    <row r="2" spans="1:3" ht="26.25">
      <c r="B2" s="32"/>
      <c r="C2" s="33"/>
    </row>
    <row r="3" spans="1:3" ht="24">
      <c r="A3" s="12" t="s">
        <v>4</v>
      </c>
      <c r="C3" s="34" t="s">
        <v>110</v>
      </c>
    </row>
    <row r="4" spans="1:3">
      <c r="B4" s="35"/>
      <c r="C4" s="33"/>
    </row>
    <row r="5" spans="1:3">
      <c r="A5" s="12" t="s">
        <v>111</v>
      </c>
      <c r="B5" s="36"/>
      <c r="C5" s="37"/>
    </row>
    <row r="6" spans="1:3">
      <c r="A6" s="38" t="s">
        <v>112</v>
      </c>
      <c r="B6" s="1293" t="s">
        <v>114</v>
      </c>
      <c r="C6" s="1293"/>
    </row>
    <row r="7" spans="1:3">
      <c r="A7" s="40" t="s">
        <v>115</v>
      </c>
      <c r="B7" s="1294" t="s">
        <v>1748</v>
      </c>
      <c r="C7" s="1294"/>
    </row>
  </sheetData>
  <mergeCells count="2">
    <mergeCell ref="B6:C6"/>
    <mergeCell ref="B7:C7"/>
  </mergeCells>
  <conditionalFormatting sqref="B7">
    <cfRule type="cellIs" dxfId="2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B4C96-3C83-4237-B0BC-E92A72D7A58D}">
  <sheetPr codeName="Sheet9">
    <pageSetUpPr fitToPage="1"/>
  </sheetPr>
  <dimension ref="A2:C13"/>
  <sheetViews>
    <sheetView topLeftCell="A4" workbookViewId="0">
      <selection activeCell="C13" sqref="A2:C13"/>
    </sheetView>
  </sheetViews>
  <sheetFormatPr defaultColWidth="9.140625" defaultRowHeight="15"/>
  <cols>
    <col min="1" max="1" width="25.140625" style="1" customWidth="1"/>
    <col min="2" max="2" width="13.42578125" style="1" customWidth="1"/>
    <col min="3" max="3" width="89.42578125" style="1" customWidth="1"/>
    <col min="4" max="16384" width="9.140625" style="1"/>
  </cols>
  <sheetData>
    <row r="2" spans="1:3" ht="18.75">
      <c r="A2" s="42" t="s">
        <v>118</v>
      </c>
    </row>
    <row r="3" spans="1:3">
      <c r="A3" s="1" t="s">
        <v>120</v>
      </c>
    </row>
    <row r="6" spans="1:3">
      <c r="A6" s="15" t="s">
        <v>121</v>
      </c>
      <c r="B6" s="15" t="s">
        <v>113</v>
      </c>
      <c r="C6" s="43" t="s">
        <v>122</v>
      </c>
    </row>
    <row r="7" spans="1:3" ht="30">
      <c r="A7" s="44" t="s">
        <v>123</v>
      </c>
      <c r="B7" s="44" t="s">
        <v>116</v>
      </c>
      <c r="C7" s="43" t="s">
        <v>124</v>
      </c>
    </row>
    <row r="8" spans="1:3" ht="30">
      <c r="A8" s="15" t="s">
        <v>125</v>
      </c>
      <c r="B8" s="15" t="s">
        <v>126</v>
      </c>
      <c r="C8" s="43" t="s">
        <v>127</v>
      </c>
    </row>
    <row r="9" spans="1:3" ht="30">
      <c r="A9" s="15" t="s">
        <v>128</v>
      </c>
      <c r="B9" s="15" t="s">
        <v>129</v>
      </c>
      <c r="C9" s="43" t="s">
        <v>130</v>
      </c>
    </row>
    <row r="10" spans="1:3" ht="30">
      <c r="A10" s="15" t="s">
        <v>131</v>
      </c>
      <c r="B10" s="15" t="s">
        <v>132</v>
      </c>
      <c r="C10" s="43" t="s">
        <v>133</v>
      </c>
    </row>
    <row r="11" spans="1:3" ht="30">
      <c r="A11" s="15" t="s">
        <v>131</v>
      </c>
      <c r="B11" s="15" t="s">
        <v>134</v>
      </c>
      <c r="C11" s="43" t="s">
        <v>135</v>
      </c>
    </row>
    <row r="12" spans="1:3" ht="30">
      <c r="A12" s="15" t="s">
        <v>136</v>
      </c>
      <c r="B12" s="15" t="s">
        <v>137</v>
      </c>
      <c r="C12" s="43" t="s">
        <v>138</v>
      </c>
    </row>
    <row r="13" spans="1:3" ht="30">
      <c r="A13" s="15" t="s">
        <v>139</v>
      </c>
      <c r="B13" s="15" t="s">
        <v>140</v>
      </c>
      <c r="C13" s="43" t="s">
        <v>141</v>
      </c>
    </row>
  </sheetData>
  <conditionalFormatting sqref="C8:C10">
    <cfRule type="cellIs" dxfId="23" priority="2" stopIfTrue="1" operator="lessThan">
      <formula>0</formula>
    </cfRule>
  </conditionalFormatting>
  <conditionalFormatting sqref="C11:C12">
    <cfRule type="cellIs" dxfId="22"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III</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29C18-D927-46BB-9CD9-46D1D081CEA6}">
  <sheetPr codeName="Sheet10">
    <pageSetUpPr fitToPage="1"/>
  </sheetPr>
  <dimension ref="A2:C11"/>
  <sheetViews>
    <sheetView workbookViewId="0"/>
  </sheetViews>
  <sheetFormatPr defaultColWidth="9.140625" defaultRowHeight="15"/>
  <cols>
    <col min="1" max="1" width="20.85546875" style="1" customWidth="1"/>
    <col min="2" max="2" width="12.42578125" style="1" bestFit="1" customWidth="1"/>
    <col min="3" max="3" width="87.42578125" style="1" customWidth="1"/>
    <col min="4" max="16384" width="9.140625" style="1"/>
  </cols>
  <sheetData>
    <row r="2" spans="1:3" ht="18.75">
      <c r="A2" s="42" t="s">
        <v>119</v>
      </c>
    </row>
    <row r="3" spans="1:3">
      <c r="A3" s="1" t="s">
        <v>120</v>
      </c>
    </row>
    <row r="6" spans="1:3">
      <c r="A6" s="15" t="s">
        <v>121</v>
      </c>
      <c r="B6" s="44" t="s">
        <v>113</v>
      </c>
      <c r="C6" s="43" t="s">
        <v>114</v>
      </c>
    </row>
    <row r="7" spans="1:3" ht="30">
      <c r="A7" s="15" t="s">
        <v>142</v>
      </c>
      <c r="B7" s="15" t="s">
        <v>116</v>
      </c>
      <c r="C7" s="43" t="s">
        <v>143</v>
      </c>
    </row>
    <row r="8" spans="1:3" ht="30">
      <c r="A8" s="15" t="s">
        <v>144</v>
      </c>
      <c r="B8" s="15" t="s">
        <v>117</v>
      </c>
      <c r="C8" s="43" t="s">
        <v>145</v>
      </c>
    </row>
    <row r="9" spans="1:3" ht="30">
      <c r="A9" s="15" t="s">
        <v>146</v>
      </c>
      <c r="B9" s="15" t="s">
        <v>147</v>
      </c>
      <c r="C9" s="43" t="s">
        <v>148</v>
      </c>
    </row>
    <row r="10" spans="1:3" ht="30">
      <c r="A10" s="15" t="s">
        <v>149</v>
      </c>
      <c r="B10" s="15" t="s">
        <v>132</v>
      </c>
      <c r="C10" s="43" t="s">
        <v>150</v>
      </c>
    </row>
    <row r="11" spans="1:3" ht="30">
      <c r="A11" s="15" t="s">
        <v>151</v>
      </c>
      <c r="B11" s="15" t="s">
        <v>134</v>
      </c>
      <c r="C11" s="43" t="s">
        <v>152</v>
      </c>
    </row>
  </sheetData>
  <conditionalFormatting sqref="C7:C9">
    <cfRule type="cellIs" dxfId="21" priority="2" stopIfTrue="1" operator="lessThan">
      <formula>0</formula>
    </cfRule>
  </conditionalFormatting>
  <conditionalFormatting sqref="C10:C11">
    <cfRule type="cellIs" dxfId="2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III</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589FE-51A9-4E82-B243-FCBAF4BAEC68}">
  <sheetPr codeName="Sheet12">
    <pageSetUpPr fitToPage="1"/>
  </sheetPr>
  <dimension ref="B3:P52"/>
  <sheetViews>
    <sheetView zoomScale="85" zoomScaleNormal="85" workbookViewId="0"/>
  </sheetViews>
  <sheetFormatPr defaultColWidth="9.140625" defaultRowHeight="15"/>
  <cols>
    <col min="1" max="1" width="9.140625" style="1"/>
    <col min="2" max="2" width="7.5703125" style="62" customWidth="1"/>
    <col min="3" max="3" width="44" style="1" customWidth="1"/>
    <col min="4" max="5" width="23" style="1" customWidth="1"/>
    <col min="6" max="10" width="21.140625" style="1" customWidth="1"/>
    <col min="11" max="16384" width="9.140625" style="1"/>
  </cols>
  <sheetData>
    <row r="3" spans="2:16" ht="24" customHeight="1">
      <c r="C3" s="46" t="s">
        <v>189</v>
      </c>
      <c r="D3" s="46"/>
      <c r="E3" s="46"/>
      <c r="F3" s="46"/>
      <c r="G3" s="46"/>
      <c r="H3" s="46"/>
      <c r="I3" s="46"/>
      <c r="J3" s="46"/>
    </row>
    <row r="5" spans="2:16">
      <c r="B5" s="1"/>
    </row>
    <row r="6" spans="2:16">
      <c r="B6" s="1"/>
      <c r="D6" s="58" t="s">
        <v>7</v>
      </c>
      <c r="E6" s="58" t="s">
        <v>8</v>
      </c>
      <c r="F6" s="58" t="s">
        <v>9</v>
      </c>
      <c r="G6" s="58" t="s">
        <v>46</v>
      </c>
      <c r="H6" s="58" t="s">
        <v>47</v>
      </c>
      <c r="I6" s="58" t="s">
        <v>155</v>
      </c>
      <c r="J6" s="58" t="s">
        <v>156</v>
      </c>
    </row>
    <row r="7" spans="2:16">
      <c r="B7" s="1"/>
      <c r="C7" s="1" t="s">
        <v>190</v>
      </c>
      <c r="D7" s="1296" t="s">
        <v>191</v>
      </c>
      <c r="E7" s="1297" t="s">
        <v>192</v>
      </c>
      <c r="F7" s="1296" t="s">
        <v>193</v>
      </c>
      <c r="G7" s="1296"/>
      <c r="H7" s="1296"/>
      <c r="I7" s="1296"/>
      <c r="J7" s="1296"/>
    </row>
    <row r="8" spans="2:16" ht="90.75" customHeight="1">
      <c r="B8" s="1"/>
      <c r="D8" s="1296"/>
      <c r="E8" s="1297"/>
      <c r="F8" s="58" t="s">
        <v>194</v>
      </c>
      <c r="G8" s="58" t="s">
        <v>195</v>
      </c>
      <c r="H8" s="58" t="s">
        <v>196</v>
      </c>
      <c r="I8" s="58" t="s">
        <v>197</v>
      </c>
      <c r="J8" s="58" t="s">
        <v>198</v>
      </c>
    </row>
    <row r="9" spans="2:16" ht="45">
      <c r="C9" s="63" t="s">
        <v>199</v>
      </c>
      <c r="D9" s="64"/>
      <c r="E9" s="65"/>
      <c r="F9" s="65"/>
      <c r="G9" s="65"/>
      <c r="H9" s="65"/>
      <c r="I9" s="65"/>
      <c r="J9" s="65"/>
      <c r="P9" s="66"/>
    </row>
    <row r="10" spans="2:16">
      <c r="B10" s="40">
        <v>1</v>
      </c>
      <c r="C10" s="67"/>
      <c r="D10" s="68"/>
      <c r="E10" s="69"/>
      <c r="F10" s="69"/>
      <c r="G10" s="69"/>
      <c r="H10" s="69"/>
      <c r="I10" s="70"/>
      <c r="J10" s="70"/>
    </row>
    <row r="11" spans="2:16">
      <c r="B11" s="40">
        <v>2</v>
      </c>
      <c r="C11" s="67"/>
      <c r="D11" s="68"/>
      <c r="E11" s="69"/>
      <c r="F11" s="69"/>
      <c r="G11" s="69"/>
      <c r="H11" s="69"/>
      <c r="I11" s="70"/>
      <c r="J11" s="70"/>
    </row>
    <row r="12" spans="2:16">
      <c r="B12" s="40">
        <v>3</v>
      </c>
      <c r="C12" s="67"/>
      <c r="D12" s="68"/>
      <c r="E12" s="69"/>
      <c r="F12" s="69"/>
      <c r="G12" s="69"/>
      <c r="H12" s="69"/>
      <c r="I12" s="70"/>
      <c r="J12" s="70"/>
    </row>
    <row r="13" spans="2:16">
      <c r="B13" s="71"/>
      <c r="C13" s="67"/>
      <c r="D13" s="68"/>
      <c r="E13" s="69"/>
      <c r="F13" s="69"/>
      <c r="G13" s="69"/>
      <c r="H13" s="69"/>
      <c r="I13" s="70"/>
      <c r="J13" s="70"/>
    </row>
    <row r="14" spans="2:16">
      <c r="B14" s="71"/>
      <c r="C14" s="67"/>
      <c r="D14" s="68"/>
      <c r="E14" s="69"/>
      <c r="F14" s="69"/>
      <c r="G14" s="69"/>
      <c r="H14" s="69"/>
      <c r="I14" s="70"/>
      <c r="J14" s="70"/>
    </row>
    <row r="15" spans="2:16">
      <c r="B15" s="71"/>
      <c r="C15" s="67"/>
      <c r="D15" s="68"/>
      <c r="E15" s="69"/>
      <c r="F15" s="69"/>
      <c r="G15" s="69"/>
      <c r="H15" s="69"/>
      <c r="I15" s="70"/>
      <c r="J15" s="70"/>
    </row>
    <row r="16" spans="2:16">
      <c r="B16" s="71"/>
      <c r="C16" s="67"/>
      <c r="D16" s="68"/>
      <c r="E16" s="69"/>
      <c r="F16" s="69"/>
      <c r="G16" s="69"/>
      <c r="H16" s="69"/>
      <c r="I16" s="70"/>
      <c r="J16" s="70"/>
    </row>
    <row r="17" spans="2:10">
      <c r="B17" s="71"/>
      <c r="C17" s="67"/>
      <c r="D17" s="68"/>
      <c r="E17" s="69"/>
      <c r="F17" s="69"/>
      <c r="G17" s="69"/>
      <c r="H17" s="69"/>
      <c r="I17" s="70"/>
      <c r="J17" s="70"/>
    </row>
    <row r="18" spans="2:10">
      <c r="B18" s="71"/>
      <c r="C18" s="67"/>
      <c r="D18" s="68"/>
      <c r="E18" s="69"/>
      <c r="F18" s="69"/>
      <c r="G18" s="69"/>
      <c r="H18" s="69"/>
      <c r="I18" s="70"/>
      <c r="J18" s="70"/>
    </row>
    <row r="19" spans="2:10">
      <c r="B19" s="40"/>
      <c r="C19" s="67" t="s">
        <v>200</v>
      </c>
      <c r="D19" s="68"/>
      <c r="E19" s="69"/>
      <c r="F19" s="69"/>
      <c r="G19" s="69"/>
      <c r="H19" s="69"/>
      <c r="I19" s="70"/>
      <c r="J19" s="70"/>
    </row>
    <row r="20" spans="2:10">
      <c r="B20" s="72" t="s">
        <v>201</v>
      </c>
      <c r="C20" s="73" t="s">
        <v>202</v>
      </c>
      <c r="D20" s="68"/>
      <c r="E20" s="69"/>
      <c r="F20" s="69"/>
      <c r="G20" s="69"/>
      <c r="H20" s="69"/>
      <c r="I20" s="70"/>
      <c r="J20" s="70"/>
    </row>
    <row r="21" spans="2:10">
      <c r="B21" s="40"/>
      <c r="C21" s="67"/>
      <c r="D21" s="68"/>
      <c r="E21" s="69"/>
      <c r="F21" s="69"/>
      <c r="G21" s="69"/>
      <c r="H21" s="69"/>
      <c r="I21" s="70"/>
      <c r="J21" s="70"/>
    </row>
    <row r="22" spans="2:10" ht="45">
      <c r="B22" s="40"/>
      <c r="C22" s="63" t="s">
        <v>203</v>
      </c>
      <c r="D22" s="64"/>
      <c r="E22" s="65"/>
      <c r="F22" s="65"/>
      <c r="G22" s="65"/>
      <c r="H22" s="65"/>
      <c r="I22" s="65"/>
      <c r="J22" s="65"/>
    </row>
    <row r="23" spans="2:10">
      <c r="B23" s="71" t="s">
        <v>204</v>
      </c>
      <c r="C23" s="67"/>
      <c r="D23" s="68"/>
      <c r="E23" s="69"/>
      <c r="F23" s="69"/>
      <c r="G23" s="69"/>
      <c r="H23" s="69"/>
      <c r="I23" s="70"/>
      <c r="J23" s="70"/>
    </row>
    <row r="24" spans="2:10">
      <c r="B24" s="40">
        <v>2</v>
      </c>
      <c r="C24" s="67"/>
      <c r="D24" s="68"/>
      <c r="E24" s="69"/>
      <c r="F24" s="69"/>
      <c r="G24" s="69"/>
      <c r="H24" s="69"/>
      <c r="I24" s="70"/>
      <c r="J24" s="70"/>
    </row>
    <row r="25" spans="2:10">
      <c r="B25" s="40">
        <v>3</v>
      </c>
      <c r="C25" s="67"/>
      <c r="D25" s="68"/>
      <c r="E25" s="69"/>
      <c r="F25" s="69"/>
      <c r="G25" s="69"/>
      <c r="H25" s="69"/>
      <c r="I25" s="70"/>
      <c r="J25" s="70"/>
    </row>
    <row r="26" spans="2:10">
      <c r="B26" s="40"/>
      <c r="C26" s="67"/>
      <c r="D26" s="68"/>
      <c r="E26" s="69"/>
      <c r="F26" s="69"/>
      <c r="G26" s="69"/>
      <c r="H26" s="69"/>
      <c r="I26" s="70"/>
      <c r="J26" s="70"/>
    </row>
    <row r="27" spans="2:10">
      <c r="B27" s="40"/>
      <c r="C27" s="67"/>
      <c r="D27" s="68"/>
      <c r="E27" s="69"/>
      <c r="F27" s="69"/>
      <c r="G27" s="69"/>
      <c r="H27" s="69"/>
      <c r="I27" s="70"/>
      <c r="J27" s="70"/>
    </row>
    <row r="28" spans="2:10">
      <c r="B28" s="40"/>
      <c r="C28" s="67"/>
      <c r="D28" s="68"/>
      <c r="E28" s="69"/>
      <c r="F28" s="69"/>
      <c r="G28" s="69"/>
      <c r="H28" s="69"/>
      <c r="I28" s="70"/>
      <c r="J28" s="70"/>
    </row>
    <row r="29" spans="2:10">
      <c r="B29" s="40"/>
      <c r="C29" s="67"/>
      <c r="D29" s="68"/>
      <c r="E29" s="69"/>
      <c r="F29" s="69"/>
      <c r="G29" s="69"/>
      <c r="H29" s="69"/>
      <c r="I29" s="70"/>
      <c r="J29" s="70"/>
    </row>
    <row r="30" spans="2:10">
      <c r="B30" s="40"/>
      <c r="C30" s="67" t="s">
        <v>200</v>
      </c>
      <c r="D30" s="68"/>
      <c r="E30" s="69"/>
      <c r="F30" s="69"/>
      <c r="G30" s="69"/>
      <c r="H30" s="69"/>
      <c r="I30" s="70"/>
      <c r="J30" s="70"/>
    </row>
    <row r="31" spans="2:10">
      <c r="B31" s="74" t="s">
        <v>201</v>
      </c>
      <c r="C31" s="73" t="s">
        <v>205</v>
      </c>
      <c r="D31" s="68"/>
      <c r="E31" s="69"/>
      <c r="F31" s="69"/>
      <c r="G31" s="69"/>
      <c r="H31" s="69"/>
      <c r="I31" s="70"/>
      <c r="J31" s="70"/>
    </row>
    <row r="32" spans="2:10">
      <c r="C32" s="1298"/>
      <c r="D32" s="1298"/>
    </row>
    <row r="33" spans="3:4">
      <c r="C33" s="1298"/>
      <c r="D33" s="1298"/>
    </row>
    <row r="34" spans="3:4">
      <c r="C34" s="1299"/>
      <c r="D34" s="1299"/>
    </row>
    <row r="35" spans="3:4">
      <c r="C35" s="1300"/>
      <c r="D35" s="1300"/>
    </row>
    <row r="36" spans="3:4">
      <c r="C36" s="1301"/>
      <c r="D36" s="1301"/>
    </row>
    <row r="37" spans="3:4">
      <c r="C37" s="1301"/>
      <c r="D37" s="1301"/>
    </row>
    <row r="38" spans="3:4">
      <c r="C38" s="1302"/>
      <c r="D38" s="1302"/>
    </row>
    <row r="39" spans="3:4">
      <c r="C39" s="1302"/>
      <c r="D39" s="1302"/>
    </row>
    <row r="40" spans="3:4">
      <c r="C40" s="1295"/>
      <c r="D40" s="1295"/>
    </row>
    <row r="41" spans="3:4">
      <c r="C41" s="1302"/>
      <c r="D41" s="1302"/>
    </row>
    <row r="42" spans="3:4">
      <c r="C42" s="1295"/>
      <c r="D42" s="1295"/>
    </row>
    <row r="43" spans="3:4">
      <c r="C43" s="1302"/>
      <c r="D43" s="1302"/>
    </row>
    <row r="44" spans="3:4">
      <c r="C44" s="1295"/>
      <c r="D44" s="1295"/>
    </row>
    <row r="45" spans="3:4">
      <c r="C45" s="1302"/>
      <c r="D45" s="1302"/>
    </row>
    <row r="46" spans="3:4">
      <c r="C46" s="1295"/>
      <c r="D46" s="1295"/>
    </row>
    <row r="47" spans="3:4">
      <c r="C47" s="1300"/>
      <c r="D47" s="1300"/>
    </row>
    <row r="48" spans="3:4">
      <c r="C48" s="1295"/>
      <c r="D48" s="1295"/>
    </row>
    <row r="49" spans="3:4">
      <c r="C49" s="1302"/>
      <c r="D49" s="1302"/>
    </row>
    <row r="50" spans="3:4">
      <c r="C50" s="1302"/>
      <c r="D50" s="1302"/>
    </row>
    <row r="51" spans="3:4">
      <c r="C51" s="1302"/>
      <c r="D51" s="1302"/>
    </row>
    <row r="52" spans="3:4">
      <c r="C52" s="1295"/>
      <c r="D52" s="1295"/>
    </row>
  </sheetData>
  <mergeCells count="24">
    <mergeCell ref="C52:D52"/>
    <mergeCell ref="C41:D41"/>
    <mergeCell ref="C42:D42"/>
    <mergeCell ref="C43:D43"/>
    <mergeCell ref="C44:D44"/>
    <mergeCell ref="C45:D45"/>
    <mergeCell ref="C46:D46"/>
    <mergeCell ref="C47:D47"/>
    <mergeCell ref="C48:D48"/>
    <mergeCell ref="C49:D49"/>
    <mergeCell ref="C50:D50"/>
    <mergeCell ref="C51:D51"/>
    <mergeCell ref="C40:D40"/>
    <mergeCell ref="D7:D8"/>
    <mergeCell ref="E7:E8"/>
    <mergeCell ref="F7:J7"/>
    <mergeCell ref="C32:D32"/>
    <mergeCell ref="C33:D33"/>
    <mergeCell ref="C34:D34"/>
    <mergeCell ref="C35:D35"/>
    <mergeCell ref="C36:D36"/>
    <mergeCell ref="C37:D37"/>
    <mergeCell ref="C38:D38"/>
    <mergeCell ref="C39:D39"/>
  </mergeCells>
  <pageMargins left="0.7" right="0.7" top="0.75" bottom="0.75" header="0.3" footer="0.3"/>
  <pageSetup paperSize="9" scale="64" orientation="landscape" horizontalDpi="1200" verticalDpi="1200" r:id="rId1"/>
  <headerFooter>
    <oddHeader>&amp;CEN
Annex V</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888D-C49F-4248-A373-D94BA43E6C28}">
  <sheetPr codeName="Sheet13">
    <pageSetUpPr fitToPage="1"/>
  </sheetPr>
  <dimension ref="B2:H19"/>
  <sheetViews>
    <sheetView workbookViewId="0"/>
  </sheetViews>
  <sheetFormatPr defaultColWidth="9.140625" defaultRowHeight="15"/>
  <cols>
    <col min="1" max="1" width="7.85546875" style="1" customWidth="1"/>
    <col min="2" max="2" width="8.5703125" style="62" customWidth="1"/>
    <col min="3" max="3" width="96.85546875" style="1" customWidth="1"/>
    <col min="4" max="8" width="14.5703125" style="1" customWidth="1"/>
    <col min="9" max="9" width="25.42578125" style="1" customWidth="1"/>
    <col min="10" max="16384" width="9.140625" style="1"/>
  </cols>
  <sheetData>
    <row r="2" spans="2:8" s="76" customFormat="1" ht="18.75">
      <c r="B2" s="75"/>
      <c r="C2" s="46" t="s">
        <v>184</v>
      </c>
    </row>
    <row r="5" spans="2:8">
      <c r="B5" s="1"/>
      <c r="D5" s="58" t="s">
        <v>7</v>
      </c>
      <c r="E5" s="58" t="s">
        <v>8</v>
      </c>
      <c r="F5" s="58" t="s">
        <v>9</v>
      </c>
      <c r="G5" s="58" t="s">
        <v>46</v>
      </c>
      <c r="H5" s="58" t="s">
        <v>47</v>
      </c>
    </row>
    <row r="6" spans="2:8">
      <c r="B6" s="1"/>
      <c r="D6" s="1296" t="s">
        <v>45</v>
      </c>
      <c r="E6" s="1296" t="s">
        <v>206</v>
      </c>
      <c r="F6" s="1296"/>
      <c r="G6" s="1296"/>
      <c r="H6" s="1296"/>
    </row>
    <row r="7" spans="2:8" ht="30">
      <c r="B7" s="1"/>
      <c r="D7" s="1296"/>
      <c r="E7" s="58" t="s">
        <v>207</v>
      </c>
      <c r="F7" s="58" t="s">
        <v>208</v>
      </c>
      <c r="G7" s="77" t="s">
        <v>209</v>
      </c>
      <c r="H7" s="58" t="s">
        <v>210</v>
      </c>
    </row>
    <row r="8" spans="2:8">
      <c r="B8" s="78">
        <v>1</v>
      </c>
      <c r="C8" s="79" t="s">
        <v>211</v>
      </c>
      <c r="D8" s="43"/>
      <c r="E8" s="43"/>
      <c r="F8" s="15"/>
      <c r="G8" s="43"/>
      <c r="H8" s="43"/>
    </row>
    <row r="9" spans="2:8">
      <c r="B9" s="78">
        <v>2</v>
      </c>
      <c r="C9" s="79" t="s">
        <v>212</v>
      </c>
      <c r="D9" s="43"/>
      <c r="E9" s="43"/>
      <c r="F9" s="15"/>
      <c r="G9" s="43"/>
      <c r="H9" s="43"/>
    </row>
    <row r="10" spans="2:8">
      <c r="B10" s="78">
        <v>3</v>
      </c>
      <c r="C10" s="79" t="s">
        <v>213</v>
      </c>
      <c r="D10" s="43"/>
      <c r="E10" s="43"/>
      <c r="F10" s="15"/>
      <c r="G10" s="43"/>
      <c r="H10" s="43"/>
    </row>
    <row r="11" spans="2:8">
      <c r="B11" s="78">
        <v>4</v>
      </c>
      <c r="C11" s="73" t="s">
        <v>214</v>
      </c>
      <c r="D11" s="43"/>
      <c r="E11" s="43"/>
      <c r="F11" s="15"/>
      <c r="G11" s="43"/>
      <c r="H11" s="80"/>
    </row>
    <row r="12" spans="2:8">
      <c r="B12" s="58">
        <v>5</v>
      </c>
      <c r="C12" s="81" t="s">
        <v>215</v>
      </c>
      <c r="D12" s="43"/>
      <c r="E12" s="43"/>
      <c r="F12" s="15"/>
      <c r="G12" s="43"/>
      <c r="H12" s="80"/>
    </row>
    <row r="13" spans="2:8">
      <c r="B13" s="58">
        <v>6</v>
      </c>
      <c r="C13" s="81" t="s">
        <v>216</v>
      </c>
      <c r="D13" s="43"/>
      <c r="E13" s="43"/>
      <c r="F13" s="15"/>
      <c r="G13" s="43"/>
      <c r="H13" s="80"/>
    </row>
    <row r="14" spans="2:8">
      <c r="B14" s="58">
        <v>7</v>
      </c>
      <c r="C14" s="81" t="s">
        <v>217</v>
      </c>
      <c r="D14" s="43"/>
      <c r="E14" s="43"/>
      <c r="F14" s="15"/>
      <c r="G14" s="43"/>
      <c r="H14" s="80"/>
    </row>
    <row r="15" spans="2:8">
      <c r="B15" s="58">
        <v>8</v>
      </c>
      <c r="C15" s="81" t="s">
        <v>218</v>
      </c>
      <c r="D15" s="43"/>
      <c r="E15" s="43"/>
      <c r="F15" s="15"/>
      <c r="G15" s="43"/>
      <c r="H15" s="80"/>
    </row>
    <row r="16" spans="2:8">
      <c r="B16" s="58">
        <v>9</v>
      </c>
      <c r="C16" s="81" t="s">
        <v>219</v>
      </c>
      <c r="D16" s="43"/>
      <c r="E16" s="43"/>
      <c r="F16" s="15"/>
      <c r="G16" s="43"/>
      <c r="H16" s="80"/>
    </row>
    <row r="17" spans="2:8">
      <c r="B17" s="58">
        <v>10</v>
      </c>
      <c r="C17" s="81" t="s">
        <v>220</v>
      </c>
      <c r="D17" s="43"/>
      <c r="E17" s="43"/>
      <c r="F17" s="15"/>
      <c r="G17" s="43"/>
      <c r="H17" s="80"/>
    </row>
    <row r="18" spans="2:8">
      <c r="B18" s="58">
        <v>11</v>
      </c>
      <c r="C18" s="81" t="s">
        <v>221</v>
      </c>
      <c r="D18" s="43"/>
      <c r="E18" s="43"/>
      <c r="F18" s="15"/>
      <c r="G18" s="43"/>
      <c r="H18" s="80"/>
    </row>
    <row r="19" spans="2:8">
      <c r="B19" s="78">
        <v>12</v>
      </c>
      <c r="C19" s="73" t="s">
        <v>222</v>
      </c>
      <c r="D19" s="43"/>
      <c r="E19" s="43"/>
      <c r="F19" s="15"/>
      <c r="G19" s="43"/>
      <c r="H19" s="43"/>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&amp;CEN
Annex V</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4F4A6-9A7D-4C54-B9B3-4E560F2E7111}">
  <sheetPr codeName="Sheet14">
    <pageSetUpPr fitToPage="1"/>
  </sheetPr>
  <dimension ref="B3:I12"/>
  <sheetViews>
    <sheetView workbookViewId="0"/>
  </sheetViews>
  <sheetFormatPr defaultColWidth="9.140625" defaultRowHeight="15"/>
  <cols>
    <col min="1" max="1" width="9.140625" style="1"/>
    <col min="2" max="2" width="20.5703125" style="1" customWidth="1"/>
    <col min="3" max="3" width="18.140625" style="1" customWidth="1"/>
    <col min="4" max="8" width="14.5703125" style="1" customWidth="1"/>
    <col min="9" max="9" width="26.42578125" style="1" customWidth="1"/>
    <col min="10" max="16384" width="9.140625" style="1"/>
  </cols>
  <sheetData>
    <row r="3" spans="2:9" s="76" customFormat="1" ht="18.75">
      <c r="B3" s="46" t="s">
        <v>185</v>
      </c>
    </row>
    <row r="6" spans="2:9">
      <c r="B6" s="15" t="s">
        <v>7</v>
      </c>
      <c r="C6" s="40" t="s">
        <v>8</v>
      </c>
      <c r="D6" s="15" t="s">
        <v>9</v>
      </c>
      <c r="E6" s="15" t="s">
        <v>46</v>
      </c>
      <c r="F6" s="15" t="s">
        <v>47</v>
      </c>
      <c r="G6" s="15" t="s">
        <v>155</v>
      </c>
      <c r="H6" s="15" t="s">
        <v>156</v>
      </c>
      <c r="I6" s="40" t="s">
        <v>157</v>
      </c>
    </row>
    <row r="7" spans="2:9">
      <c r="B7" s="1303" t="s">
        <v>223</v>
      </c>
      <c r="C7" s="1297" t="s">
        <v>224</v>
      </c>
      <c r="D7" s="1304" t="s">
        <v>225</v>
      </c>
      <c r="E7" s="1305"/>
      <c r="F7" s="1305"/>
      <c r="G7" s="1305"/>
      <c r="H7" s="1306"/>
      <c r="I7" s="43" t="s">
        <v>226</v>
      </c>
    </row>
    <row r="8" spans="2:9" ht="45">
      <c r="B8" s="1303"/>
      <c r="C8" s="1297"/>
      <c r="D8" s="15" t="s">
        <v>227</v>
      </c>
      <c r="E8" s="15" t="s">
        <v>228</v>
      </c>
      <c r="F8" s="15" t="s">
        <v>229</v>
      </c>
      <c r="G8" s="15" t="s">
        <v>230</v>
      </c>
      <c r="H8" s="15" t="s">
        <v>231</v>
      </c>
      <c r="I8" s="82"/>
    </row>
    <row r="9" spans="2:9" ht="20.100000000000001" customHeight="1">
      <c r="B9" s="83" t="s">
        <v>232</v>
      </c>
      <c r="C9" s="83" t="s">
        <v>227</v>
      </c>
      <c r="D9" s="84" t="s">
        <v>233</v>
      </c>
      <c r="E9" s="85"/>
      <c r="F9" s="85"/>
      <c r="G9" s="85"/>
      <c r="H9" s="85"/>
      <c r="I9" s="83" t="s">
        <v>234</v>
      </c>
    </row>
    <row r="10" spans="2:9" ht="20.100000000000001" customHeight="1">
      <c r="B10" s="83" t="s">
        <v>235</v>
      </c>
      <c r="C10" s="83" t="s">
        <v>227</v>
      </c>
      <c r="D10" s="85"/>
      <c r="E10" s="84" t="s">
        <v>233</v>
      </c>
      <c r="F10" s="85"/>
      <c r="G10" s="85"/>
      <c r="H10" s="85"/>
      <c r="I10" s="83" t="s">
        <v>234</v>
      </c>
    </row>
    <row r="11" spans="2:9" ht="20.100000000000001" customHeight="1">
      <c r="B11" s="83" t="s">
        <v>236</v>
      </c>
      <c r="C11" s="83" t="s">
        <v>227</v>
      </c>
      <c r="D11" s="85"/>
      <c r="E11" s="85"/>
      <c r="F11" s="85"/>
      <c r="G11" s="84" t="s">
        <v>233</v>
      </c>
      <c r="H11" s="84"/>
      <c r="I11" s="83" t="s">
        <v>237</v>
      </c>
    </row>
    <row r="12" spans="2:9" ht="20.100000000000001" customHeight="1">
      <c r="B12" s="83" t="s">
        <v>238</v>
      </c>
      <c r="C12" s="83" t="s">
        <v>227</v>
      </c>
      <c r="D12" s="85"/>
      <c r="E12" s="85"/>
      <c r="F12" s="84" t="s">
        <v>233</v>
      </c>
      <c r="G12" s="85"/>
      <c r="H12" s="85"/>
      <c r="I12" s="83" t="s">
        <v>239</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8" orientation="landscape" r:id="rId1"/>
  <headerFooter>
    <oddHeader>&amp;CEN
Annex V</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697F2-BE80-41C7-9746-474D55E34AE5}">
  <sheetPr codeName="Sheet15">
    <pageSetUpPr fitToPage="1"/>
  </sheetPr>
  <dimension ref="B3:D13"/>
  <sheetViews>
    <sheetView workbookViewId="0"/>
  </sheetViews>
  <sheetFormatPr defaultColWidth="9.140625" defaultRowHeight="15"/>
  <cols>
    <col min="1" max="1" width="7.85546875" style="1" customWidth="1"/>
    <col min="2" max="2" width="15.42578125" style="86" customWidth="1"/>
    <col min="3" max="3" width="12.42578125" style="1" bestFit="1" customWidth="1"/>
    <col min="4" max="4" width="84.140625" style="1" bestFit="1" customWidth="1"/>
    <col min="5" max="7" width="26.5703125" style="1" customWidth="1"/>
    <col min="8" max="16384" width="9.140625" style="1"/>
  </cols>
  <sheetData>
    <row r="3" spans="2:4" ht="18.75">
      <c r="B3" s="46" t="s">
        <v>186</v>
      </c>
      <c r="C3" s="87"/>
    </row>
    <row r="4" spans="2:4">
      <c r="B4" s="1" t="s">
        <v>120</v>
      </c>
      <c r="C4" s="88"/>
    </row>
    <row r="7" spans="2:4">
      <c r="B7" s="15" t="s">
        <v>121</v>
      </c>
      <c r="C7" s="15" t="s">
        <v>113</v>
      </c>
      <c r="D7" s="43" t="s">
        <v>122</v>
      </c>
    </row>
    <row r="8" spans="2:4" s="89" customFormat="1" ht="30">
      <c r="B8" s="15" t="s">
        <v>240</v>
      </c>
      <c r="C8" s="15" t="s">
        <v>116</v>
      </c>
      <c r="D8" s="43" t="s">
        <v>241</v>
      </c>
    </row>
    <row r="9" spans="2:4" s="89" customFormat="1" ht="30">
      <c r="B9" s="15" t="s">
        <v>242</v>
      </c>
      <c r="C9" s="15" t="s">
        <v>117</v>
      </c>
      <c r="D9" s="43" t="s">
        <v>243</v>
      </c>
    </row>
    <row r="12" spans="2:4">
      <c r="B12" s="90"/>
    </row>
    <row r="13" spans="2:4">
      <c r="B13" s="1"/>
    </row>
  </sheetData>
  <pageMargins left="0.70866141732283472" right="0.70866141732283472" top="0.74803149606299213" bottom="0.74803149606299213" header="0.31496062992125984" footer="0.31496062992125984"/>
  <pageSetup paperSize="9" orientation="landscape" r:id="rId1"/>
  <headerFooter>
    <oddHeader>&amp;CEN
Annex V</oddHead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381A-7E42-4C09-AE59-8DAFD821D0CB}">
  <sheetPr codeName="Sheet16"/>
  <dimension ref="A3:D11"/>
  <sheetViews>
    <sheetView workbookViewId="0"/>
  </sheetViews>
  <sheetFormatPr defaultColWidth="11.42578125" defaultRowHeight="15"/>
  <cols>
    <col min="1" max="1" width="6.42578125" style="1" customWidth="1"/>
    <col min="2" max="2" width="14.5703125" style="1" customWidth="1"/>
    <col min="3" max="3" width="13.42578125" style="1" customWidth="1"/>
    <col min="4" max="4" width="95.85546875" style="1" customWidth="1"/>
    <col min="5" max="16384" width="11.42578125" style="1"/>
  </cols>
  <sheetData>
    <row r="3" spans="1:4" ht="18.75">
      <c r="A3" s="3"/>
      <c r="B3" s="46" t="s">
        <v>187</v>
      </c>
      <c r="C3" s="3"/>
      <c r="D3" s="46"/>
    </row>
    <row r="4" spans="1:4">
      <c r="B4" s="1" t="s">
        <v>120</v>
      </c>
    </row>
    <row r="7" spans="1:4">
      <c r="B7" s="15" t="s">
        <v>121</v>
      </c>
      <c r="C7" s="15" t="s">
        <v>113</v>
      </c>
      <c r="D7" s="43" t="s">
        <v>122</v>
      </c>
    </row>
    <row r="8" spans="1:4" ht="30">
      <c r="B8" s="15" t="s">
        <v>244</v>
      </c>
      <c r="C8" s="15" t="s">
        <v>116</v>
      </c>
      <c r="D8" s="43" t="s">
        <v>245</v>
      </c>
    </row>
    <row r="9" spans="1:4" ht="30">
      <c r="B9" s="15" t="s">
        <v>246</v>
      </c>
      <c r="C9" s="15" t="s">
        <v>117</v>
      </c>
      <c r="D9" s="43" t="s">
        <v>247</v>
      </c>
    </row>
    <row r="10" spans="1:4" ht="30">
      <c r="B10" s="15" t="s">
        <v>248</v>
      </c>
      <c r="C10" s="15" t="s">
        <v>147</v>
      </c>
      <c r="D10" s="43" t="s">
        <v>249</v>
      </c>
    </row>
    <row r="11" spans="1:4" s="24" customFormat="1" ht="30">
      <c r="B11" s="5" t="s">
        <v>246</v>
      </c>
      <c r="C11" s="5" t="s">
        <v>132</v>
      </c>
      <c r="D11" s="6" t="s">
        <v>250</v>
      </c>
    </row>
  </sheetData>
  <pageMargins left="0.70866141732283472" right="0.70866141732283472" top="0.74803149606299213" bottom="0.74803149606299213" header="0.31496062992125984" footer="0.31496062992125984"/>
  <pageSetup paperSize="9" orientation="landscape" r:id="rId1"/>
  <headerFooter>
    <oddHeader>&amp;CEN
Annex V</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2FFB6-AAD8-41ED-920D-D317FE2BCEA4}">
  <sheetPr codeName="Sheet17">
    <pageSetUpPr fitToPage="1"/>
  </sheetPr>
  <dimension ref="A2:M19"/>
  <sheetViews>
    <sheetView workbookViewId="0"/>
  </sheetViews>
  <sheetFormatPr defaultColWidth="11.42578125" defaultRowHeight="15"/>
  <cols>
    <col min="1" max="1" width="4" style="1" customWidth="1"/>
    <col min="2" max="2" width="19.42578125" style="1" customWidth="1"/>
    <col min="3" max="3" width="5.42578125" style="1" customWidth="1"/>
    <col min="4" max="4" width="6.42578125" style="1" customWidth="1"/>
    <col min="5" max="5" width="8" style="1" customWidth="1"/>
    <col min="6" max="6" width="5.42578125" style="1" customWidth="1"/>
    <col min="7" max="7" width="9.5703125" style="1" customWidth="1"/>
    <col min="8" max="8" width="10.42578125" style="1" customWidth="1"/>
    <col min="9" max="9" width="10.5703125" style="1" customWidth="1"/>
    <col min="10" max="10" width="12.140625" style="1" customWidth="1"/>
    <col min="11" max="11" width="9.42578125" style="1" customWidth="1"/>
    <col min="12" max="12" width="12.140625" style="1" customWidth="1"/>
    <col min="13" max="16384" width="11.42578125" style="1"/>
  </cols>
  <sheetData>
    <row r="2" spans="1:13" ht="16.5">
      <c r="B2" s="91" t="s">
        <v>188</v>
      </c>
    </row>
    <row r="3" spans="1:13">
      <c r="B3" s="92" t="s">
        <v>251</v>
      </c>
    </row>
    <row r="4" spans="1:13">
      <c r="A4" s="93"/>
    </row>
    <row r="5" spans="1:13">
      <c r="A5" s="94"/>
      <c r="B5" s="95"/>
      <c r="C5" s="96" t="s">
        <v>7</v>
      </c>
      <c r="D5" s="96" t="s">
        <v>8</v>
      </c>
      <c r="E5" s="96" t="s">
        <v>9</v>
      </c>
      <c r="F5" s="96" t="s">
        <v>46</v>
      </c>
      <c r="G5" s="96" t="s">
        <v>47</v>
      </c>
      <c r="H5" s="97" t="s">
        <v>252</v>
      </c>
      <c r="I5" s="97" t="s">
        <v>253</v>
      </c>
      <c r="J5" s="96" t="s">
        <v>155</v>
      </c>
      <c r="K5" s="96" t="s">
        <v>156</v>
      </c>
      <c r="L5" s="96" t="s">
        <v>157</v>
      </c>
      <c r="M5" s="11"/>
    </row>
    <row r="6" spans="1:13" ht="28.5" customHeight="1">
      <c r="A6" s="94"/>
      <c r="B6" s="95"/>
      <c r="C6" s="1307" t="s">
        <v>254</v>
      </c>
      <c r="D6" s="1308"/>
      <c r="E6" s="1308"/>
      <c r="F6" s="1308"/>
      <c r="G6" s="1309"/>
      <c r="H6" s="1310" t="s">
        <v>255</v>
      </c>
      <c r="I6" s="1311"/>
      <c r="J6" s="1312" t="s">
        <v>256</v>
      </c>
      <c r="K6" s="98"/>
      <c r="L6" s="99"/>
      <c r="M6" s="11"/>
    </row>
    <row r="7" spans="1:13" ht="56.25">
      <c r="A7" s="94"/>
      <c r="B7" s="100" t="s">
        <v>257</v>
      </c>
      <c r="C7" s="96" t="s">
        <v>258</v>
      </c>
      <c r="D7" s="96" t="s">
        <v>259</v>
      </c>
      <c r="E7" s="96" t="s">
        <v>260</v>
      </c>
      <c r="F7" s="96" t="s">
        <v>261</v>
      </c>
      <c r="G7" s="96" t="s">
        <v>262</v>
      </c>
      <c r="H7" s="97" t="s">
        <v>263</v>
      </c>
      <c r="I7" s="97" t="s">
        <v>264</v>
      </c>
      <c r="J7" s="1313"/>
      <c r="K7" s="97" t="s">
        <v>265</v>
      </c>
      <c r="L7" s="97" t="s">
        <v>266</v>
      </c>
      <c r="M7" s="11"/>
    </row>
    <row r="8" spans="1:13" ht="26.25" customHeight="1">
      <c r="A8" s="96">
        <v>1</v>
      </c>
      <c r="B8" s="100" t="s">
        <v>267</v>
      </c>
      <c r="C8" s="96"/>
      <c r="D8" s="96"/>
      <c r="E8" s="96"/>
      <c r="F8" s="96"/>
      <c r="G8" s="96"/>
      <c r="H8" s="101"/>
      <c r="I8" s="101"/>
      <c r="J8" s="102"/>
      <c r="K8" s="96"/>
      <c r="L8" s="96"/>
      <c r="M8" s="11"/>
    </row>
    <row r="9" spans="1:13" ht="26.25" customHeight="1">
      <c r="A9" s="103">
        <v>2</v>
      </c>
      <c r="B9" s="104" t="s">
        <v>25</v>
      </c>
      <c r="C9" s="103"/>
      <c r="D9" s="103"/>
      <c r="E9" s="103"/>
      <c r="F9" s="103"/>
      <c r="G9" s="103"/>
      <c r="H9" s="105"/>
      <c r="I9" s="105"/>
      <c r="J9" s="106"/>
      <c r="K9" s="103"/>
      <c r="L9" s="103"/>
      <c r="M9" s="11"/>
    </row>
    <row r="10" spans="1:13">
      <c r="A10" s="96">
        <v>3</v>
      </c>
      <c r="B10" s="107" t="s">
        <v>268</v>
      </c>
      <c r="C10" s="108"/>
      <c r="D10" s="108"/>
      <c r="E10" s="108"/>
      <c r="F10" s="108"/>
      <c r="G10" s="108"/>
      <c r="H10" s="109"/>
      <c r="I10" s="109"/>
      <c r="J10" s="108"/>
      <c r="K10" s="108"/>
      <c r="L10" s="108"/>
      <c r="M10" s="11"/>
    </row>
    <row r="11" spans="1:13">
      <c r="A11" s="96">
        <v>4</v>
      </c>
      <c r="B11" s="107" t="s">
        <v>269</v>
      </c>
      <c r="C11" s="108"/>
      <c r="D11" s="108"/>
      <c r="E11" s="108"/>
      <c r="F11" s="108"/>
      <c r="G11" s="108"/>
      <c r="H11" s="109"/>
      <c r="I11" s="109"/>
      <c r="J11" s="108"/>
      <c r="K11" s="108"/>
      <c r="L11" s="108"/>
      <c r="M11" s="11"/>
    </row>
    <row r="12" spans="1:13">
      <c r="A12" s="96">
        <v>5</v>
      </c>
      <c r="B12" s="107" t="s">
        <v>270</v>
      </c>
      <c r="C12" s="108"/>
      <c r="D12" s="108"/>
      <c r="E12" s="108"/>
      <c r="F12" s="108"/>
      <c r="G12" s="108"/>
      <c r="H12" s="109"/>
      <c r="I12" s="109"/>
      <c r="J12" s="108"/>
      <c r="K12" s="108"/>
      <c r="L12" s="108"/>
      <c r="M12" s="11"/>
    </row>
    <row r="13" spans="1:13">
      <c r="A13" s="96">
        <v>6</v>
      </c>
      <c r="B13" s="107" t="s">
        <v>271</v>
      </c>
      <c r="C13" s="108"/>
      <c r="D13" s="108"/>
      <c r="E13" s="108"/>
      <c r="F13" s="108"/>
      <c r="G13" s="108"/>
      <c r="H13" s="109"/>
      <c r="I13" s="109"/>
      <c r="J13" s="108"/>
      <c r="K13" s="108"/>
      <c r="L13" s="108"/>
      <c r="M13" s="11"/>
    </row>
    <row r="14" spans="1:13">
      <c r="A14" s="96">
        <v>7</v>
      </c>
      <c r="B14" s="107" t="s">
        <v>272</v>
      </c>
      <c r="C14" s="108"/>
      <c r="D14" s="108"/>
      <c r="E14" s="108"/>
      <c r="F14" s="108"/>
      <c r="G14" s="108"/>
      <c r="H14" s="109"/>
      <c r="I14" s="109"/>
      <c r="J14" s="108"/>
      <c r="K14" s="108"/>
      <c r="L14" s="108"/>
      <c r="M14" s="11"/>
    </row>
    <row r="15" spans="1:13" ht="26.25" customHeight="1">
      <c r="A15" s="110">
        <v>8</v>
      </c>
      <c r="B15" s="104" t="s">
        <v>25</v>
      </c>
      <c r="C15" s="110"/>
      <c r="D15" s="110"/>
      <c r="E15" s="110"/>
      <c r="F15" s="110"/>
      <c r="G15" s="110"/>
      <c r="H15" s="110"/>
      <c r="I15" s="110"/>
      <c r="J15" s="111"/>
      <c r="K15" s="110"/>
      <c r="L15" s="110"/>
      <c r="M15" s="11"/>
    </row>
    <row r="16" spans="1:13" ht="26.25" customHeight="1">
      <c r="A16" s="110">
        <v>9</v>
      </c>
      <c r="B16" s="104" t="s">
        <v>25</v>
      </c>
      <c r="C16" s="110"/>
      <c r="D16" s="110"/>
      <c r="E16" s="110"/>
      <c r="F16" s="110"/>
      <c r="G16" s="110"/>
      <c r="H16" s="110"/>
      <c r="I16" s="110"/>
      <c r="J16" s="111"/>
      <c r="K16" s="110"/>
      <c r="L16" s="110"/>
      <c r="M16" s="11"/>
    </row>
    <row r="17" spans="1:13" ht="22.5">
      <c r="A17" s="96">
        <v>10</v>
      </c>
      <c r="B17" s="107" t="s">
        <v>273</v>
      </c>
      <c r="C17" s="108"/>
      <c r="D17" s="108"/>
      <c r="E17" s="108"/>
      <c r="F17" s="108"/>
      <c r="G17" s="108"/>
      <c r="H17" s="109"/>
      <c r="I17" s="109"/>
      <c r="J17" s="108"/>
      <c r="K17" s="108"/>
      <c r="L17" s="108"/>
      <c r="M17" s="11"/>
    </row>
    <row r="18" spans="1:13" ht="26.25" customHeight="1">
      <c r="A18" s="110">
        <v>11</v>
      </c>
      <c r="B18" s="104" t="s">
        <v>25</v>
      </c>
      <c r="C18" s="110"/>
      <c r="D18" s="110"/>
      <c r="E18" s="110"/>
      <c r="F18" s="110"/>
      <c r="G18" s="110"/>
      <c r="H18" s="110"/>
      <c r="I18" s="110"/>
      <c r="J18" s="111"/>
      <c r="K18" s="110"/>
      <c r="L18" s="110"/>
      <c r="M18" s="11"/>
    </row>
    <row r="19" spans="1:13" ht="33.75">
      <c r="A19" s="96">
        <v>12</v>
      </c>
      <c r="B19" s="112" t="s">
        <v>274</v>
      </c>
      <c r="C19" s="113"/>
      <c r="D19" s="113"/>
      <c r="E19" s="113"/>
      <c r="F19" s="113"/>
      <c r="G19" s="113"/>
      <c r="H19" s="113"/>
      <c r="I19" s="113"/>
      <c r="J19" s="114"/>
      <c r="K19" s="115"/>
      <c r="L19" s="115"/>
      <c r="M19" s="11"/>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&amp;CEN
Annex 5</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61964-57AA-46DB-93E7-3FF4788CA8BD}">
  <sheetPr codeName="Sheet19"/>
  <dimension ref="A3:I133"/>
  <sheetViews>
    <sheetView topLeftCell="A22" zoomScaleNormal="100" workbookViewId="0">
      <selection activeCell="D9" sqref="D9"/>
    </sheetView>
  </sheetViews>
  <sheetFormatPr defaultColWidth="9" defaultRowHeight="15"/>
  <cols>
    <col min="1" max="2" width="8.5703125" style="1" customWidth="1"/>
    <col min="3" max="3" width="57.5703125" style="1" customWidth="1"/>
    <col min="4" max="4" width="20.42578125" style="1" customWidth="1"/>
    <col min="5" max="5" width="57" style="1" customWidth="1"/>
    <col min="6" max="16384" width="9" style="1"/>
  </cols>
  <sheetData>
    <row r="3" spans="2:9" ht="18.75">
      <c r="B3" s="42" t="s">
        <v>275</v>
      </c>
    </row>
    <row r="4" spans="2:9" ht="18.75">
      <c r="B4" s="42"/>
    </row>
    <row r="5" spans="2:9" ht="18.75">
      <c r="B5" s="42"/>
    </row>
    <row r="6" spans="2:9">
      <c r="D6" s="9" t="s">
        <v>278</v>
      </c>
      <c r="E6" s="9" t="s">
        <v>279</v>
      </c>
    </row>
    <row r="7" spans="2:9" ht="30">
      <c r="D7" s="9" t="s">
        <v>280</v>
      </c>
      <c r="E7" s="9" t="s">
        <v>281</v>
      </c>
    </row>
    <row r="8" spans="2:9">
      <c r="B8" s="1317" t="s">
        <v>282</v>
      </c>
      <c r="C8" s="1318"/>
      <c r="D8" s="1318"/>
      <c r="E8" s="1319"/>
    </row>
    <row r="9" spans="2:9">
      <c r="B9" s="116">
        <v>1</v>
      </c>
      <c r="C9" s="117" t="s">
        <v>283</v>
      </c>
      <c r="D9" s="684">
        <v>187378389.10999998</v>
      </c>
      <c r="E9" s="119" t="s">
        <v>1691</v>
      </c>
    </row>
    <row r="10" spans="2:9">
      <c r="B10" s="116"/>
      <c r="C10" s="117" t="s">
        <v>285</v>
      </c>
      <c r="D10" s="684"/>
      <c r="E10" s="119"/>
    </row>
    <row r="11" spans="2:9">
      <c r="B11" s="116"/>
      <c r="C11" s="117" t="s">
        <v>286</v>
      </c>
      <c r="D11" s="684"/>
      <c r="E11" s="119"/>
    </row>
    <row r="12" spans="2:9">
      <c r="B12" s="116"/>
      <c r="C12" s="117" t="s">
        <v>287</v>
      </c>
      <c r="D12" s="684"/>
      <c r="E12" s="119"/>
    </row>
    <row r="13" spans="2:9">
      <c r="B13" s="116">
        <v>2</v>
      </c>
      <c r="C13" s="117" t="s">
        <v>288</v>
      </c>
      <c r="D13" s="684">
        <v>448313794.97000003</v>
      </c>
      <c r="E13" s="119" t="s">
        <v>1692</v>
      </c>
    </row>
    <row r="14" spans="2:9">
      <c r="B14" s="116">
        <v>3</v>
      </c>
      <c r="C14" s="117" t="s">
        <v>289</v>
      </c>
      <c r="D14" s="684">
        <v>2039248.35</v>
      </c>
      <c r="E14" s="119" t="s">
        <v>1693</v>
      </c>
      <c r="I14" s="90"/>
    </row>
    <row r="15" spans="2:9">
      <c r="B15" s="116" t="s">
        <v>290</v>
      </c>
      <c r="C15" s="117" t="s">
        <v>291</v>
      </c>
      <c r="D15" s="684">
        <v>0</v>
      </c>
      <c r="E15" s="119"/>
    </row>
    <row r="16" spans="2:9" ht="24">
      <c r="B16" s="116">
        <v>4</v>
      </c>
      <c r="C16" s="117" t="s">
        <v>292</v>
      </c>
      <c r="D16" s="684">
        <v>0</v>
      </c>
      <c r="E16" s="119"/>
    </row>
    <row r="17" spans="2:5">
      <c r="B17" s="116">
        <v>5</v>
      </c>
      <c r="C17" s="117" t="s">
        <v>293</v>
      </c>
      <c r="D17" s="684">
        <v>0</v>
      </c>
      <c r="E17" s="119"/>
    </row>
    <row r="18" spans="2:5" ht="24">
      <c r="B18" s="116" t="s">
        <v>294</v>
      </c>
      <c r="C18" s="117" t="s">
        <v>295</v>
      </c>
      <c r="D18" s="684">
        <v>62722860</v>
      </c>
      <c r="E18" s="119" t="s">
        <v>1694</v>
      </c>
    </row>
    <row r="19" spans="2:5">
      <c r="B19" s="121">
        <v>6</v>
      </c>
      <c r="C19" s="122" t="s">
        <v>296</v>
      </c>
      <c r="D19" s="685">
        <v>700454292.43000007</v>
      </c>
      <c r="E19" s="782"/>
    </row>
    <row r="20" spans="2:5">
      <c r="B20" s="1314" t="s">
        <v>297</v>
      </c>
      <c r="C20" s="1315"/>
      <c r="D20" s="1315"/>
      <c r="E20" s="1316"/>
    </row>
    <row r="21" spans="2:5">
      <c r="B21" s="116">
        <v>7</v>
      </c>
      <c r="C21" s="124" t="s">
        <v>298</v>
      </c>
      <c r="D21" s="684">
        <v>-1292.24</v>
      </c>
      <c r="E21" s="119" t="s">
        <v>1695</v>
      </c>
    </row>
    <row r="22" spans="2:5">
      <c r="B22" s="116">
        <v>8</v>
      </c>
      <c r="C22" s="124" t="s">
        <v>299</v>
      </c>
      <c r="D22" s="684">
        <v>-20572413.549999997</v>
      </c>
      <c r="E22" s="119" t="s">
        <v>1696</v>
      </c>
    </row>
    <row r="23" spans="2:5">
      <c r="B23" s="116">
        <v>9</v>
      </c>
      <c r="C23" s="124" t="s">
        <v>25</v>
      </c>
      <c r="D23" s="684"/>
      <c r="E23" s="119"/>
    </row>
    <row r="24" spans="2:5" ht="36">
      <c r="B24" s="116">
        <v>10</v>
      </c>
      <c r="C24" s="124" t="s">
        <v>300</v>
      </c>
      <c r="D24" s="684">
        <v>0</v>
      </c>
      <c r="E24" s="119"/>
    </row>
    <row r="25" spans="2:5" ht="24">
      <c r="B25" s="116">
        <v>11</v>
      </c>
      <c r="C25" s="124" t="s">
        <v>301</v>
      </c>
      <c r="D25" s="684">
        <v>0</v>
      </c>
      <c r="E25" s="119"/>
    </row>
    <row r="26" spans="2:5" ht="24">
      <c r="B26" s="116">
        <v>12</v>
      </c>
      <c r="C26" s="124" t="s">
        <v>302</v>
      </c>
      <c r="D26" s="684">
        <v>0</v>
      </c>
      <c r="E26" s="119"/>
    </row>
    <row r="27" spans="2:5" ht="24">
      <c r="B27" s="116">
        <v>13</v>
      </c>
      <c r="C27" s="124" t="s">
        <v>303</v>
      </c>
      <c r="D27" s="684">
        <v>0</v>
      </c>
      <c r="E27" s="119"/>
    </row>
    <row r="28" spans="2:5" ht="24">
      <c r="B28" s="116">
        <v>14</v>
      </c>
      <c r="C28" s="124" t="s">
        <v>304</v>
      </c>
      <c r="D28" s="684">
        <v>0</v>
      </c>
      <c r="E28" s="119"/>
    </row>
    <row r="29" spans="2:5">
      <c r="B29" s="116">
        <v>15</v>
      </c>
      <c r="C29" s="124" t="s">
        <v>305</v>
      </c>
      <c r="D29" s="684">
        <v>0</v>
      </c>
      <c r="E29" s="119"/>
    </row>
    <row r="30" spans="2:5" ht="24">
      <c r="B30" s="116">
        <v>16</v>
      </c>
      <c r="C30" s="124" t="s">
        <v>306</v>
      </c>
      <c r="D30" s="684">
        <v>-13500000</v>
      </c>
      <c r="E30" s="119"/>
    </row>
    <row r="31" spans="2:5" ht="48">
      <c r="B31" s="116">
        <v>17</v>
      </c>
      <c r="C31" s="124" t="s">
        <v>307</v>
      </c>
      <c r="D31" s="684">
        <v>0</v>
      </c>
      <c r="E31" s="119"/>
    </row>
    <row r="32" spans="2:5" ht="48">
      <c r="B32" s="116">
        <v>18</v>
      </c>
      <c r="C32" s="124" t="s">
        <v>308</v>
      </c>
      <c r="D32" s="684">
        <v>0</v>
      </c>
      <c r="E32" s="119" t="s">
        <v>1697</v>
      </c>
    </row>
    <row r="33" spans="2:6" ht="48">
      <c r="B33" s="116">
        <v>19</v>
      </c>
      <c r="C33" s="124" t="s">
        <v>309</v>
      </c>
      <c r="D33" s="684">
        <v>-5919301.3300000001</v>
      </c>
      <c r="E33" s="119" t="s">
        <v>1698</v>
      </c>
    </row>
    <row r="34" spans="2:6">
      <c r="B34" s="116">
        <v>20</v>
      </c>
      <c r="C34" s="124" t="s">
        <v>25</v>
      </c>
      <c r="D34" s="684"/>
      <c r="E34" s="119"/>
    </row>
    <row r="35" spans="2:6" ht="24">
      <c r="B35" s="116" t="s">
        <v>310</v>
      </c>
      <c r="C35" s="124" t="s">
        <v>311</v>
      </c>
      <c r="D35" s="684">
        <v>0</v>
      </c>
      <c r="E35" s="119"/>
    </row>
    <row r="36" spans="2:6" ht="24">
      <c r="B36" s="116" t="s">
        <v>312</v>
      </c>
      <c r="C36" s="124" t="s">
        <v>313</v>
      </c>
      <c r="D36" s="684">
        <v>0</v>
      </c>
      <c r="E36" s="119"/>
    </row>
    <row r="37" spans="2:6">
      <c r="B37" s="116" t="s">
        <v>314</v>
      </c>
      <c r="C37" s="120" t="s">
        <v>315</v>
      </c>
      <c r="D37" s="684">
        <v>0</v>
      </c>
      <c r="E37" s="119"/>
    </row>
    <row r="38" spans="2:6">
      <c r="B38" s="116" t="s">
        <v>316</v>
      </c>
      <c r="C38" s="124" t="s">
        <v>317</v>
      </c>
      <c r="D38" s="684">
        <v>0</v>
      </c>
      <c r="E38" s="119"/>
    </row>
    <row r="39" spans="2:6" ht="36">
      <c r="B39" s="116">
        <v>21</v>
      </c>
      <c r="C39" s="124" t="s">
        <v>318</v>
      </c>
      <c r="D39" s="684">
        <v>0</v>
      </c>
      <c r="E39" s="119"/>
    </row>
    <row r="40" spans="2:6">
      <c r="B40" s="116">
        <v>22</v>
      </c>
      <c r="C40" s="124" t="s">
        <v>319</v>
      </c>
      <c r="D40" s="684">
        <v>0</v>
      </c>
      <c r="E40" s="119"/>
    </row>
    <row r="41" spans="2:6" ht="36">
      <c r="B41" s="116">
        <v>23</v>
      </c>
      <c r="C41" s="124" t="s">
        <v>320</v>
      </c>
      <c r="D41" s="684">
        <v>0</v>
      </c>
      <c r="E41" s="119"/>
    </row>
    <row r="42" spans="2:6">
      <c r="B42" s="116">
        <v>24</v>
      </c>
      <c r="C42" s="124" t="s">
        <v>25</v>
      </c>
      <c r="D42" s="684"/>
      <c r="E42" s="119"/>
    </row>
    <row r="43" spans="2:6">
      <c r="B43" s="116">
        <v>25</v>
      </c>
      <c r="C43" s="124" t="s">
        <v>321</v>
      </c>
      <c r="D43" s="684">
        <v>0</v>
      </c>
      <c r="E43" s="119"/>
    </row>
    <row r="44" spans="2:6">
      <c r="B44" s="116" t="s">
        <v>322</v>
      </c>
      <c r="C44" s="124" t="s">
        <v>323</v>
      </c>
      <c r="D44" s="684"/>
      <c r="E44" s="119"/>
    </row>
    <row r="45" spans="2:6" ht="48">
      <c r="B45" s="116" t="s">
        <v>324</v>
      </c>
      <c r="C45" s="124" t="s">
        <v>325</v>
      </c>
      <c r="D45" s="684">
        <v>0</v>
      </c>
      <c r="E45" s="119"/>
    </row>
    <row r="46" spans="2:6">
      <c r="B46" s="116">
        <v>26</v>
      </c>
      <c r="C46" s="124" t="s">
        <v>25</v>
      </c>
      <c r="D46" s="684"/>
      <c r="E46" s="119"/>
    </row>
    <row r="47" spans="2:6" ht="24">
      <c r="B47" s="116">
        <v>27</v>
      </c>
      <c r="C47" s="124" t="s">
        <v>326</v>
      </c>
      <c r="D47" s="684">
        <v>0</v>
      </c>
      <c r="E47" s="119"/>
      <c r="F47" s="125"/>
    </row>
    <row r="48" spans="2:6">
      <c r="B48" s="116" t="s">
        <v>327</v>
      </c>
      <c r="C48" s="124" t="s">
        <v>328</v>
      </c>
      <c r="D48" s="684">
        <v>0</v>
      </c>
      <c r="E48" s="119"/>
      <c r="F48" s="125"/>
    </row>
    <row r="49" spans="2:5">
      <c r="B49" s="116">
        <v>28</v>
      </c>
      <c r="C49" s="126" t="s">
        <v>329</v>
      </c>
      <c r="D49" s="684">
        <f>SUM(D21:D33,D35,D39,D40,D44:D45,D47:D48)</f>
        <v>-39993007.11999999</v>
      </c>
      <c r="E49" s="119"/>
    </row>
    <row r="50" spans="2:5">
      <c r="B50" s="116">
        <v>29</v>
      </c>
      <c r="C50" s="126" t="s">
        <v>330</v>
      </c>
      <c r="D50" s="685">
        <f>D19+D49</f>
        <v>660461285.31000006</v>
      </c>
      <c r="E50" s="119"/>
    </row>
    <row r="51" spans="2:5">
      <c r="B51" s="1314" t="s">
        <v>331</v>
      </c>
      <c r="C51" s="1315"/>
      <c r="D51" s="1315"/>
      <c r="E51" s="1316"/>
    </row>
    <row r="52" spans="2:5">
      <c r="B52" s="116">
        <v>30</v>
      </c>
      <c r="C52" s="124" t="s">
        <v>332</v>
      </c>
      <c r="D52" s="684">
        <v>71383971.540000007</v>
      </c>
      <c r="E52" s="119" t="s">
        <v>1699</v>
      </c>
    </row>
    <row r="53" spans="2:5" ht="24">
      <c r="B53" s="116">
        <v>31</v>
      </c>
      <c r="C53" s="124" t="s">
        <v>334</v>
      </c>
      <c r="D53" s="684">
        <v>0</v>
      </c>
      <c r="E53" s="120"/>
    </row>
    <row r="54" spans="2:5" ht="24">
      <c r="B54" s="116">
        <v>32</v>
      </c>
      <c r="C54" s="124" t="s">
        <v>335</v>
      </c>
      <c r="D54" s="684">
        <v>0</v>
      </c>
      <c r="E54" s="120"/>
    </row>
    <row r="55" spans="2:5" ht="24">
      <c r="B55" s="116">
        <v>33</v>
      </c>
      <c r="C55" s="124" t="s">
        <v>336</v>
      </c>
      <c r="D55" s="684">
        <v>0</v>
      </c>
      <c r="E55" s="120"/>
    </row>
    <row r="56" spans="2:5" s="24" customFormat="1" ht="24">
      <c r="B56" s="116" t="s">
        <v>337</v>
      </c>
      <c r="C56" s="124" t="s">
        <v>338</v>
      </c>
      <c r="D56" s="684">
        <v>0</v>
      </c>
      <c r="E56" s="120"/>
    </row>
    <row r="57" spans="2:5" s="24" customFormat="1" ht="24">
      <c r="B57" s="116" t="s">
        <v>339</v>
      </c>
      <c r="C57" s="124" t="s">
        <v>340</v>
      </c>
      <c r="D57" s="684">
        <v>0</v>
      </c>
      <c r="E57" s="120"/>
    </row>
    <row r="58" spans="2:5" ht="36">
      <c r="B58" s="116">
        <v>34</v>
      </c>
      <c r="C58" s="124" t="s">
        <v>341</v>
      </c>
      <c r="D58" s="684">
        <v>0</v>
      </c>
      <c r="E58" s="120"/>
    </row>
    <row r="59" spans="2:5">
      <c r="B59" s="116">
        <v>35</v>
      </c>
      <c r="C59" s="124" t="s">
        <v>342</v>
      </c>
      <c r="D59" s="684">
        <v>0</v>
      </c>
      <c r="E59" s="120"/>
    </row>
    <row r="60" spans="2:5">
      <c r="B60" s="121">
        <v>36</v>
      </c>
      <c r="C60" s="126" t="s">
        <v>343</v>
      </c>
      <c r="D60" s="857">
        <f>SUM(D52,D55,D56,D57,D58)</f>
        <v>71383971.540000007</v>
      </c>
      <c r="E60" s="120"/>
    </row>
    <row r="61" spans="2:5">
      <c r="B61" s="1314" t="s">
        <v>344</v>
      </c>
      <c r="C61" s="1315"/>
      <c r="D61" s="1315"/>
      <c r="E61" s="1316"/>
    </row>
    <row r="62" spans="2:5" ht="24">
      <c r="B62" s="116">
        <v>37</v>
      </c>
      <c r="C62" s="124" t="s">
        <v>345</v>
      </c>
      <c r="D62" s="684">
        <v>0</v>
      </c>
      <c r="E62" s="120"/>
    </row>
    <row r="63" spans="2:5" ht="48">
      <c r="B63" s="116">
        <v>38</v>
      </c>
      <c r="C63" s="124" t="s">
        <v>346</v>
      </c>
      <c r="D63" s="684">
        <v>0</v>
      </c>
      <c r="E63" s="120"/>
    </row>
    <row r="64" spans="2:5" ht="48">
      <c r="B64" s="116">
        <v>39</v>
      </c>
      <c r="C64" s="124" t="s">
        <v>347</v>
      </c>
      <c r="D64" s="684">
        <v>0</v>
      </c>
      <c r="E64" s="120"/>
    </row>
    <row r="65" spans="1:5" ht="48">
      <c r="B65" s="116">
        <v>40</v>
      </c>
      <c r="C65" s="124" t="s">
        <v>348</v>
      </c>
      <c r="D65" s="684">
        <v>0</v>
      </c>
      <c r="E65" s="120"/>
    </row>
    <row r="66" spans="1:5">
      <c r="B66" s="116">
        <v>41</v>
      </c>
      <c r="C66" s="124" t="s">
        <v>25</v>
      </c>
      <c r="D66" s="684"/>
      <c r="E66" s="120"/>
    </row>
    <row r="67" spans="1:5" ht="17.100000000000001" customHeight="1">
      <c r="B67" s="116">
        <v>42</v>
      </c>
      <c r="C67" s="124" t="s">
        <v>349</v>
      </c>
      <c r="D67" s="684">
        <v>0</v>
      </c>
      <c r="E67" s="120"/>
    </row>
    <row r="68" spans="1:5">
      <c r="B68" s="116" t="s">
        <v>350</v>
      </c>
      <c r="C68" s="124" t="s">
        <v>351</v>
      </c>
      <c r="D68" s="684">
        <v>0</v>
      </c>
      <c r="E68" s="120"/>
    </row>
    <row r="69" spans="1:5">
      <c r="B69" s="121">
        <v>43</v>
      </c>
      <c r="C69" s="126" t="s">
        <v>352</v>
      </c>
      <c r="D69" s="684">
        <f>SUM(D62:D65,D67:D68)</f>
        <v>0</v>
      </c>
      <c r="E69" s="120"/>
    </row>
    <row r="70" spans="1:5">
      <c r="B70" s="121">
        <v>44</v>
      </c>
      <c r="C70" s="126" t="s">
        <v>353</v>
      </c>
      <c r="D70" s="857">
        <f>D60+D69</f>
        <v>71383971.540000007</v>
      </c>
      <c r="E70" s="120"/>
    </row>
    <row r="71" spans="1:5">
      <c r="B71" s="121">
        <v>45</v>
      </c>
      <c r="C71" s="126" t="s">
        <v>354</v>
      </c>
      <c r="D71" s="857">
        <v>731845256.85000002</v>
      </c>
      <c r="E71" s="120"/>
    </row>
    <row r="72" spans="1:5">
      <c r="B72" s="1314" t="s">
        <v>355</v>
      </c>
      <c r="C72" s="1315"/>
      <c r="D72" s="1315"/>
      <c r="E72" s="1316"/>
    </row>
    <row r="73" spans="1:5">
      <c r="B73" s="116">
        <v>46</v>
      </c>
      <c r="C73" s="124" t="s">
        <v>332</v>
      </c>
      <c r="D73" s="684">
        <v>134870759.05000001</v>
      </c>
      <c r="E73" s="120"/>
    </row>
    <row r="74" spans="1:5" ht="36">
      <c r="B74" s="116">
        <v>47</v>
      </c>
      <c r="C74" s="124" t="s">
        <v>356</v>
      </c>
      <c r="D74" s="684">
        <v>0</v>
      </c>
      <c r="E74" s="120"/>
    </row>
    <row r="75" spans="1:5" s="24" customFormat="1" ht="24">
      <c r="A75" s="3"/>
      <c r="B75" s="116" t="s">
        <v>357</v>
      </c>
      <c r="C75" s="124" t="s">
        <v>358</v>
      </c>
      <c r="D75" s="684">
        <v>0</v>
      </c>
      <c r="E75" s="120"/>
    </row>
    <row r="76" spans="1:5" s="24" customFormat="1" ht="24">
      <c r="A76" s="3"/>
      <c r="B76" s="116" t="s">
        <v>359</v>
      </c>
      <c r="C76" s="124" t="s">
        <v>360</v>
      </c>
      <c r="D76" s="684">
        <v>0</v>
      </c>
      <c r="E76" s="120"/>
    </row>
    <row r="77" spans="1:5" ht="36">
      <c r="B77" s="116">
        <v>48</v>
      </c>
      <c r="C77" s="124" t="s">
        <v>361</v>
      </c>
      <c r="D77" s="684">
        <v>0</v>
      </c>
      <c r="E77" s="120"/>
    </row>
    <row r="78" spans="1:5">
      <c r="B78" s="116">
        <v>49</v>
      </c>
      <c r="C78" s="124" t="s">
        <v>362</v>
      </c>
      <c r="D78" s="684">
        <v>0</v>
      </c>
      <c r="E78" s="120"/>
    </row>
    <row r="79" spans="1:5">
      <c r="B79" s="116">
        <v>50</v>
      </c>
      <c r="C79" s="124" t="s">
        <v>363</v>
      </c>
      <c r="D79" s="684">
        <v>0</v>
      </c>
      <c r="E79" s="120"/>
    </row>
    <row r="80" spans="1:5">
      <c r="B80" s="121">
        <v>51</v>
      </c>
      <c r="C80" s="126" t="s">
        <v>364</v>
      </c>
      <c r="D80" s="857">
        <v>134870759.05000001</v>
      </c>
      <c r="E80" s="123"/>
    </row>
    <row r="81" spans="2:5">
      <c r="B81" s="1314" t="s">
        <v>365</v>
      </c>
      <c r="C81" s="1315"/>
      <c r="D81" s="1315"/>
      <c r="E81" s="1316"/>
    </row>
    <row r="82" spans="2:5" ht="24">
      <c r="B82" s="116">
        <v>52</v>
      </c>
      <c r="C82" s="124" t="s">
        <v>366</v>
      </c>
      <c r="D82" s="684">
        <v>0</v>
      </c>
      <c r="E82" s="120"/>
    </row>
    <row r="83" spans="2:5" ht="48">
      <c r="B83" s="116">
        <v>53</v>
      </c>
      <c r="C83" s="124" t="s">
        <v>367</v>
      </c>
      <c r="D83" s="684">
        <v>0</v>
      </c>
      <c r="E83" s="120"/>
    </row>
    <row r="84" spans="2:5" ht="60">
      <c r="B84" s="116">
        <v>54</v>
      </c>
      <c r="C84" s="124" t="s">
        <v>368</v>
      </c>
      <c r="D84" s="684">
        <v>0</v>
      </c>
      <c r="E84" s="120"/>
    </row>
    <row r="85" spans="2:5">
      <c r="B85" s="116" t="s">
        <v>369</v>
      </c>
      <c r="C85" s="124" t="s">
        <v>25</v>
      </c>
      <c r="D85" s="684"/>
      <c r="E85" s="120"/>
    </row>
    <row r="86" spans="2:5" ht="48">
      <c r="B86" s="116">
        <v>55</v>
      </c>
      <c r="C86" s="124" t="s">
        <v>370</v>
      </c>
      <c r="D86" s="684">
        <v>0</v>
      </c>
      <c r="E86" s="120"/>
    </row>
    <row r="87" spans="2:5">
      <c r="B87" s="116">
        <v>56</v>
      </c>
      <c r="C87" s="124" t="s">
        <v>25</v>
      </c>
      <c r="D87" s="684"/>
      <c r="E87" s="120"/>
    </row>
    <row r="88" spans="2:5" ht="24">
      <c r="B88" s="116" t="s">
        <v>371</v>
      </c>
      <c r="C88" s="120" t="s">
        <v>372</v>
      </c>
      <c r="D88" s="684">
        <v>0</v>
      </c>
      <c r="E88" s="120"/>
    </row>
    <row r="89" spans="2:5">
      <c r="B89" s="116" t="s">
        <v>373</v>
      </c>
      <c r="C89" s="120" t="s">
        <v>374</v>
      </c>
      <c r="D89" s="684">
        <v>0</v>
      </c>
      <c r="E89" s="120"/>
    </row>
    <row r="90" spans="2:5">
      <c r="B90" s="121">
        <v>57</v>
      </c>
      <c r="C90" s="123" t="s">
        <v>375</v>
      </c>
      <c r="D90" s="684">
        <f>SUM(D82:D84,D86,D88:D89)</f>
        <v>0</v>
      </c>
      <c r="E90" s="120"/>
    </row>
    <row r="91" spans="2:5">
      <c r="B91" s="121">
        <v>58</v>
      </c>
      <c r="C91" s="123" t="s">
        <v>376</v>
      </c>
      <c r="D91" s="857">
        <v>134870759.05000001</v>
      </c>
      <c r="E91" s="120"/>
    </row>
    <row r="92" spans="2:5">
      <c r="B92" s="121">
        <v>59</v>
      </c>
      <c r="C92" s="123" t="s">
        <v>377</v>
      </c>
      <c r="D92" s="857">
        <v>866716015.89999998</v>
      </c>
      <c r="E92" s="120"/>
    </row>
    <row r="93" spans="2:5">
      <c r="B93" s="121">
        <v>60</v>
      </c>
      <c r="C93" s="123" t="s">
        <v>378</v>
      </c>
      <c r="D93" s="857">
        <v>3748551852.2519999</v>
      </c>
      <c r="E93" s="123"/>
    </row>
    <row r="94" spans="2:5">
      <c r="B94" s="1314" t="s">
        <v>379</v>
      </c>
      <c r="C94" s="1315"/>
      <c r="D94" s="1315"/>
      <c r="E94" s="1316"/>
    </row>
    <row r="95" spans="2:5">
      <c r="B95" s="116">
        <v>61</v>
      </c>
      <c r="C95" s="124" t="s">
        <v>380</v>
      </c>
      <c r="D95" s="677">
        <v>0.17619099999999999</v>
      </c>
      <c r="E95" s="119" t="s">
        <v>1700</v>
      </c>
    </row>
    <row r="96" spans="2:5">
      <c r="B96" s="116">
        <v>62</v>
      </c>
      <c r="C96" s="124" t="s">
        <v>381</v>
      </c>
      <c r="D96" s="677">
        <v>0.19523399999999999</v>
      </c>
      <c r="E96" s="119" t="s">
        <v>1701</v>
      </c>
    </row>
    <row r="97" spans="2:8">
      <c r="B97" s="116">
        <v>63</v>
      </c>
      <c r="C97" s="124" t="s">
        <v>382</v>
      </c>
      <c r="D97" s="677">
        <v>0.231214</v>
      </c>
      <c r="E97" s="119" t="s">
        <v>1702</v>
      </c>
    </row>
    <row r="98" spans="2:8" ht="14.85" customHeight="1">
      <c r="B98" s="116">
        <v>64</v>
      </c>
      <c r="C98" s="124" t="s">
        <v>383</v>
      </c>
      <c r="D98" s="677">
        <v>0.122354</v>
      </c>
      <c r="E98" s="119" t="s">
        <v>1703</v>
      </c>
    </row>
    <row r="99" spans="2:8" ht="17.850000000000001" customHeight="1">
      <c r="B99" s="116">
        <v>65</v>
      </c>
      <c r="C99" s="120" t="s">
        <v>384</v>
      </c>
      <c r="D99" s="677">
        <v>2.5000000000000001E-2</v>
      </c>
      <c r="E99" s="119" t="s">
        <v>1704</v>
      </c>
    </row>
    <row r="100" spans="2:8">
      <c r="B100" s="116">
        <v>66</v>
      </c>
      <c r="C100" s="120" t="s">
        <v>385</v>
      </c>
      <c r="D100" s="677">
        <v>1.5453999999999893E-2</v>
      </c>
      <c r="E100" s="119" t="s">
        <v>1705</v>
      </c>
    </row>
    <row r="101" spans="2:8">
      <c r="B101" s="116">
        <v>67</v>
      </c>
      <c r="C101" s="120" t="s">
        <v>386</v>
      </c>
      <c r="D101" s="677">
        <v>0</v>
      </c>
      <c r="E101" s="119" t="s">
        <v>1706</v>
      </c>
    </row>
    <row r="102" spans="2:8" ht="24">
      <c r="B102" s="116" t="s">
        <v>387</v>
      </c>
      <c r="C102" s="124" t="s">
        <v>388</v>
      </c>
      <c r="D102" s="677">
        <v>0.02</v>
      </c>
      <c r="E102" s="119" t="s">
        <v>1707</v>
      </c>
    </row>
    <row r="103" spans="2:8" ht="24">
      <c r="B103" s="116" t="s">
        <v>389</v>
      </c>
      <c r="C103" s="124" t="s">
        <v>390</v>
      </c>
      <c r="D103" s="677">
        <v>1.6899999999999998E-2</v>
      </c>
      <c r="E103" s="119" t="s">
        <v>1708</v>
      </c>
    </row>
    <row r="104" spans="2:8" ht="24">
      <c r="B104" s="116">
        <v>68</v>
      </c>
      <c r="C104" s="126" t="s">
        <v>391</v>
      </c>
      <c r="D104" s="677">
        <v>0.1127341292572311</v>
      </c>
      <c r="E104" s="119"/>
    </row>
    <row r="105" spans="2:8">
      <c r="B105" s="1314" t="s">
        <v>392</v>
      </c>
      <c r="C105" s="1315"/>
      <c r="D105" s="1315"/>
      <c r="E105" s="1316"/>
    </row>
    <row r="106" spans="2:8">
      <c r="B106" s="116">
        <v>69</v>
      </c>
      <c r="C106" s="127" t="s">
        <v>393</v>
      </c>
      <c r="D106" s="118"/>
      <c r="E106" s="120"/>
    </row>
    <row r="107" spans="2:8">
      <c r="B107" s="116">
        <v>70</v>
      </c>
      <c r="C107" s="127" t="s">
        <v>393</v>
      </c>
      <c r="D107" s="118"/>
      <c r="E107" s="120"/>
    </row>
    <row r="108" spans="2:8">
      <c r="B108" s="116">
        <v>71</v>
      </c>
      <c r="C108" s="127" t="s">
        <v>393</v>
      </c>
      <c r="D108" s="118"/>
      <c r="E108" s="120"/>
    </row>
    <row r="109" spans="2:8">
      <c r="B109" s="1314" t="s">
        <v>394</v>
      </c>
      <c r="C109" s="1315"/>
      <c r="D109" s="1315"/>
      <c r="E109" s="1316"/>
    </row>
    <row r="110" spans="2:8" ht="32.25" customHeight="1">
      <c r="B110" s="1323">
        <v>72</v>
      </c>
      <c r="C110" s="1326" t="s">
        <v>395</v>
      </c>
      <c r="D110" s="1332">
        <v>0</v>
      </c>
      <c r="E110" s="1329" t="s">
        <v>1709</v>
      </c>
      <c r="H110"/>
    </row>
    <row r="111" spans="2:8" ht="11.1" customHeight="1">
      <c r="B111" s="1324"/>
      <c r="C111" s="1327"/>
      <c r="D111" s="1333"/>
      <c r="E111" s="1330"/>
    </row>
    <row r="112" spans="2:8" ht="0.95" customHeight="1">
      <c r="B112" s="1325"/>
      <c r="C112" s="1328"/>
      <c r="D112" s="684"/>
      <c r="E112" s="1331"/>
    </row>
    <row r="113" spans="2:5" ht="48">
      <c r="B113" s="116">
        <v>73</v>
      </c>
      <c r="C113" s="124" t="s">
        <v>396</v>
      </c>
      <c r="D113" s="818">
        <v>-5919301.3300000001</v>
      </c>
      <c r="E113" s="119" t="s">
        <v>1710</v>
      </c>
    </row>
    <row r="114" spans="2:5">
      <c r="B114" s="116">
        <v>74</v>
      </c>
      <c r="C114" s="124" t="s">
        <v>25</v>
      </c>
      <c r="D114" s="684"/>
      <c r="E114" s="120"/>
    </row>
    <row r="115" spans="2:5" ht="29.1" customHeight="1">
      <c r="B115" s="116">
        <v>75</v>
      </c>
      <c r="C115" s="124" t="s">
        <v>397</v>
      </c>
      <c r="D115" s="684">
        <v>0</v>
      </c>
      <c r="E115" s="120"/>
    </row>
    <row r="116" spans="2:5">
      <c r="B116" s="1314" t="s">
        <v>398</v>
      </c>
      <c r="C116" s="1315"/>
      <c r="D116" s="1315"/>
      <c r="E116" s="1316"/>
    </row>
    <row r="117" spans="2:5" ht="24">
      <c r="B117" s="116">
        <v>76</v>
      </c>
      <c r="C117" s="124" t="s">
        <v>399</v>
      </c>
      <c r="D117" s="684">
        <v>0</v>
      </c>
      <c r="E117" s="119" t="s">
        <v>1711</v>
      </c>
    </row>
    <row r="118" spans="2:5" ht="24">
      <c r="B118" s="116">
        <v>77</v>
      </c>
      <c r="C118" s="124" t="s">
        <v>400</v>
      </c>
      <c r="D118" s="684">
        <v>0</v>
      </c>
      <c r="E118" s="120"/>
    </row>
    <row r="119" spans="2:5" ht="36">
      <c r="B119" s="116">
        <v>78</v>
      </c>
      <c r="C119" s="124" t="s">
        <v>401</v>
      </c>
      <c r="D119" s="118" t="s">
        <v>1654</v>
      </c>
      <c r="E119" s="120"/>
    </row>
    <row r="120" spans="2:5" ht="18.95" customHeight="1">
      <c r="B120" s="116">
        <v>79</v>
      </c>
      <c r="C120" s="124" t="s">
        <v>402</v>
      </c>
      <c r="D120" s="118" t="s">
        <v>1654</v>
      </c>
      <c r="E120" s="120"/>
    </row>
    <row r="121" spans="2:5">
      <c r="B121" s="1320" t="s">
        <v>403</v>
      </c>
      <c r="C121" s="1321"/>
      <c r="D121" s="1321"/>
      <c r="E121" s="1322"/>
    </row>
    <row r="122" spans="2:5">
      <c r="B122" s="116">
        <v>80</v>
      </c>
      <c r="C122" s="124" t="s">
        <v>404</v>
      </c>
      <c r="D122" s="124"/>
      <c r="E122" s="120"/>
    </row>
    <row r="123" spans="2:5" ht="24">
      <c r="B123" s="116">
        <v>81</v>
      </c>
      <c r="C123" s="124" t="s">
        <v>405</v>
      </c>
      <c r="D123" s="124"/>
      <c r="E123" s="120" t="s">
        <v>156</v>
      </c>
    </row>
    <row r="124" spans="2:5">
      <c r="B124" s="116">
        <v>82</v>
      </c>
      <c r="C124" s="124" t="s">
        <v>406</v>
      </c>
      <c r="D124" s="117"/>
      <c r="E124" s="120"/>
    </row>
    <row r="125" spans="2:5" ht="24">
      <c r="B125" s="116">
        <v>83</v>
      </c>
      <c r="C125" s="124" t="s">
        <v>407</v>
      </c>
      <c r="E125" s="120"/>
    </row>
    <row r="126" spans="2:5">
      <c r="B126" s="116">
        <v>84</v>
      </c>
      <c r="C126" s="124" t="s">
        <v>408</v>
      </c>
      <c r="D126" s="117"/>
      <c r="E126" s="120"/>
    </row>
    <row r="127" spans="2:5" ht="18.600000000000001" customHeight="1">
      <c r="B127" s="116">
        <v>85</v>
      </c>
      <c r="C127" s="124" t="s">
        <v>409</v>
      </c>
      <c r="D127" s="117"/>
      <c r="E127" s="120"/>
    </row>
    <row r="128" spans="2:5">
      <c r="B128" s="128"/>
    </row>
    <row r="129" spans="2:2">
      <c r="B129" s="128"/>
    </row>
    <row r="130" spans="2:2">
      <c r="B130" s="129"/>
    </row>
    <row r="131" spans="2:2">
      <c r="B131" s="129"/>
    </row>
    <row r="132" spans="2:2">
      <c r="B132" s="129"/>
    </row>
    <row r="133" spans="2:2">
      <c r="B133" s="129"/>
    </row>
  </sheetData>
  <mergeCells count="15">
    <mergeCell ref="B116:E116"/>
    <mergeCell ref="B121:E121"/>
    <mergeCell ref="B94:E94"/>
    <mergeCell ref="B105:E105"/>
    <mergeCell ref="B109:E109"/>
    <mergeCell ref="B110:B112"/>
    <mergeCell ref="C110:C112"/>
    <mergeCell ref="E110:E112"/>
    <mergeCell ref="D110:D111"/>
    <mergeCell ref="B81:E81"/>
    <mergeCell ref="B8:E8"/>
    <mergeCell ref="B20:E20"/>
    <mergeCell ref="B51:E51"/>
    <mergeCell ref="B61:E61"/>
    <mergeCell ref="B72:E72"/>
  </mergeCells>
  <pageMargins left="0.23622047244094491" right="0.23622047244094491" top="0.74803149606299213" bottom="0.74803149606299213" header="0.31496062992125984" footer="0.31496062992125984"/>
  <pageSetup paperSize="9" scale="75" orientation="landscape" r:id="rId1"/>
  <headerFooter>
    <oddHeader>&amp;CEN
Annex VII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8D471-9D0D-4678-9AC8-6287DFF218D9}">
  <sheetPr codeName="Sheet8">
    <pageSetUpPr fitToPage="1"/>
  </sheetPr>
  <dimension ref="B1:T60"/>
  <sheetViews>
    <sheetView zoomScale="85" zoomScaleNormal="85" workbookViewId="0">
      <selection activeCell="F49" sqref="F49"/>
    </sheetView>
  </sheetViews>
  <sheetFormatPr defaultColWidth="9" defaultRowHeight="15"/>
  <cols>
    <col min="1" max="2" width="9" style="1"/>
    <col min="3" max="3" width="53" style="1" customWidth="1"/>
    <col min="4" max="4" width="39.5703125" style="1" customWidth="1"/>
    <col min="5" max="5" width="37.140625" style="1" customWidth="1"/>
    <col min="6" max="6" width="20.42578125" style="1" customWidth="1"/>
    <col min="7" max="7" width="9" style="1"/>
    <col min="8" max="8" width="11.42578125" style="1" bestFit="1" customWidth="1"/>
    <col min="9" max="10" width="9" style="1"/>
    <col min="11" max="11" width="11.42578125" style="1" bestFit="1" customWidth="1"/>
    <col min="12" max="16384" width="9" style="1"/>
  </cols>
  <sheetData>
    <row r="1" spans="2:20" ht="15.75">
      <c r="C1" s="130"/>
    </row>
    <row r="2" spans="2:20" ht="18.75">
      <c r="B2" s="131" t="s">
        <v>276</v>
      </c>
    </row>
    <row r="3" spans="2:20" ht="15" customHeight="1">
      <c r="B3" s="1334" t="s">
        <v>410</v>
      </c>
      <c r="C3" s="1334"/>
      <c r="D3" s="1334"/>
      <c r="E3" s="1334"/>
      <c r="F3" s="1334"/>
      <c r="G3" s="726"/>
      <c r="H3" s="726"/>
      <c r="I3" s="726"/>
      <c r="J3" s="726"/>
      <c r="K3" s="726"/>
      <c r="L3" s="726"/>
      <c r="M3" s="726"/>
      <c r="N3" s="726"/>
      <c r="O3" s="726"/>
      <c r="P3" s="726"/>
      <c r="Q3" s="726"/>
      <c r="R3" s="726"/>
      <c r="S3" s="726"/>
      <c r="T3" s="726"/>
    </row>
    <row r="4" spans="2:20">
      <c r="B4" s="1334"/>
      <c r="C4" s="1334"/>
      <c r="D4" s="1334"/>
      <c r="E4" s="1334"/>
      <c r="F4" s="1334"/>
      <c r="G4" s="726"/>
      <c r="H4" s="726"/>
      <c r="I4" s="726"/>
      <c r="J4" s="726"/>
      <c r="K4" s="726"/>
      <c r="L4" s="726"/>
      <c r="M4" s="726"/>
      <c r="N4" s="726"/>
      <c r="O4" s="726"/>
      <c r="P4" s="726"/>
      <c r="Q4" s="726"/>
      <c r="R4" s="726"/>
      <c r="S4" s="726"/>
      <c r="T4" s="726"/>
    </row>
    <row r="5" spans="2:20">
      <c r="B5" s="1334"/>
      <c r="C5" s="1334"/>
      <c r="D5" s="1334"/>
      <c r="E5" s="1334"/>
      <c r="F5" s="1334"/>
      <c r="G5" s="726"/>
      <c r="H5" s="726"/>
      <c r="I5" s="726"/>
      <c r="J5" s="726"/>
      <c r="K5" s="726"/>
      <c r="L5" s="726"/>
      <c r="M5" s="726"/>
      <c r="N5" s="726"/>
      <c r="O5" s="726"/>
      <c r="P5" s="726"/>
      <c r="Q5" s="726"/>
      <c r="R5" s="726"/>
      <c r="S5" s="726"/>
      <c r="T5" s="726"/>
    </row>
    <row r="6" spans="2:20">
      <c r="D6" s="19" t="s">
        <v>7</v>
      </c>
      <c r="E6" s="19" t="s">
        <v>8</v>
      </c>
      <c r="F6" s="19" t="s">
        <v>9</v>
      </c>
    </row>
    <row r="7" spans="2:20" ht="30">
      <c r="C7" s="132"/>
      <c r="D7" s="133" t="s">
        <v>411</v>
      </c>
      <c r="E7" s="133" t="s">
        <v>412</v>
      </c>
      <c r="F7" s="133" t="s">
        <v>413</v>
      </c>
      <c r="K7"/>
    </row>
    <row r="8" spans="2:20">
      <c r="C8" s="132"/>
      <c r="D8" s="133" t="s">
        <v>414</v>
      </c>
      <c r="E8" s="133" t="s">
        <v>414</v>
      </c>
      <c r="F8" s="133"/>
    </row>
    <row r="9" spans="2:20" ht="30" customHeight="1">
      <c r="B9" s="1335" t="s">
        <v>415</v>
      </c>
      <c r="C9" s="1336"/>
      <c r="D9" s="1336"/>
      <c r="E9" s="1336"/>
      <c r="F9" s="1337"/>
      <c r="I9"/>
      <c r="K9" s="680"/>
    </row>
    <row r="10" spans="2:20">
      <c r="B10" s="134">
        <v>1</v>
      </c>
      <c r="C10" s="20" t="s">
        <v>1751</v>
      </c>
      <c r="D10" s="823"/>
      <c r="E10" s="823"/>
      <c r="F10" s="19"/>
      <c r="K10" s="680"/>
    </row>
    <row r="11" spans="2:20">
      <c r="B11" s="134">
        <v>2</v>
      </c>
      <c r="C11" s="6" t="s">
        <v>2067</v>
      </c>
      <c r="D11" s="1072"/>
      <c r="E11" s="1072"/>
      <c r="F11" s="19"/>
      <c r="K11" s="680"/>
    </row>
    <row r="12" spans="2:20">
      <c r="B12" s="134">
        <v>3</v>
      </c>
      <c r="C12" s="6" t="s">
        <v>1712</v>
      </c>
      <c r="D12" s="925"/>
      <c r="E12" s="925"/>
      <c r="F12" s="19"/>
      <c r="H12" s="680"/>
      <c r="K12" s="680"/>
    </row>
    <row r="13" spans="2:20">
      <c r="B13" s="134">
        <v>4</v>
      </c>
      <c r="C13" s="20" t="s">
        <v>1713</v>
      </c>
      <c r="D13" s="925"/>
      <c r="E13" s="925"/>
      <c r="F13" s="19"/>
      <c r="H13" s="680"/>
      <c r="K13" s="680"/>
    </row>
    <row r="14" spans="2:20">
      <c r="B14" s="134">
        <v>5</v>
      </c>
      <c r="C14" s="20" t="s">
        <v>1714</v>
      </c>
      <c r="D14" s="925"/>
      <c r="E14" s="925"/>
      <c r="F14" s="19"/>
      <c r="H14" s="680"/>
      <c r="K14" s="680"/>
    </row>
    <row r="15" spans="2:20">
      <c r="B15" s="134">
        <v>6</v>
      </c>
      <c r="C15" s="20" t="s">
        <v>1753</v>
      </c>
      <c r="D15" s="925"/>
      <c r="E15" s="925"/>
      <c r="F15" s="19"/>
      <c r="H15" s="680"/>
      <c r="K15" s="680"/>
    </row>
    <row r="16" spans="2:20">
      <c r="B16" s="134">
        <v>7</v>
      </c>
      <c r="C16" s="20" t="s">
        <v>1715</v>
      </c>
      <c r="D16" s="925"/>
      <c r="E16" s="925"/>
      <c r="F16" s="19"/>
      <c r="H16" s="680"/>
      <c r="K16" s="680"/>
    </row>
    <row r="17" spans="2:11">
      <c r="B17" s="134">
        <v>8</v>
      </c>
      <c r="C17" s="20" t="s">
        <v>1716</v>
      </c>
      <c r="D17" s="925"/>
      <c r="E17" s="925"/>
      <c r="F17" s="19"/>
      <c r="H17" s="680"/>
      <c r="K17" s="680"/>
    </row>
    <row r="18" spans="2:11">
      <c r="B18" s="134">
        <v>9</v>
      </c>
      <c r="C18" s="20" t="s">
        <v>1717</v>
      </c>
      <c r="D18" s="1125"/>
      <c r="E18" s="1125"/>
      <c r="F18" s="19"/>
      <c r="H18" s="680"/>
      <c r="K18" s="680"/>
    </row>
    <row r="19" spans="2:11">
      <c r="B19" s="134">
        <v>10</v>
      </c>
      <c r="C19" s="20" t="s">
        <v>1593</v>
      </c>
      <c r="D19" s="925"/>
      <c r="E19" s="925"/>
      <c r="F19" s="19"/>
      <c r="H19" s="680"/>
      <c r="K19" s="680"/>
    </row>
    <row r="20" spans="2:11">
      <c r="B20" s="134">
        <v>11</v>
      </c>
      <c r="C20" s="20" t="s">
        <v>1752</v>
      </c>
      <c r="D20" s="925"/>
      <c r="E20" s="925"/>
      <c r="F20" s="19"/>
      <c r="H20" s="680"/>
      <c r="K20" s="680"/>
    </row>
    <row r="21" spans="2:11">
      <c r="B21" s="134">
        <v>12</v>
      </c>
      <c r="C21" s="20" t="s">
        <v>1718</v>
      </c>
      <c r="D21" s="925"/>
      <c r="E21" s="925"/>
      <c r="F21" s="19"/>
      <c r="H21" s="680"/>
      <c r="K21" s="680"/>
    </row>
    <row r="22" spans="2:11">
      <c r="B22" s="134">
        <v>13</v>
      </c>
      <c r="C22" s="20" t="s">
        <v>1719</v>
      </c>
      <c r="D22" s="823"/>
      <c r="E22" s="823"/>
      <c r="F22" s="19"/>
      <c r="H22" s="680"/>
      <c r="K22" s="680"/>
    </row>
    <row r="23" spans="2:11">
      <c r="B23" s="134">
        <v>14</v>
      </c>
      <c r="C23" s="20" t="s">
        <v>1720</v>
      </c>
      <c r="D23" s="823"/>
      <c r="E23" s="823"/>
      <c r="F23" s="19"/>
      <c r="H23" s="680"/>
    </row>
    <row r="24" spans="2:11">
      <c r="B24" s="134">
        <v>15</v>
      </c>
      <c r="C24" s="20" t="s">
        <v>1721</v>
      </c>
      <c r="D24" s="823"/>
      <c r="E24" s="823"/>
      <c r="F24" s="19"/>
      <c r="H24" s="680"/>
    </row>
    <row r="25" spans="2:11">
      <c r="B25" s="134">
        <v>16</v>
      </c>
      <c r="C25" s="136" t="s">
        <v>416</v>
      </c>
      <c r="D25" s="824"/>
      <c r="E25" s="824"/>
      <c r="F25" s="19"/>
    </row>
    <row r="26" spans="2:11" ht="30" customHeight="1">
      <c r="B26" s="1335" t="s">
        <v>417</v>
      </c>
      <c r="C26" s="1336"/>
      <c r="D26" s="1336"/>
      <c r="E26" s="1336"/>
      <c r="F26" s="1337"/>
      <c r="K26" s="859"/>
    </row>
    <row r="27" spans="2:11">
      <c r="B27" s="134">
        <v>1</v>
      </c>
      <c r="C27" s="20" t="s">
        <v>1722</v>
      </c>
      <c r="D27" s="823"/>
      <c r="E27" s="823"/>
      <c r="F27" s="19"/>
      <c r="H27" s="926"/>
      <c r="K27" s="859"/>
    </row>
    <row r="28" spans="2:11">
      <c r="B28" s="134">
        <v>2</v>
      </c>
      <c r="C28" s="20" t="s">
        <v>1723</v>
      </c>
      <c r="D28" s="925"/>
      <c r="E28" s="925"/>
      <c r="F28" s="19"/>
      <c r="H28" s="926"/>
      <c r="K28" s="859"/>
    </row>
    <row r="29" spans="2:11">
      <c r="B29" s="134">
        <v>3</v>
      </c>
      <c r="C29" s="20" t="s">
        <v>1724</v>
      </c>
      <c r="D29" s="925"/>
      <c r="E29" s="925"/>
      <c r="F29" s="19"/>
      <c r="H29" s="926"/>
      <c r="K29"/>
    </row>
    <row r="30" spans="2:11">
      <c r="B30" s="134">
        <v>4</v>
      </c>
      <c r="C30" s="20" t="s">
        <v>1725</v>
      </c>
      <c r="D30" s="925"/>
      <c r="E30" s="925"/>
      <c r="F30" s="19"/>
      <c r="H30" s="926"/>
      <c r="K30" s="859"/>
    </row>
    <row r="31" spans="2:11">
      <c r="B31" s="134">
        <v>5</v>
      </c>
      <c r="C31" s="20" t="s">
        <v>1726</v>
      </c>
      <c r="D31" s="925"/>
      <c r="E31" s="925"/>
      <c r="F31" s="19"/>
      <c r="H31" s="926"/>
      <c r="K31" s="859"/>
    </row>
    <row r="32" spans="2:11">
      <c r="B32" s="134">
        <v>6</v>
      </c>
      <c r="C32" s="20" t="s">
        <v>1727</v>
      </c>
      <c r="D32" s="925"/>
      <c r="E32" s="925"/>
      <c r="F32" s="19"/>
      <c r="H32" s="926"/>
    </row>
    <row r="33" spans="2:11">
      <c r="B33" s="134">
        <v>7</v>
      </c>
      <c r="C33" s="136" t="s">
        <v>418</v>
      </c>
      <c r="D33" s="824"/>
      <c r="E33" s="824"/>
      <c r="F33" s="19"/>
      <c r="H33" s="927"/>
      <c r="K33" s="859"/>
    </row>
    <row r="34" spans="2:11" ht="15" customHeight="1">
      <c r="B34" s="137" t="s">
        <v>419</v>
      </c>
      <c r="C34" s="138"/>
      <c r="D34" s="139"/>
      <c r="E34" s="139"/>
      <c r="F34" s="140"/>
      <c r="K34" s="859"/>
    </row>
    <row r="35" spans="2:11">
      <c r="B35" s="134">
        <v>1</v>
      </c>
      <c r="C35" s="20" t="s">
        <v>1728</v>
      </c>
      <c r="D35" s="925"/>
      <c r="E35" s="925"/>
      <c r="F35" s="19"/>
      <c r="H35" s="926"/>
      <c r="K35" s="859"/>
    </row>
    <row r="36" spans="2:11">
      <c r="B36" s="134">
        <v>2</v>
      </c>
      <c r="C36" s="135" t="s">
        <v>1729</v>
      </c>
      <c r="D36" s="925"/>
      <c r="E36" s="925"/>
      <c r="F36" s="19"/>
      <c r="H36" s="926"/>
      <c r="K36" s="859"/>
    </row>
    <row r="37" spans="2:11">
      <c r="B37" s="134">
        <v>3</v>
      </c>
      <c r="C37" s="135" t="s">
        <v>1754</v>
      </c>
      <c r="D37" s="925"/>
      <c r="E37" s="925"/>
      <c r="F37" s="19"/>
      <c r="H37" s="926"/>
      <c r="K37" s="859"/>
    </row>
    <row r="38" spans="2:11">
      <c r="B38" s="134">
        <v>4</v>
      </c>
      <c r="C38" s="20" t="s">
        <v>1730</v>
      </c>
      <c r="D38" s="925"/>
      <c r="E38" s="925"/>
      <c r="F38" s="19"/>
      <c r="H38" s="926"/>
      <c r="K38" s="859"/>
    </row>
    <row r="39" spans="2:11">
      <c r="B39" s="134">
        <v>5</v>
      </c>
      <c r="C39" s="20" t="s">
        <v>1731</v>
      </c>
      <c r="D39" s="925"/>
      <c r="E39" s="925"/>
      <c r="F39" s="19"/>
      <c r="H39" s="926"/>
    </row>
    <row r="40" spans="2:11">
      <c r="B40" s="134">
        <v>6</v>
      </c>
      <c r="C40" s="20" t="s">
        <v>1732</v>
      </c>
      <c r="D40" s="925"/>
      <c r="E40" s="925"/>
      <c r="F40" s="19"/>
      <c r="H40" s="926"/>
    </row>
    <row r="41" spans="2:11">
      <c r="B41" s="134">
        <v>7</v>
      </c>
      <c r="C41" s="136" t="s">
        <v>420</v>
      </c>
      <c r="D41" s="824"/>
      <c r="E41" s="824"/>
      <c r="F41" s="19"/>
    </row>
    <row r="47" spans="2:11">
      <c r="C47" s="877"/>
      <c r="D47" s="877"/>
      <c r="E47" s="1070"/>
      <c r="F47" s="1070"/>
    </row>
    <row r="48" spans="2:11">
      <c r="C48" s="877"/>
      <c r="D48" s="877"/>
      <c r="E48" s="1070"/>
      <c r="F48" s="1070"/>
    </row>
    <row r="49" spans="3:6">
      <c r="C49" s="877"/>
      <c r="D49" s="877"/>
      <c r="E49" s="1070"/>
      <c r="F49" s="1070"/>
    </row>
    <row r="50" spans="3:6">
      <c r="C50" s="877"/>
      <c r="D50" s="877"/>
      <c r="E50" s="877"/>
      <c r="F50" s="1070"/>
    </row>
    <row r="51" spans="3:6">
      <c r="C51" s="877"/>
      <c r="D51" s="877"/>
      <c r="E51" s="1070"/>
      <c r="F51" s="1070"/>
    </row>
    <row r="52" spans="3:6">
      <c r="C52" s="877"/>
      <c r="D52" s="877"/>
      <c r="E52" s="1070"/>
      <c r="F52" s="1070"/>
    </row>
    <row r="53" spans="3:6">
      <c r="C53" s="877"/>
      <c r="D53" s="877"/>
      <c r="E53" s="1070"/>
      <c r="F53" s="1070"/>
    </row>
    <row r="54" spans="3:6">
      <c r="C54" s="877"/>
      <c r="D54" s="877"/>
      <c r="E54" s="1070"/>
      <c r="F54" s="1070"/>
    </row>
    <row r="55" spans="3:6">
      <c r="C55" s="877"/>
      <c r="D55" s="877"/>
      <c r="E55" s="877"/>
      <c r="F55" s="877"/>
    </row>
    <row r="56" spans="3:6">
      <c r="C56" s="877"/>
      <c r="D56" s="877"/>
      <c r="E56" s="1070"/>
      <c r="F56" s="1070"/>
    </row>
    <row r="57" spans="3:6">
      <c r="C57" s="877"/>
      <c r="D57" s="877"/>
      <c r="E57" s="1070"/>
      <c r="F57" s="1070"/>
    </row>
    <row r="58" spans="3:6">
      <c r="C58" s="877"/>
      <c r="D58" s="877"/>
      <c r="E58" s="1070"/>
      <c r="F58" s="1070"/>
    </row>
    <row r="59" spans="3:6">
      <c r="C59" s="877"/>
      <c r="D59" s="877"/>
      <c r="E59" s="1070"/>
      <c r="F59" s="1070"/>
    </row>
    <row r="60" spans="3:6">
      <c r="C60" s="877"/>
      <c r="D60" s="877"/>
      <c r="E60" s="1070"/>
      <c r="F60" s="1070"/>
    </row>
  </sheetData>
  <mergeCells count="3">
    <mergeCell ref="B3:F5"/>
    <mergeCell ref="B9:F9"/>
    <mergeCell ref="B26:F26"/>
  </mergeCells>
  <pageMargins left="0.7" right="0.7" top="0.75" bottom="0.75" header="0.3" footer="0.3"/>
  <pageSetup paperSize="9" scale="60" orientation="landscape" r:id="rId1"/>
  <headerFooter>
    <oddHeader>&amp;CEN
Annex VII</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904A5-0218-4D12-80A4-03C384D5179C}">
  <sheetPr codeName="Sheet11">
    <pageSetUpPr fitToPage="1"/>
  </sheetPr>
  <dimension ref="B2:D58"/>
  <sheetViews>
    <sheetView topLeftCell="A3" zoomScale="85" zoomScaleNormal="85" workbookViewId="0">
      <selection activeCell="D45" sqref="D45"/>
    </sheetView>
  </sheetViews>
  <sheetFormatPr defaultColWidth="9" defaultRowHeight="15"/>
  <cols>
    <col min="1" max="2" width="9" style="1"/>
    <col min="3" max="3" width="117.42578125" style="1" customWidth="1"/>
    <col min="4" max="4" width="43.85546875" style="1" customWidth="1"/>
    <col min="5" max="16384" width="9" style="1"/>
  </cols>
  <sheetData>
    <row r="2" spans="2:4" ht="18.75">
      <c r="B2" s="46" t="s">
        <v>277</v>
      </c>
    </row>
    <row r="4" spans="2:4">
      <c r="D4" s="141" t="s">
        <v>7</v>
      </c>
    </row>
    <row r="5" spans="2:4" ht="27" customHeight="1">
      <c r="C5" s="142"/>
      <c r="D5" s="5" t="s">
        <v>421</v>
      </c>
    </row>
    <row r="6" spans="2:4">
      <c r="B6" s="19">
        <v>1</v>
      </c>
      <c r="C6" s="727" t="s">
        <v>422</v>
      </c>
      <c r="D6" s="727" t="s">
        <v>1733</v>
      </c>
    </row>
    <row r="7" spans="2:4">
      <c r="B7" s="19">
        <v>2</v>
      </c>
      <c r="C7" s="727" t="s">
        <v>423</v>
      </c>
      <c r="D7" s="727" t="s">
        <v>1734</v>
      </c>
    </row>
    <row r="8" spans="2:4">
      <c r="B8" s="19" t="s">
        <v>424</v>
      </c>
      <c r="C8" s="727" t="s">
        <v>425</v>
      </c>
      <c r="D8" s="727" t="s">
        <v>1654</v>
      </c>
    </row>
    <row r="9" spans="2:4">
      <c r="B9" s="19">
        <v>3</v>
      </c>
      <c r="C9" s="727" t="s">
        <v>426</v>
      </c>
      <c r="D9" s="727" t="s">
        <v>1735</v>
      </c>
    </row>
    <row r="10" spans="2:4">
      <c r="B10" s="19" t="s">
        <v>427</v>
      </c>
      <c r="C10" s="727" t="s">
        <v>428</v>
      </c>
      <c r="D10" s="727" t="s">
        <v>1736</v>
      </c>
    </row>
    <row r="11" spans="2:4">
      <c r="B11" s="19"/>
      <c r="C11" s="143" t="s">
        <v>429</v>
      </c>
      <c r="D11" s="727"/>
    </row>
    <row r="12" spans="2:4">
      <c r="B12" s="19">
        <v>4</v>
      </c>
      <c r="C12" s="727" t="s">
        <v>430</v>
      </c>
      <c r="D12" s="727" t="s">
        <v>1737</v>
      </c>
    </row>
    <row r="13" spans="2:4">
      <c r="B13" s="19">
        <v>5</v>
      </c>
      <c r="C13" s="727" t="s">
        <v>431</v>
      </c>
      <c r="D13" s="727" t="s">
        <v>1737</v>
      </c>
    </row>
    <row r="14" spans="2:4">
      <c r="B14" s="19">
        <v>6</v>
      </c>
      <c r="C14" s="727" t="s">
        <v>432</v>
      </c>
      <c r="D14" s="727" t="s">
        <v>1738</v>
      </c>
    </row>
    <row r="15" spans="2:4">
      <c r="B15" s="19">
        <v>7</v>
      </c>
      <c r="C15" s="727" t="s">
        <v>433</v>
      </c>
      <c r="D15" s="727" t="s">
        <v>1739</v>
      </c>
    </row>
    <row r="16" spans="2:4">
      <c r="B16" s="19">
        <v>8</v>
      </c>
      <c r="C16" s="727" t="s">
        <v>434</v>
      </c>
      <c r="D16" s="727" t="s">
        <v>1740</v>
      </c>
    </row>
    <row r="17" spans="2:4">
      <c r="B17" s="19">
        <v>9</v>
      </c>
      <c r="C17" s="727" t="s">
        <v>435</v>
      </c>
      <c r="D17" s="727" t="s">
        <v>1740</v>
      </c>
    </row>
    <row r="18" spans="2:4">
      <c r="B18" s="19" t="s">
        <v>436</v>
      </c>
      <c r="C18" s="727" t="s">
        <v>437</v>
      </c>
      <c r="D18" s="727" t="s">
        <v>1741</v>
      </c>
    </row>
    <row r="19" spans="2:4">
      <c r="B19" s="19" t="s">
        <v>438</v>
      </c>
      <c r="C19" s="727" t="s">
        <v>439</v>
      </c>
      <c r="D19" s="727" t="s">
        <v>1654</v>
      </c>
    </row>
    <row r="20" spans="2:4">
      <c r="B20" s="19">
        <v>10</v>
      </c>
      <c r="C20" s="727" t="s">
        <v>440</v>
      </c>
      <c r="D20" s="727" t="s">
        <v>1742</v>
      </c>
    </row>
    <row r="21" spans="2:4">
      <c r="B21" s="19">
        <v>11</v>
      </c>
      <c r="C21" s="727" t="s">
        <v>441</v>
      </c>
      <c r="D21" s="727" t="s">
        <v>1654</v>
      </c>
    </row>
    <row r="22" spans="2:4">
      <c r="B22" s="19">
        <v>12</v>
      </c>
      <c r="C22" s="727" t="s">
        <v>442</v>
      </c>
      <c r="D22" s="727" t="s">
        <v>1654</v>
      </c>
    </row>
    <row r="23" spans="2:4">
      <c r="B23" s="19">
        <v>13</v>
      </c>
      <c r="C23" s="727" t="s">
        <v>443</v>
      </c>
      <c r="D23" s="727" t="s">
        <v>1654</v>
      </c>
    </row>
    <row r="24" spans="2:4">
      <c r="B24" s="19">
        <v>14</v>
      </c>
      <c r="C24" s="727" t="s">
        <v>444</v>
      </c>
      <c r="D24" s="727" t="s">
        <v>1736</v>
      </c>
    </row>
    <row r="25" spans="2:4">
      <c r="B25" s="1339">
        <v>15</v>
      </c>
      <c r="C25" s="1340" t="s">
        <v>445</v>
      </c>
      <c r="D25" s="1340" t="s">
        <v>1654</v>
      </c>
    </row>
    <row r="26" spans="2:4">
      <c r="B26" s="1339"/>
      <c r="C26" s="1340"/>
      <c r="D26" s="1340"/>
    </row>
    <row r="27" spans="2:4">
      <c r="B27" s="19">
        <v>16</v>
      </c>
      <c r="C27" s="727" t="s">
        <v>446</v>
      </c>
      <c r="D27" s="727" t="s">
        <v>1654</v>
      </c>
    </row>
    <row r="28" spans="2:4">
      <c r="B28" s="144"/>
      <c r="C28" s="143" t="s">
        <v>447</v>
      </c>
      <c r="D28" s="145"/>
    </row>
    <row r="29" spans="2:4">
      <c r="B29" s="1339">
        <v>17</v>
      </c>
      <c r="C29" s="1340" t="s">
        <v>448</v>
      </c>
      <c r="D29" s="1340" t="s">
        <v>1743</v>
      </c>
    </row>
    <row r="30" spans="2:4">
      <c r="B30" s="1339"/>
      <c r="C30" s="1340"/>
      <c r="D30" s="1340"/>
    </row>
    <row r="31" spans="2:4">
      <c r="B31" s="19">
        <v>18</v>
      </c>
      <c r="C31" s="727" t="s">
        <v>449</v>
      </c>
      <c r="D31" s="727" t="s">
        <v>1654</v>
      </c>
    </row>
    <row r="32" spans="2:4">
      <c r="B32" s="19">
        <v>19</v>
      </c>
      <c r="C32" s="727" t="s">
        <v>450</v>
      </c>
      <c r="D32" s="727" t="s">
        <v>1744</v>
      </c>
    </row>
    <row r="33" spans="2:4">
      <c r="B33" s="19" t="s">
        <v>310</v>
      </c>
      <c r="C33" s="727" t="s">
        <v>451</v>
      </c>
      <c r="D33" s="727" t="s">
        <v>1745</v>
      </c>
    </row>
    <row r="34" spans="2:4">
      <c r="B34" s="19" t="s">
        <v>312</v>
      </c>
      <c r="C34" s="727" t="s">
        <v>452</v>
      </c>
      <c r="D34" s="727" t="s">
        <v>1745</v>
      </c>
    </row>
    <row r="35" spans="2:4">
      <c r="B35" s="19">
        <v>21</v>
      </c>
      <c r="C35" s="727" t="s">
        <v>453</v>
      </c>
      <c r="D35" s="727" t="s">
        <v>1654</v>
      </c>
    </row>
    <row r="36" spans="2:4">
      <c r="B36" s="19">
        <v>22</v>
      </c>
      <c r="C36" s="727" t="s">
        <v>454</v>
      </c>
      <c r="D36" s="727" t="s">
        <v>1746</v>
      </c>
    </row>
    <row r="37" spans="2:4">
      <c r="B37" s="19">
        <v>23</v>
      </c>
      <c r="C37" s="727" t="s">
        <v>455</v>
      </c>
      <c r="D37" s="727" t="s">
        <v>1654</v>
      </c>
    </row>
    <row r="38" spans="2:4">
      <c r="B38" s="19">
        <v>24</v>
      </c>
      <c r="C38" s="727" t="s">
        <v>456</v>
      </c>
      <c r="D38" s="727" t="s">
        <v>1654</v>
      </c>
    </row>
    <row r="39" spans="2:4">
      <c r="B39" s="19">
        <v>25</v>
      </c>
      <c r="C39" s="727" t="s">
        <v>457</v>
      </c>
      <c r="D39" s="727" t="s">
        <v>1654</v>
      </c>
    </row>
    <row r="40" spans="2:4">
      <c r="B40" s="19">
        <v>26</v>
      </c>
      <c r="C40" s="727" t="s">
        <v>458</v>
      </c>
      <c r="D40" s="727" t="s">
        <v>1654</v>
      </c>
    </row>
    <row r="41" spans="2:4">
      <c r="B41" s="19">
        <v>27</v>
      </c>
      <c r="C41" s="727" t="s">
        <v>459</v>
      </c>
      <c r="D41" s="727" t="s">
        <v>1654</v>
      </c>
    </row>
    <row r="42" spans="2:4">
      <c r="B42" s="19">
        <v>28</v>
      </c>
      <c r="C42" s="727" t="s">
        <v>460</v>
      </c>
      <c r="D42" s="727" t="s">
        <v>1654</v>
      </c>
    </row>
    <row r="43" spans="2:4">
      <c r="B43" s="19">
        <v>29</v>
      </c>
      <c r="C43" s="727" t="s">
        <v>461</v>
      </c>
      <c r="D43" s="727" t="s">
        <v>1654</v>
      </c>
    </row>
    <row r="44" spans="2:4">
      <c r="B44" s="19">
        <v>30</v>
      </c>
      <c r="C44" s="727" t="s">
        <v>462</v>
      </c>
      <c r="D44" s="727" t="s">
        <v>1736</v>
      </c>
    </row>
    <row r="45" spans="2:4">
      <c r="B45" s="19">
        <v>31</v>
      </c>
      <c r="C45" s="727" t="s">
        <v>463</v>
      </c>
      <c r="D45" s="727" t="s">
        <v>1654</v>
      </c>
    </row>
    <row r="46" spans="2:4">
      <c r="B46" s="19">
        <v>32</v>
      </c>
      <c r="C46" s="727" t="s">
        <v>464</v>
      </c>
      <c r="D46" s="727" t="s">
        <v>1654</v>
      </c>
    </row>
    <row r="47" spans="2:4">
      <c r="B47" s="19">
        <v>33</v>
      </c>
      <c r="C47" s="727" t="s">
        <v>465</v>
      </c>
      <c r="D47" s="727" t="s">
        <v>1654</v>
      </c>
    </row>
    <row r="48" spans="2:4">
      <c r="B48" s="19">
        <v>34</v>
      </c>
      <c r="C48" s="727" t="s">
        <v>466</v>
      </c>
      <c r="D48" s="727" t="s">
        <v>1654</v>
      </c>
    </row>
    <row r="49" spans="2:4">
      <c r="B49" s="5" t="s">
        <v>467</v>
      </c>
      <c r="C49" s="146" t="s">
        <v>468</v>
      </c>
      <c r="D49" s="727"/>
    </row>
    <row r="50" spans="2:4">
      <c r="B50" s="5" t="s">
        <v>469</v>
      </c>
      <c r="C50" s="146" t="s">
        <v>470</v>
      </c>
      <c r="D50" s="727">
        <v>1</v>
      </c>
    </row>
    <row r="51" spans="2:4">
      <c r="B51" s="19">
        <v>35</v>
      </c>
      <c r="C51" s="727" t="s">
        <v>471</v>
      </c>
      <c r="D51" s="727" t="s">
        <v>1747</v>
      </c>
    </row>
    <row r="52" spans="2:4">
      <c r="B52" s="19">
        <v>36</v>
      </c>
      <c r="C52" s="727" t="s">
        <v>472</v>
      </c>
      <c r="D52" s="727" t="s">
        <v>1736</v>
      </c>
    </row>
    <row r="53" spans="2:4">
      <c r="B53" s="19">
        <v>37</v>
      </c>
      <c r="C53" s="727" t="s">
        <v>473</v>
      </c>
      <c r="D53" s="727" t="s">
        <v>1654</v>
      </c>
    </row>
    <row r="54" spans="2:4">
      <c r="B54" s="5" t="s">
        <v>474</v>
      </c>
      <c r="C54" s="146" t="s">
        <v>475</v>
      </c>
      <c r="D54" s="727" t="s">
        <v>1654</v>
      </c>
    </row>
    <row r="55" spans="2:4">
      <c r="B55" s="1338" t="s">
        <v>476</v>
      </c>
      <c r="C55" s="1338"/>
      <c r="D55" s="1338"/>
    </row>
    <row r="56" spans="2:4">
      <c r="B56" s="1338"/>
      <c r="C56" s="1338"/>
      <c r="D56" s="1338"/>
    </row>
    <row r="57" spans="2:4">
      <c r="B57" s="128"/>
    </row>
    <row r="58" spans="2:4">
      <c r="B58" s="128"/>
    </row>
  </sheetData>
  <mergeCells count="7">
    <mergeCell ref="B55:D56"/>
    <mergeCell ref="B25:B26"/>
    <mergeCell ref="C25:C26"/>
    <mergeCell ref="D25:D26"/>
    <mergeCell ref="B29:B30"/>
    <mergeCell ref="C29:C30"/>
    <mergeCell ref="D29:D30"/>
  </mergeCells>
  <pageMargins left="0.7" right="0.7" top="0.75" bottom="0.75" header="0.3" footer="0.3"/>
  <pageSetup paperSize="9" scale="59" orientation="landscape" r:id="rId1"/>
  <headerFooter>
    <oddHeader>&amp;CEN
Annex VII</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335E3-1F7E-4D36-848E-3F65F1484308}">
  <sheetPr codeName="Sheet26"/>
  <dimension ref="A3:Q65"/>
  <sheetViews>
    <sheetView zoomScale="90" zoomScaleNormal="90" workbookViewId="0">
      <selection activeCell="F34" sqref="F34"/>
    </sheetView>
  </sheetViews>
  <sheetFormatPr defaultColWidth="9.140625" defaultRowHeight="15"/>
  <cols>
    <col min="1" max="1" width="4.42578125" style="1" customWidth="1"/>
    <col min="2" max="2" width="17.5703125" style="1" customWidth="1"/>
    <col min="3" max="3" width="18.5703125" style="1" customWidth="1"/>
    <col min="4" max="4" width="15.5703125" style="1" customWidth="1"/>
    <col min="5" max="5" width="22.5703125" style="1" customWidth="1"/>
    <col min="6" max="6" width="21" style="1" customWidth="1"/>
    <col min="7" max="7" width="14.42578125" style="1" customWidth="1"/>
    <col min="8" max="8" width="13.140625" style="1" customWidth="1"/>
    <col min="9" max="9" width="14" style="1" customWidth="1"/>
    <col min="10" max="10" width="25.85546875" style="1" bestFit="1" customWidth="1"/>
    <col min="11" max="11" width="27.85546875" style="1" customWidth="1"/>
    <col min="12" max="12" width="11.85546875" style="1" customWidth="1"/>
    <col min="13" max="13" width="13.5703125" style="1" customWidth="1"/>
    <col min="14" max="14" width="11.42578125" style="1" customWidth="1"/>
    <col min="15" max="15" width="14.5703125" style="1" customWidth="1"/>
    <col min="16" max="16" width="15" style="1" bestFit="1" customWidth="1"/>
    <col min="17" max="16384" width="9.140625" style="1"/>
  </cols>
  <sheetData>
    <row r="3" spans="1:17">
      <c r="B3" s="45" t="s">
        <v>153</v>
      </c>
    </row>
    <row r="4" spans="1:17" ht="18.75">
      <c r="B4" s="46"/>
    </row>
    <row r="6" spans="1:17">
      <c r="A6" s="11"/>
      <c r="B6" s="11"/>
      <c r="C6" s="47" t="s">
        <v>7</v>
      </c>
      <c r="D6" s="47" t="s">
        <v>8</v>
      </c>
      <c r="E6" s="47" t="s">
        <v>9</v>
      </c>
      <c r="F6" s="47" t="s">
        <v>46</v>
      </c>
      <c r="G6" s="47" t="s">
        <v>47</v>
      </c>
      <c r="H6" s="47" t="s">
        <v>155</v>
      </c>
      <c r="I6" s="47" t="s">
        <v>156</v>
      </c>
      <c r="J6" s="47" t="s">
        <v>157</v>
      </c>
      <c r="K6" s="47" t="s">
        <v>158</v>
      </c>
      <c r="L6" s="47" t="s">
        <v>159</v>
      </c>
      <c r="M6" s="47" t="s">
        <v>160</v>
      </c>
      <c r="N6" s="47" t="s">
        <v>161</v>
      </c>
      <c r="O6" s="47" t="s">
        <v>162</v>
      </c>
    </row>
    <row r="7" spans="1:17" ht="15.75" customHeight="1">
      <c r="A7" s="11"/>
      <c r="B7" s="11"/>
      <c r="C7" s="1344" t="s">
        <v>163</v>
      </c>
      <c r="D7" s="1345"/>
      <c r="E7" s="1344" t="s">
        <v>164</v>
      </c>
      <c r="F7" s="1345"/>
      <c r="G7" s="1341" t="s">
        <v>165</v>
      </c>
      <c r="H7" s="1341" t="s">
        <v>166</v>
      </c>
      <c r="I7" s="1344" t="s">
        <v>167</v>
      </c>
      <c r="J7" s="1348"/>
      <c r="K7" s="1348"/>
      <c r="L7" s="1345"/>
      <c r="M7" s="1341" t="s">
        <v>168</v>
      </c>
      <c r="N7" s="1341" t="s">
        <v>169</v>
      </c>
      <c r="O7" s="1341" t="s">
        <v>170</v>
      </c>
    </row>
    <row r="8" spans="1:17">
      <c r="A8" s="11"/>
      <c r="B8" s="11"/>
      <c r="C8" s="1346"/>
      <c r="D8" s="1347"/>
      <c r="E8" s="1346"/>
      <c r="F8" s="1347"/>
      <c r="G8" s="1342"/>
      <c r="H8" s="1342"/>
      <c r="I8" s="1346"/>
      <c r="J8" s="1349"/>
      <c r="K8" s="1349"/>
      <c r="L8" s="1350"/>
      <c r="M8" s="1342"/>
      <c r="N8" s="1342"/>
      <c r="O8" s="1342"/>
    </row>
    <row r="9" spans="1:17" ht="36">
      <c r="A9" s="11"/>
      <c r="B9" s="11"/>
      <c r="C9" s="47" t="s">
        <v>171</v>
      </c>
      <c r="D9" s="47" t="s">
        <v>172</v>
      </c>
      <c r="E9" s="47" t="s">
        <v>173</v>
      </c>
      <c r="F9" s="47" t="s">
        <v>174</v>
      </c>
      <c r="G9" s="1343"/>
      <c r="H9" s="1343"/>
      <c r="I9" s="48" t="s">
        <v>175</v>
      </c>
      <c r="J9" s="48" t="s">
        <v>164</v>
      </c>
      <c r="K9" s="48" t="s">
        <v>176</v>
      </c>
      <c r="L9" s="49" t="s">
        <v>177</v>
      </c>
      <c r="M9" s="1343"/>
      <c r="N9" s="1343"/>
      <c r="O9" s="1343"/>
    </row>
    <row r="10" spans="1:17" ht="24">
      <c r="A10" s="50" t="s">
        <v>178</v>
      </c>
      <c r="B10" s="51" t="s">
        <v>179</v>
      </c>
      <c r="C10" s="52"/>
      <c r="D10" s="52"/>
      <c r="E10" s="52"/>
      <c r="F10" s="52"/>
      <c r="G10" s="52"/>
      <c r="H10" s="52"/>
      <c r="I10" s="52"/>
      <c r="J10" s="52"/>
      <c r="K10" s="52"/>
      <c r="L10" s="52"/>
      <c r="M10" s="52"/>
      <c r="N10" s="53"/>
      <c r="O10" s="53"/>
    </row>
    <row r="11" spans="1:17">
      <c r="A11" s="54"/>
      <c r="B11" s="819" t="s">
        <v>1655</v>
      </c>
      <c r="C11" s="55"/>
      <c r="D11" s="55"/>
      <c r="E11" s="55"/>
      <c r="F11" s="55"/>
      <c r="G11" s="55"/>
      <c r="H11" s="55"/>
      <c r="I11" s="55"/>
      <c r="J11" s="55"/>
      <c r="K11" s="55"/>
      <c r="L11" s="55"/>
      <c r="M11" s="821"/>
      <c r="N11" s="678"/>
      <c r="O11" s="678"/>
      <c r="P11" s="1088"/>
      <c r="Q11" s="1087"/>
    </row>
    <row r="12" spans="1:17">
      <c r="A12" s="54"/>
      <c r="B12" s="819" t="s">
        <v>2366</v>
      </c>
      <c r="C12" s="55"/>
      <c r="D12" s="55"/>
      <c r="E12" s="55"/>
      <c r="F12" s="55"/>
      <c r="G12" s="55"/>
      <c r="H12" s="55"/>
      <c r="I12" s="55"/>
      <c r="J12" s="55"/>
      <c r="K12" s="55"/>
      <c r="L12" s="55"/>
      <c r="M12" s="821"/>
      <c r="N12" s="678"/>
      <c r="O12" s="678"/>
      <c r="P12" s="1088"/>
    </row>
    <row r="13" spans="1:17">
      <c r="A13" s="54"/>
      <c r="B13" s="819" t="s">
        <v>1656</v>
      </c>
      <c r="C13" s="55"/>
      <c r="D13" s="55"/>
      <c r="E13" s="55"/>
      <c r="F13" s="55"/>
      <c r="G13" s="55"/>
      <c r="H13" s="55"/>
      <c r="I13" s="55"/>
      <c r="J13" s="55"/>
      <c r="K13" s="55"/>
      <c r="L13" s="55"/>
      <c r="M13" s="821"/>
      <c r="N13" s="678"/>
      <c r="O13" s="678"/>
      <c r="P13" s="1088"/>
    </row>
    <row r="14" spans="1:17">
      <c r="A14" s="54"/>
      <c r="B14" s="819" t="s">
        <v>1657</v>
      </c>
      <c r="C14" s="55"/>
      <c r="D14" s="55"/>
      <c r="E14" s="55"/>
      <c r="F14" s="55"/>
      <c r="G14" s="55"/>
      <c r="H14" s="55"/>
      <c r="I14" s="55"/>
      <c r="J14" s="55"/>
      <c r="K14" s="55"/>
      <c r="L14" s="55"/>
      <c r="M14" s="822"/>
      <c r="N14" s="678"/>
      <c r="O14" s="678"/>
      <c r="P14" s="1088"/>
    </row>
    <row r="15" spans="1:17">
      <c r="A15" s="54"/>
      <c r="B15" s="819" t="s">
        <v>2367</v>
      </c>
      <c r="C15" s="55"/>
      <c r="D15" s="55"/>
      <c r="E15" s="55"/>
      <c r="F15" s="55"/>
      <c r="G15" s="55"/>
      <c r="H15" s="55"/>
      <c r="I15" s="55"/>
      <c r="J15" s="55"/>
      <c r="K15" s="55"/>
      <c r="L15" s="55"/>
      <c r="M15" s="822"/>
      <c r="N15" s="678"/>
      <c r="O15" s="678"/>
      <c r="P15" s="1088"/>
    </row>
    <row r="16" spans="1:17">
      <c r="A16" s="54"/>
      <c r="B16" s="819" t="s">
        <v>2369</v>
      </c>
      <c r="C16" s="55"/>
      <c r="D16" s="55"/>
      <c r="E16" s="55"/>
      <c r="F16" s="55"/>
      <c r="G16" s="55"/>
      <c r="H16" s="55"/>
      <c r="I16" s="55"/>
      <c r="J16" s="55"/>
      <c r="K16" s="55"/>
      <c r="L16" s="55"/>
      <c r="M16" s="822"/>
      <c r="N16" s="678"/>
      <c r="O16" s="678"/>
      <c r="P16" s="1088"/>
    </row>
    <row r="17" spans="1:16">
      <c r="A17" s="54"/>
      <c r="B17" s="819" t="s">
        <v>1658</v>
      </c>
      <c r="C17" s="55"/>
      <c r="D17" s="55"/>
      <c r="E17" s="55"/>
      <c r="F17" s="55"/>
      <c r="G17" s="55"/>
      <c r="H17" s="55"/>
      <c r="I17" s="55"/>
      <c r="J17" s="55"/>
      <c r="K17" s="55"/>
      <c r="L17" s="55"/>
      <c r="M17" s="821"/>
      <c r="N17" s="678"/>
      <c r="O17" s="678"/>
      <c r="P17" s="1088"/>
    </row>
    <row r="18" spans="1:16">
      <c r="A18" s="54"/>
      <c r="B18" s="819" t="s">
        <v>1659</v>
      </c>
      <c r="C18" s="55"/>
      <c r="D18" s="55"/>
      <c r="E18" s="55"/>
      <c r="F18" s="55"/>
      <c r="G18" s="55"/>
      <c r="H18" s="55"/>
      <c r="I18" s="55"/>
      <c r="J18" s="55"/>
      <c r="K18" s="55"/>
      <c r="L18" s="55"/>
      <c r="M18" s="822"/>
      <c r="N18" s="678"/>
      <c r="O18" s="678"/>
      <c r="P18" s="1088"/>
    </row>
    <row r="19" spans="1:16">
      <c r="A19" s="54"/>
      <c r="B19" s="819" t="s">
        <v>1963</v>
      </c>
      <c r="C19" s="55"/>
      <c r="D19" s="55"/>
      <c r="E19" s="55"/>
      <c r="F19" s="55"/>
      <c r="G19" s="55"/>
      <c r="H19" s="55"/>
      <c r="I19" s="55"/>
      <c r="J19" s="55"/>
      <c r="K19" s="55"/>
      <c r="L19" s="55"/>
      <c r="M19" s="821"/>
      <c r="N19" s="678"/>
      <c r="O19" s="678"/>
      <c r="P19" s="1088"/>
    </row>
    <row r="20" spans="1:16">
      <c r="A20" s="54"/>
      <c r="B20" s="819" t="s">
        <v>1660</v>
      </c>
      <c r="C20" s="55"/>
      <c r="D20" s="55"/>
      <c r="E20" s="55"/>
      <c r="F20" s="55"/>
      <c r="G20" s="55"/>
      <c r="H20" s="55"/>
      <c r="I20" s="55"/>
      <c r="J20" s="55"/>
      <c r="K20" s="55"/>
      <c r="L20" s="55"/>
      <c r="M20" s="821"/>
      <c r="N20" s="678"/>
      <c r="O20" s="678"/>
      <c r="P20" s="1088"/>
    </row>
    <row r="21" spans="1:16">
      <c r="A21" s="54"/>
      <c r="B21" s="819" t="s">
        <v>1964</v>
      </c>
      <c r="C21" s="55"/>
      <c r="D21" s="55"/>
      <c r="E21" s="55"/>
      <c r="F21" s="55"/>
      <c r="G21" s="55"/>
      <c r="H21" s="55"/>
      <c r="I21" s="55"/>
      <c r="J21" s="55"/>
      <c r="K21" s="55"/>
      <c r="L21" s="55"/>
      <c r="M21" s="822"/>
      <c r="N21" s="678"/>
      <c r="O21" s="678"/>
      <c r="P21" s="1088"/>
    </row>
    <row r="22" spans="1:16">
      <c r="A22" s="54"/>
      <c r="B22" s="819" t="s">
        <v>1661</v>
      </c>
      <c r="C22" s="55"/>
      <c r="D22" s="55"/>
      <c r="E22" s="55"/>
      <c r="F22" s="55"/>
      <c r="G22" s="55"/>
      <c r="H22" s="55"/>
      <c r="I22" s="55"/>
      <c r="J22" s="55"/>
      <c r="K22" s="55"/>
      <c r="L22" s="55"/>
      <c r="M22" s="821"/>
      <c r="N22" s="678"/>
      <c r="O22" s="678"/>
      <c r="P22" s="1088"/>
    </row>
    <row r="23" spans="1:16">
      <c r="A23" s="54"/>
      <c r="B23" s="819" t="s">
        <v>1663</v>
      </c>
      <c r="C23" s="55"/>
      <c r="D23" s="55"/>
      <c r="E23" s="55"/>
      <c r="F23" s="55"/>
      <c r="G23" s="55"/>
      <c r="H23" s="55"/>
      <c r="I23" s="55"/>
      <c r="J23" s="55"/>
      <c r="K23" s="55"/>
      <c r="L23" s="55"/>
      <c r="M23" s="821"/>
      <c r="N23" s="678"/>
      <c r="O23" s="678"/>
      <c r="P23" s="1088"/>
    </row>
    <row r="24" spans="1:16">
      <c r="A24" s="54"/>
      <c r="B24" s="819" t="s">
        <v>1662</v>
      </c>
      <c r="C24" s="55"/>
      <c r="D24" s="55"/>
      <c r="E24" s="55"/>
      <c r="F24" s="55"/>
      <c r="G24" s="55"/>
      <c r="H24" s="55"/>
      <c r="I24" s="55"/>
      <c r="J24" s="55"/>
      <c r="K24" s="55"/>
      <c r="L24" s="55"/>
      <c r="M24" s="821"/>
      <c r="N24" s="678"/>
      <c r="O24" s="678"/>
      <c r="P24" s="1088"/>
    </row>
    <row r="25" spans="1:16">
      <c r="A25" s="54"/>
      <c r="B25" s="819" t="s">
        <v>1664</v>
      </c>
      <c r="C25" s="55"/>
      <c r="D25" s="55"/>
      <c r="E25" s="55"/>
      <c r="F25" s="55"/>
      <c r="G25" s="55"/>
      <c r="H25" s="55"/>
      <c r="I25" s="55"/>
      <c r="J25" s="55"/>
      <c r="K25" s="55"/>
      <c r="L25" s="55"/>
      <c r="M25" s="822"/>
      <c r="N25" s="678"/>
      <c r="O25" s="678"/>
      <c r="P25" s="1088"/>
    </row>
    <row r="26" spans="1:16">
      <c r="A26" s="54"/>
      <c r="B26" s="819" t="s">
        <v>1665</v>
      </c>
      <c r="C26" s="55"/>
      <c r="D26" s="55"/>
      <c r="E26" s="55"/>
      <c r="F26" s="55"/>
      <c r="G26" s="55"/>
      <c r="H26" s="55"/>
      <c r="I26" s="55"/>
      <c r="J26" s="55"/>
      <c r="K26" s="55"/>
      <c r="L26" s="55"/>
      <c r="M26" s="821"/>
      <c r="N26" s="678"/>
      <c r="O26" s="678"/>
      <c r="P26" s="1088"/>
    </row>
    <row r="27" spans="1:16">
      <c r="A27" s="54"/>
      <c r="B27" s="819" t="s">
        <v>1666</v>
      </c>
      <c r="C27" s="55"/>
      <c r="D27" s="55"/>
      <c r="E27" s="55"/>
      <c r="F27" s="55"/>
      <c r="G27" s="55"/>
      <c r="H27" s="55"/>
      <c r="I27" s="55"/>
      <c r="J27" s="55"/>
      <c r="K27" s="55"/>
      <c r="L27" s="55"/>
      <c r="M27" s="822"/>
      <c r="N27" s="678"/>
      <c r="O27" s="678"/>
      <c r="P27" s="1088"/>
    </row>
    <row r="28" spans="1:16">
      <c r="A28" s="54"/>
      <c r="B28" s="819" t="s">
        <v>1667</v>
      </c>
      <c r="C28" s="55"/>
      <c r="D28" s="55"/>
      <c r="E28" s="55"/>
      <c r="F28" s="55"/>
      <c r="G28" s="55"/>
      <c r="H28" s="55"/>
      <c r="I28" s="55"/>
      <c r="J28" s="55"/>
      <c r="K28" s="55"/>
      <c r="L28" s="55"/>
      <c r="M28" s="821"/>
      <c r="N28" s="678"/>
      <c r="O28" s="678"/>
      <c r="P28" s="1088"/>
    </row>
    <row r="29" spans="1:16">
      <c r="A29" s="54"/>
      <c r="B29" s="819" t="s">
        <v>1668</v>
      </c>
      <c r="C29" s="55"/>
      <c r="D29" s="55"/>
      <c r="E29" s="55"/>
      <c r="F29" s="55"/>
      <c r="G29" s="55"/>
      <c r="H29" s="55"/>
      <c r="I29" s="55"/>
      <c r="J29" s="55"/>
      <c r="K29" s="55"/>
      <c r="L29" s="55"/>
      <c r="M29" s="821"/>
      <c r="N29" s="678"/>
      <c r="O29" s="678"/>
      <c r="P29" s="1088"/>
    </row>
    <row r="30" spans="1:16">
      <c r="A30" s="54"/>
      <c r="B30" s="819" t="s">
        <v>1669</v>
      </c>
      <c r="C30" s="55"/>
      <c r="D30" s="55"/>
      <c r="E30" s="55"/>
      <c r="F30" s="55"/>
      <c r="G30" s="55"/>
      <c r="H30" s="55"/>
      <c r="I30" s="55"/>
      <c r="J30" s="55"/>
      <c r="K30" s="55"/>
      <c r="L30" s="55"/>
      <c r="M30" s="821"/>
      <c r="N30" s="678"/>
      <c r="O30" s="678"/>
      <c r="P30" s="1088"/>
    </row>
    <row r="31" spans="1:16">
      <c r="A31" s="54"/>
      <c r="B31" s="819" t="s">
        <v>1965</v>
      </c>
      <c r="C31" s="55"/>
      <c r="D31" s="55"/>
      <c r="E31" s="55"/>
      <c r="F31" s="55"/>
      <c r="G31" s="55"/>
      <c r="H31" s="55"/>
      <c r="I31" s="55"/>
      <c r="J31" s="55"/>
      <c r="K31" s="55"/>
      <c r="L31" s="55"/>
      <c r="M31" s="821"/>
      <c r="N31" s="678"/>
      <c r="O31" s="678"/>
      <c r="P31" s="1088"/>
    </row>
    <row r="32" spans="1:16">
      <c r="A32" s="54"/>
      <c r="B32" s="819" t="s">
        <v>1966</v>
      </c>
      <c r="C32" s="55"/>
      <c r="D32" s="55"/>
      <c r="E32" s="55"/>
      <c r="F32" s="55"/>
      <c r="G32" s="55"/>
      <c r="H32" s="55"/>
      <c r="I32" s="55"/>
      <c r="J32" s="55"/>
      <c r="K32" s="55"/>
      <c r="L32" s="55"/>
      <c r="M32" s="821"/>
      <c r="N32" s="678"/>
      <c r="O32" s="678"/>
      <c r="P32" s="1088"/>
    </row>
    <row r="33" spans="1:16">
      <c r="A33" s="54"/>
      <c r="B33" s="819" t="s">
        <v>1967</v>
      </c>
      <c r="C33" s="55"/>
      <c r="D33" s="55"/>
      <c r="E33" s="55"/>
      <c r="F33" s="55"/>
      <c r="G33" s="55"/>
      <c r="H33" s="55"/>
      <c r="I33" s="55"/>
      <c r="J33" s="55"/>
      <c r="K33" s="55"/>
      <c r="L33" s="55"/>
      <c r="M33" s="821"/>
      <c r="N33" s="678"/>
      <c r="O33" s="678"/>
      <c r="P33" s="1088"/>
    </row>
    <row r="34" spans="1:16">
      <c r="A34" s="54"/>
      <c r="B34" s="819" t="s">
        <v>1670</v>
      </c>
      <c r="C34" s="55"/>
      <c r="D34" s="55"/>
      <c r="E34" s="55"/>
      <c r="F34" s="55"/>
      <c r="G34" s="55"/>
      <c r="H34" s="55"/>
      <c r="I34" s="55"/>
      <c r="J34" s="55"/>
      <c r="K34" s="55"/>
      <c r="L34" s="55"/>
      <c r="M34" s="821"/>
      <c r="N34" s="678"/>
      <c r="O34" s="678"/>
      <c r="P34" s="1088"/>
    </row>
    <row r="35" spans="1:16">
      <c r="A35" s="54"/>
      <c r="B35" s="819" t="s">
        <v>1968</v>
      </c>
      <c r="C35" s="55"/>
      <c r="D35" s="55"/>
      <c r="E35" s="55"/>
      <c r="F35" s="55"/>
      <c r="G35" s="55"/>
      <c r="H35" s="55"/>
      <c r="I35" s="55"/>
      <c r="J35" s="55"/>
      <c r="K35" s="55"/>
      <c r="L35" s="55"/>
      <c r="M35" s="821"/>
      <c r="N35" s="678"/>
      <c r="O35" s="678"/>
      <c r="P35" s="1088"/>
    </row>
    <row r="36" spans="1:16">
      <c r="A36" s="54"/>
      <c r="B36" s="819" t="s">
        <v>1671</v>
      </c>
      <c r="C36" s="55"/>
      <c r="D36" s="55"/>
      <c r="E36" s="55"/>
      <c r="F36" s="55"/>
      <c r="G36" s="55"/>
      <c r="H36" s="55"/>
      <c r="I36" s="55"/>
      <c r="J36" s="55"/>
      <c r="K36" s="55"/>
      <c r="L36" s="55"/>
      <c r="M36" s="821"/>
      <c r="N36" s="678"/>
      <c r="O36" s="678"/>
      <c r="P36" s="1088"/>
    </row>
    <row r="37" spans="1:16">
      <c r="A37" s="54"/>
      <c r="B37" s="819" t="s">
        <v>1969</v>
      </c>
      <c r="C37" s="55"/>
      <c r="D37" s="55"/>
      <c r="E37" s="55"/>
      <c r="F37" s="55"/>
      <c r="G37" s="55"/>
      <c r="H37" s="55"/>
      <c r="I37" s="55"/>
      <c r="J37" s="55"/>
      <c r="K37" s="55"/>
      <c r="L37" s="55"/>
      <c r="M37" s="821"/>
      <c r="N37" s="678"/>
      <c r="O37" s="678"/>
      <c r="P37" s="1088"/>
    </row>
    <row r="38" spans="1:16">
      <c r="A38" s="54"/>
      <c r="B38" s="819" t="s">
        <v>1970</v>
      </c>
      <c r="C38" s="55"/>
      <c r="D38" s="55"/>
      <c r="E38" s="55"/>
      <c r="F38" s="55"/>
      <c r="G38" s="55"/>
      <c r="H38" s="55"/>
      <c r="I38" s="55"/>
      <c r="J38" s="55"/>
      <c r="K38" s="55"/>
      <c r="L38" s="55"/>
      <c r="M38" s="821"/>
      <c r="N38" s="678"/>
      <c r="O38" s="678"/>
      <c r="P38" s="1088"/>
    </row>
    <row r="39" spans="1:16">
      <c r="A39" s="54"/>
      <c r="B39" s="819" t="s">
        <v>1672</v>
      </c>
      <c r="C39" s="55"/>
      <c r="D39" s="55"/>
      <c r="E39" s="55"/>
      <c r="F39" s="55"/>
      <c r="G39" s="55"/>
      <c r="H39" s="55"/>
      <c r="I39" s="55"/>
      <c r="J39" s="55"/>
      <c r="K39" s="55"/>
      <c r="L39" s="55"/>
      <c r="M39" s="821"/>
      <c r="N39" s="678"/>
      <c r="O39" s="678"/>
      <c r="P39" s="1088"/>
    </row>
    <row r="40" spans="1:16">
      <c r="A40" s="54"/>
      <c r="B40" s="819" t="s">
        <v>1673</v>
      </c>
      <c r="C40" s="55"/>
      <c r="D40" s="55"/>
      <c r="E40" s="55"/>
      <c r="F40" s="55"/>
      <c r="G40" s="55"/>
      <c r="H40" s="55"/>
      <c r="I40" s="55"/>
      <c r="J40" s="55"/>
      <c r="K40" s="55"/>
      <c r="L40" s="55"/>
      <c r="M40" s="821"/>
      <c r="N40" s="678"/>
      <c r="O40" s="678"/>
      <c r="P40" s="1088"/>
    </row>
    <row r="41" spans="1:16">
      <c r="A41" s="54"/>
      <c r="B41" s="819" t="s">
        <v>1674</v>
      </c>
      <c r="C41" s="55"/>
      <c r="D41" s="55"/>
      <c r="E41" s="55"/>
      <c r="F41" s="55"/>
      <c r="G41" s="55"/>
      <c r="H41" s="55"/>
      <c r="I41" s="55"/>
      <c r="J41" s="55"/>
      <c r="K41" s="55"/>
      <c r="L41" s="55"/>
      <c r="M41" s="821"/>
      <c r="N41" s="678"/>
      <c r="O41" s="678"/>
      <c r="P41" s="1088"/>
    </row>
    <row r="42" spans="1:16">
      <c r="A42" s="54"/>
      <c r="B42" s="819" t="s">
        <v>2333</v>
      </c>
      <c r="C42" s="55"/>
      <c r="D42" s="55"/>
      <c r="E42" s="55"/>
      <c r="F42" s="55"/>
      <c r="G42" s="55"/>
      <c r="H42" s="55"/>
      <c r="I42" s="55"/>
      <c r="J42" s="55"/>
      <c r="K42" s="55"/>
      <c r="L42" s="55"/>
      <c r="M42" s="821"/>
      <c r="N42" s="678"/>
      <c r="O42" s="678"/>
      <c r="P42" s="1088"/>
    </row>
    <row r="43" spans="1:16">
      <c r="A43" s="54"/>
      <c r="B43" s="819" t="s">
        <v>1971</v>
      </c>
      <c r="C43" s="55"/>
      <c r="D43" s="55"/>
      <c r="E43" s="55"/>
      <c r="F43" s="55"/>
      <c r="G43" s="55"/>
      <c r="H43" s="55"/>
      <c r="I43" s="55"/>
      <c r="J43" s="55"/>
      <c r="K43" s="55"/>
      <c r="L43" s="55"/>
      <c r="M43" s="821"/>
      <c r="N43" s="678"/>
      <c r="O43" s="678"/>
      <c r="P43" s="1088"/>
    </row>
    <row r="44" spans="1:16">
      <c r="A44" s="54"/>
      <c r="B44" s="819" t="s">
        <v>2342</v>
      </c>
      <c r="C44" s="55"/>
      <c r="D44" s="55"/>
      <c r="E44" s="55"/>
      <c r="F44" s="55"/>
      <c r="G44" s="55"/>
      <c r="H44" s="55"/>
      <c r="I44" s="55"/>
      <c r="J44" s="55"/>
      <c r="K44" s="55"/>
      <c r="L44" s="55"/>
      <c r="M44" s="821"/>
      <c r="N44" s="678"/>
      <c r="O44" s="678"/>
      <c r="P44" s="1088"/>
    </row>
    <row r="45" spans="1:16">
      <c r="A45" s="54"/>
      <c r="B45" s="819" t="s">
        <v>2368</v>
      </c>
      <c r="C45" s="55"/>
      <c r="D45" s="55"/>
      <c r="E45" s="55"/>
      <c r="F45" s="55"/>
      <c r="G45" s="55"/>
      <c r="H45" s="55"/>
      <c r="I45" s="55"/>
      <c r="J45" s="55"/>
      <c r="K45" s="55"/>
      <c r="L45" s="55"/>
      <c r="M45" s="821"/>
      <c r="N45" s="678"/>
      <c r="O45" s="678"/>
      <c r="P45" s="1088"/>
    </row>
    <row r="46" spans="1:16">
      <c r="A46" s="54"/>
      <c r="B46" s="819" t="s">
        <v>1675</v>
      </c>
      <c r="C46" s="55"/>
      <c r="D46" s="55"/>
      <c r="E46" s="55"/>
      <c r="F46" s="55"/>
      <c r="G46" s="55"/>
      <c r="H46" s="55"/>
      <c r="I46" s="55"/>
      <c r="J46" s="55"/>
      <c r="K46" s="55"/>
      <c r="L46" s="55"/>
      <c r="M46" s="821"/>
      <c r="N46" s="678"/>
      <c r="O46" s="678"/>
      <c r="P46" s="1088"/>
    </row>
    <row r="47" spans="1:16">
      <c r="A47" s="54"/>
      <c r="B47" s="819" t="s">
        <v>1972</v>
      </c>
      <c r="C47" s="55"/>
      <c r="D47" s="55"/>
      <c r="E47" s="55"/>
      <c r="F47" s="55"/>
      <c r="G47" s="55"/>
      <c r="H47" s="55"/>
      <c r="I47" s="55"/>
      <c r="J47" s="55"/>
      <c r="K47" s="55"/>
      <c r="L47" s="55"/>
      <c r="M47" s="821"/>
      <c r="N47" s="678"/>
      <c r="O47" s="678"/>
      <c r="P47" s="1088"/>
    </row>
    <row r="48" spans="1:16">
      <c r="A48" s="54"/>
      <c r="B48" s="819" t="s">
        <v>1676</v>
      </c>
      <c r="C48" s="55"/>
      <c r="D48" s="55"/>
      <c r="E48" s="55"/>
      <c r="F48" s="55"/>
      <c r="G48" s="55"/>
      <c r="H48" s="55"/>
      <c r="I48" s="55"/>
      <c r="J48" s="55"/>
      <c r="K48" s="55"/>
      <c r="L48" s="55"/>
      <c r="M48" s="821"/>
      <c r="N48" s="678"/>
      <c r="O48" s="678"/>
      <c r="P48" s="1088"/>
    </row>
    <row r="49" spans="1:16">
      <c r="A49" s="54"/>
      <c r="B49" s="819" t="s">
        <v>2343</v>
      </c>
      <c r="C49" s="55"/>
      <c r="D49" s="55"/>
      <c r="E49" s="55"/>
      <c r="F49" s="55"/>
      <c r="G49" s="55"/>
      <c r="H49" s="55"/>
      <c r="I49" s="55"/>
      <c r="J49" s="55"/>
      <c r="K49" s="55"/>
      <c r="L49" s="55"/>
      <c r="M49" s="821"/>
      <c r="N49" s="678"/>
      <c r="O49" s="678"/>
      <c r="P49" s="1088"/>
    </row>
    <row r="50" spans="1:16">
      <c r="A50" s="54"/>
      <c r="B50" s="819" t="s">
        <v>1677</v>
      </c>
      <c r="C50" s="55"/>
      <c r="D50" s="55"/>
      <c r="E50" s="55"/>
      <c r="F50" s="55"/>
      <c r="G50" s="55"/>
      <c r="H50" s="55"/>
      <c r="I50" s="55"/>
      <c r="J50" s="55"/>
      <c r="K50" s="55"/>
      <c r="L50" s="55"/>
      <c r="M50" s="821"/>
      <c r="N50" s="678"/>
      <c r="O50" s="678"/>
      <c r="P50" s="1088"/>
    </row>
    <row r="51" spans="1:16">
      <c r="A51" s="54"/>
      <c r="B51" s="819" t="s">
        <v>1678</v>
      </c>
      <c r="C51" s="55"/>
      <c r="D51" s="55"/>
      <c r="E51" s="55"/>
      <c r="F51" s="55"/>
      <c r="G51" s="55"/>
      <c r="H51" s="55"/>
      <c r="I51" s="55"/>
      <c r="J51" s="55"/>
      <c r="K51" s="55"/>
      <c r="L51" s="55"/>
      <c r="M51" s="821"/>
      <c r="N51" s="678"/>
      <c r="O51" s="678"/>
      <c r="P51" s="1088"/>
    </row>
    <row r="52" spans="1:16">
      <c r="A52" s="54"/>
      <c r="B52" s="819" t="s">
        <v>2334</v>
      </c>
      <c r="C52" s="55"/>
      <c r="D52" s="55"/>
      <c r="E52" s="55"/>
      <c r="F52" s="55"/>
      <c r="G52" s="55"/>
      <c r="H52" s="55"/>
      <c r="I52" s="55"/>
      <c r="J52" s="55"/>
      <c r="K52" s="55"/>
      <c r="L52" s="55"/>
      <c r="M52" s="821"/>
      <c r="N52" s="678"/>
      <c r="O52" s="678"/>
      <c r="P52" s="1088"/>
    </row>
    <row r="53" spans="1:16">
      <c r="A53" s="54"/>
      <c r="B53" s="819" t="s">
        <v>1679</v>
      </c>
      <c r="C53" s="55"/>
      <c r="D53" s="55"/>
      <c r="E53" s="55"/>
      <c r="F53" s="55"/>
      <c r="G53" s="55"/>
      <c r="H53" s="55"/>
      <c r="I53" s="55"/>
      <c r="J53" s="55"/>
      <c r="K53" s="55"/>
      <c r="L53" s="55"/>
      <c r="M53" s="821"/>
      <c r="N53" s="678"/>
      <c r="O53" s="678"/>
      <c r="P53" s="1088"/>
    </row>
    <row r="54" spans="1:16">
      <c r="A54" s="54"/>
      <c r="B54" s="819" t="s">
        <v>2344</v>
      </c>
      <c r="C54" s="55"/>
      <c r="D54" s="55"/>
      <c r="E54" s="55"/>
      <c r="F54" s="55"/>
      <c r="G54" s="55"/>
      <c r="H54" s="55"/>
      <c r="I54" s="55"/>
      <c r="J54" s="55"/>
      <c r="K54" s="55"/>
      <c r="L54" s="55"/>
      <c r="M54" s="821"/>
      <c r="N54" s="678"/>
      <c r="O54" s="678"/>
      <c r="P54" s="1088"/>
    </row>
    <row r="55" spans="1:16">
      <c r="A55" s="54"/>
      <c r="B55" s="819" t="s">
        <v>1680</v>
      </c>
      <c r="C55" s="55"/>
      <c r="D55" s="55"/>
      <c r="E55" s="55"/>
      <c r="F55" s="55"/>
      <c r="G55" s="55"/>
      <c r="H55" s="55"/>
      <c r="I55" s="55"/>
      <c r="J55" s="55"/>
      <c r="K55" s="55"/>
      <c r="L55" s="55"/>
      <c r="M55" s="821"/>
      <c r="N55" s="678"/>
      <c r="O55" s="678"/>
      <c r="P55" s="1088"/>
    </row>
    <row r="56" spans="1:16">
      <c r="A56" s="54"/>
      <c r="B56" s="819" t="s">
        <v>1681</v>
      </c>
      <c r="C56" s="55"/>
      <c r="D56" s="55"/>
      <c r="E56" s="55"/>
      <c r="F56" s="55"/>
      <c r="G56" s="55"/>
      <c r="H56" s="55"/>
      <c r="I56" s="55"/>
      <c r="J56" s="55"/>
      <c r="K56" s="55"/>
      <c r="L56" s="55"/>
      <c r="M56" s="821"/>
      <c r="N56" s="678"/>
      <c r="O56" s="678"/>
      <c r="P56" s="1088"/>
    </row>
    <row r="57" spans="1:16">
      <c r="A57" s="54"/>
      <c r="B57" s="820" t="s">
        <v>1682</v>
      </c>
      <c r="C57" s="55"/>
      <c r="D57" s="55"/>
      <c r="E57" s="55"/>
      <c r="F57" s="55"/>
      <c r="G57" s="55"/>
      <c r="H57" s="55"/>
      <c r="I57" s="55"/>
      <c r="J57" s="55"/>
      <c r="K57" s="55"/>
      <c r="L57" s="55"/>
      <c r="M57" s="821"/>
      <c r="N57" s="678"/>
      <c r="O57" s="678"/>
      <c r="P57" s="1088"/>
    </row>
    <row r="58" spans="1:16">
      <c r="A58" s="54"/>
      <c r="B58" s="820" t="s">
        <v>1683</v>
      </c>
      <c r="C58" s="55"/>
      <c r="D58" s="55"/>
      <c r="E58" s="55"/>
      <c r="F58" s="55"/>
      <c r="G58" s="55"/>
      <c r="H58" s="55"/>
      <c r="I58" s="55"/>
      <c r="J58" s="55"/>
      <c r="K58" s="55"/>
      <c r="L58" s="55"/>
      <c r="M58" s="821"/>
      <c r="N58" s="678"/>
      <c r="O58" s="678"/>
      <c r="P58" s="1088"/>
    </row>
    <row r="59" spans="1:16">
      <c r="A59" s="54"/>
      <c r="B59" s="820" t="s">
        <v>1973</v>
      </c>
      <c r="C59" s="55"/>
      <c r="D59" s="55"/>
      <c r="E59" s="55"/>
      <c r="F59" s="55"/>
      <c r="G59" s="55"/>
      <c r="H59" s="55"/>
      <c r="I59" s="55"/>
      <c r="J59" s="55"/>
      <c r="K59" s="55"/>
      <c r="L59" s="55"/>
      <c r="M59" s="821"/>
      <c r="N59" s="678"/>
      <c r="O59" s="678"/>
      <c r="P59" s="1088"/>
    </row>
    <row r="60" spans="1:16">
      <c r="A60" s="54"/>
      <c r="B60" s="820" t="s">
        <v>1684</v>
      </c>
      <c r="C60" s="55"/>
      <c r="D60" s="55"/>
      <c r="E60" s="55"/>
      <c r="F60" s="55"/>
      <c r="G60" s="55"/>
      <c r="H60" s="55"/>
      <c r="I60" s="55"/>
      <c r="J60" s="55"/>
      <c r="K60" s="55"/>
      <c r="L60" s="55"/>
      <c r="M60" s="821"/>
      <c r="N60" s="678"/>
      <c r="O60" s="678"/>
      <c r="P60" s="1088"/>
    </row>
    <row r="61" spans="1:16">
      <c r="A61" s="54"/>
      <c r="B61" s="820" t="s">
        <v>1685</v>
      </c>
      <c r="C61" s="55"/>
      <c r="D61" s="55"/>
      <c r="E61" s="55"/>
      <c r="F61" s="55"/>
      <c r="G61" s="55"/>
      <c r="H61" s="55"/>
      <c r="I61" s="55"/>
      <c r="J61" s="55"/>
      <c r="K61" s="55"/>
      <c r="L61" s="55"/>
      <c r="M61" s="821"/>
      <c r="N61" s="678"/>
      <c r="O61" s="678"/>
      <c r="P61" s="1088"/>
    </row>
    <row r="62" spans="1:16">
      <c r="A62" s="54"/>
      <c r="B62" s="820" t="s">
        <v>1686</v>
      </c>
      <c r="C62" s="55"/>
      <c r="D62" s="55"/>
      <c r="E62" s="55"/>
      <c r="F62" s="55"/>
      <c r="G62" s="55"/>
      <c r="H62" s="55"/>
      <c r="I62" s="55"/>
      <c r="J62" s="55"/>
      <c r="K62" s="55"/>
      <c r="L62" s="55"/>
      <c r="M62" s="821"/>
      <c r="N62" s="678"/>
      <c r="O62" s="678"/>
      <c r="P62" s="1088"/>
    </row>
    <row r="63" spans="1:16">
      <c r="A63" s="54"/>
      <c r="B63" s="820" t="s">
        <v>1687</v>
      </c>
      <c r="C63" s="55"/>
      <c r="D63" s="55"/>
      <c r="E63" s="55"/>
      <c r="F63" s="55"/>
      <c r="G63" s="55"/>
      <c r="H63" s="55"/>
      <c r="I63" s="55"/>
      <c r="J63" s="55"/>
      <c r="K63" s="55"/>
      <c r="L63" s="55"/>
      <c r="M63" s="821"/>
      <c r="N63" s="678"/>
      <c r="O63" s="678"/>
      <c r="P63" s="1088"/>
    </row>
    <row r="64" spans="1:16">
      <c r="A64" s="54"/>
      <c r="B64" s="820" t="s">
        <v>1688</v>
      </c>
      <c r="C64" s="55"/>
      <c r="D64" s="55"/>
      <c r="E64" s="55"/>
      <c r="F64" s="55"/>
      <c r="G64" s="55"/>
      <c r="H64" s="55"/>
      <c r="I64" s="55"/>
      <c r="J64" s="55"/>
      <c r="K64" s="55"/>
      <c r="L64" s="55"/>
      <c r="M64" s="822"/>
      <c r="N64" s="678"/>
      <c r="O64" s="678"/>
      <c r="P64" s="1088"/>
    </row>
    <row r="65" spans="1:16">
      <c r="A65" s="50" t="s">
        <v>180</v>
      </c>
      <c r="B65" s="56" t="s">
        <v>45</v>
      </c>
      <c r="C65" s="55"/>
      <c r="D65" s="55"/>
      <c r="E65" s="55"/>
      <c r="F65" s="55"/>
      <c r="G65" s="55"/>
      <c r="H65" s="55"/>
      <c r="I65" s="55"/>
      <c r="J65" s="55"/>
      <c r="K65" s="55"/>
      <c r="L65" s="55"/>
      <c r="M65" s="55"/>
      <c r="N65" s="55"/>
      <c r="O65" s="57"/>
      <c r="P65" s="1088"/>
    </row>
  </sheetData>
  <mergeCells count="8">
    <mergeCell ref="N7:N9"/>
    <mergeCell ref="O7:O9"/>
    <mergeCell ref="C7:D8"/>
    <mergeCell ref="E7:F8"/>
    <mergeCell ref="G7:G9"/>
    <mergeCell ref="H7:H9"/>
    <mergeCell ref="I7:L8"/>
    <mergeCell ref="M7:M9"/>
  </mergeCells>
  <conditionalFormatting sqref="I10:M10 C10:G10 C65:N65 C11:O64">
    <cfRule type="cellIs" dxfId="19" priority="5" stopIfTrue="1" operator="lessThan">
      <formula>0</formula>
    </cfRule>
  </conditionalFormatting>
  <conditionalFormatting sqref="O65">
    <cfRule type="cellIs" dxfId="18" priority="4" stopIfTrue="1" operator="lessThan">
      <formula>0</formula>
    </cfRule>
  </conditionalFormatting>
  <conditionalFormatting sqref="H10">
    <cfRule type="cellIs" dxfId="17" priority="1"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&amp;CEN
Annex IX</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4323F-6D42-4257-89CA-BD7290CB0A6F}">
  <sheetPr codeName="Sheet27"/>
  <dimension ref="B1:D9"/>
  <sheetViews>
    <sheetView topLeftCell="B1" workbookViewId="0">
      <selection activeCell="E15" sqref="E15"/>
    </sheetView>
  </sheetViews>
  <sheetFormatPr defaultColWidth="9.140625" defaultRowHeight="15"/>
  <cols>
    <col min="1" max="1" width="0" style="1" hidden="1" customWidth="1"/>
    <col min="2" max="2" width="9.140625" style="1"/>
    <col min="3" max="3" width="55.42578125" style="1" customWidth="1"/>
    <col min="4" max="4" width="22" style="1" customWidth="1"/>
    <col min="5" max="5" width="44" style="1" bestFit="1" customWidth="1"/>
    <col min="6" max="6" width="26.5703125" style="1" customWidth="1"/>
    <col min="7" max="7" width="44" style="1" bestFit="1" customWidth="1"/>
    <col min="8" max="8" width="16.5703125" style="1" customWidth="1"/>
    <col min="9" max="9" width="25.85546875" style="1" bestFit="1" customWidth="1"/>
    <col min="10" max="10" width="14" style="1" customWidth="1"/>
    <col min="11" max="11" width="25.85546875" style="1" bestFit="1" customWidth="1"/>
    <col min="12" max="16384" width="9.140625" style="1"/>
  </cols>
  <sheetData>
    <row r="1" spans="2:4" ht="18.75">
      <c r="C1" s="42"/>
    </row>
    <row r="3" spans="2:4" ht="18.75">
      <c r="B3" s="42" t="s">
        <v>154</v>
      </c>
    </row>
    <row r="6" spans="2:4">
      <c r="D6" s="58" t="s">
        <v>7</v>
      </c>
    </row>
    <row r="7" spans="2:4">
      <c r="B7" s="59">
        <v>1</v>
      </c>
      <c r="C7" s="60" t="s">
        <v>53</v>
      </c>
      <c r="D7" s="686">
        <v>3748551852.2519999</v>
      </c>
    </row>
    <row r="8" spans="2:4">
      <c r="B8" s="59">
        <v>2</v>
      </c>
      <c r="C8" s="60" t="s">
        <v>181</v>
      </c>
      <c r="D8" s="679">
        <v>1.5453999999999893E-2</v>
      </c>
    </row>
    <row r="9" spans="2:4" ht="30">
      <c r="B9" s="59">
        <v>3</v>
      </c>
      <c r="C9" s="60" t="s">
        <v>182</v>
      </c>
      <c r="D9" s="686">
        <v>57930120.324702002</v>
      </c>
    </row>
  </sheetData>
  <conditionalFormatting sqref="D7:D9">
    <cfRule type="cellIs" dxfId="16"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&amp;CEN
Annex IX</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228FC-53AA-4EE1-BC38-AD48F3D18699}">
  <sheetPr codeName="Sheet29">
    <pageSetUpPr fitToPage="1"/>
  </sheetPr>
  <dimension ref="B2:F21"/>
  <sheetViews>
    <sheetView workbookViewId="0">
      <selection activeCell="H17" sqref="H17"/>
    </sheetView>
  </sheetViews>
  <sheetFormatPr defaultColWidth="9.140625" defaultRowHeight="15"/>
  <cols>
    <col min="1" max="2" width="9.140625" style="1"/>
    <col min="3" max="3" width="63.140625" style="1" customWidth="1"/>
    <col min="4" max="4" width="17.85546875" style="1" customWidth="1"/>
    <col min="5" max="16384" width="9.140625" style="1"/>
  </cols>
  <sheetData>
    <row r="2" spans="2:6" ht="18.75" customHeight="1">
      <c r="B2" s="147" t="s">
        <v>477</v>
      </c>
      <c r="C2" s="148"/>
      <c r="D2" s="148"/>
    </row>
    <row r="3" spans="2:6" ht="15" customHeight="1">
      <c r="B3" s="148"/>
      <c r="C3" s="148"/>
      <c r="D3" s="148"/>
    </row>
    <row r="5" spans="2:6">
      <c r="B5" s="26"/>
      <c r="C5" s="26"/>
      <c r="D5" s="149" t="s">
        <v>7</v>
      </c>
    </row>
    <row r="6" spans="2:6">
      <c r="B6" s="26"/>
      <c r="C6" s="26"/>
      <c r="D6" s="74" t="s">
        <v>481</v>
      </c>
    </row>
    <row r="7" spans="2:6">
      <c r="B7" s="150">
        <v>1</v>
      </c>
      <c r="C7" s="20" t="s">
        <v>482</v>
      </c>
      <c r="D7" s="783">
        <v>9518738175.0699997</v>
      </c>
      <c r="E7" s="152"/>
      <c r="F7" s="24"/>
    </row>
    <row r="8" spans="2:6" ht="30">
      <c r="B8" s="19">
        <v>2</v>
      </c>
      <c r="C8" s="20" t="s">
        <v>483</v>
      </c>
      <c r="D8" s="783">
        <v>0</v>
      </c>
      <c r="E8" s="152"/>
      <c r="F8" s="24"/>
    </row>
    <row r="9" spans="2:6" ht="30">
      <c r="B9" s="19">
        <v>3</v>
      </c>
      <c r="C9" s="20" t="s">
        <v>484</v>
      </c>
      <c r="D9" s="687">
        <v>0</v>
      </c>
    </row>
    <row r="10" spans="2:6" ht="30">
      <c r="B10" s="19">
        <v>4</v>
      </c>
      <c r="C10" s="43" t="s">
        <v>485</v>
      </c>
      <c r="D10" s="687">
        <v>0</v>
      </c>
    </row>
    <row r="11" spans="2:6" ht="46.5" customHeight="1">
      <c r="B11" s="19">
        <v>5</v>
      </c>
      <c r="C11" s="6" t="s">
        <v>486</v>
      </c>
      <c r="D11" s="687">
        <v>0</v>
      </c>
    </row>
    <row r="12" spans="2:6" ht="30">
      <c r="B12" s="19">
        <v>6</v>
      </c>
      <c r="C12" s="20" t="s">
        <v>487</v>
      </c>
      <c r="D12" s="687">
        <v>0</v>
      </c>
    </row>
    <row r="13" spans="2:6">
      <c r="B13" s="19">
        <v>7</v>
      </c>
      <c r="C13" s="20" t="s">
        <v>488</v>
      </c>
      <c r="D13" s="687">
        <v>0</v>
      </c>
    </row>
    <row r="14" spans="2:6">
      <c r="B14" s="19">
        <v>8</v>
      </c>
      <c r="C14" s="20" t="s">
        <v>489</v>
      </c>
      <c r="D14" s="687">
        <v>9543319722.9300003</v>
      </c>
    </row>
    <row r="15" spans="2:6">
      <c r="B15" s="19">
        <v>9</v>
      </c>
      <c r="C15" s="20" t="s">
        <v>490</v>
      </c>
      <c r="D15" s="687">
        <v>-10079280.98</v>
      </c>
    </row>
    <row r="16" spans="2:6" ht="30">
      <c r="B16" s="19">
        <v>10</v>
      </c>
      <c r="C16" s="20" t="s">
        <v>491</v>
      </c>
      <c r="D16" s="687">
        <v>245440858.02825999</v>
      </c>
    </row>
    <row r="17" spans="2:4" ht="30">
      <c r="B17" s="19">
        <v>11</v>
      </c>
      <c r="C17" s="6" t="s">
        <v>492</v>
      </c>
      <c r="D17" s="687">
        <v>0</v>
      </c>
    </row>
    <row r="18" spans="2:4" ht="30">
      <c r="B18" s="19" t="s">
        <v>493</v>
      </c>
      <c r="C18" s="6" t="s">
        <v>494</v>
      </c>
      <c r="D18" s="687">
        <v>0</v>
      </c>
    </row>
    <row r="19" spans="2:4" ht="30">
      <c r="B19" s="19" t="s">
        <v>495</v>
      </c>
      <c r="C19" s="6" t="s">
        <v>496</v>
      </c>
      <c r="D19" s="687">
        <v>0</v>
      </c>
    </row>
    <row r="20" spans="2:4">
      <c r="B20" s="19">
        <v>12</v>
      </c>
      <c r="C20" s="20" t="s">
        <v>497</v>
      </c>
      <c r="D20" s="687">
        <f>D21-SUM(D7:D19)</f>
        <v>-9549875468.6160583</v>
      </c>
    </row>
    <row r="21" spans="2:4">
      <c r="B21" s="19">
        <v>13</v>
      </c>
      <c r="C21" s="136" t="s">
        <v>498</v>
      </c>
      <c r="D21" s="687">
        <f>'EU LR2'!D54</f>
        <v>9747544006.4322014</v>
      </c>
    </row>
  </sheetData>
  <pageMargins left="0.70866141732283472" right="0.70866141732283472" top="0.74803149606299213" bottom="0.74803149606299213" header="0.31496062992125984" footer="0.31496062992125984"/>
  <pageSetup paperSize="9" orientation="landscape" r:id="rId1"/>
  <headerFooter>
    <oddHeader>&amp;CEN
Annex XI</oddHeader>
    <oddFooter>&amp;C1</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0C0FE-35FE-4C4C-BAC0-58F3A696D68F}">
  <sheetPr codeName="Sheet30">
    <pageSetUpPr fitToPage="1"/>
  </sheetPr>
  <dimension ref="A2:M72"/>
  <sheetViews>
    <sheetView workbookViewId="0">
      <selection activeCell="H19" sqref="H19"/>
    </sheetView>
  </sheetViews>
  <sheetFormatPr defaultColWidth="9.140625" defaultRowHeight="15"/>
  <cols>
    <col min="1" max="1" width="9.140625" style="1"/>
    <col min="2" max="2" width="8.5703125" style="86" customWidth="1"/>
    <col min="3" max="3" width="71.85546875" style="1" customWidth="1"/>
    <col min="4" max="4" width="17.140625" style="1" customWidth="1"/>
    <col min="5" max="5" width="17.5703125" style="1" customWidth="1"/>
    <col min="6" max="7" width="11.42578125" style="1" bestFit="1" customWidth="1"/>
    <col min="8" max="16384" width="9.140625" style="1"/>
  </cols>
  <sheetData>
    <row r="2" spans="1:9" ht="18.75">
      <c r="A2" s="156"/>
      <c r="B2" s="147" t="s">
        <v>478</v>
      </c>
    </row>
    <row r="4" spans="1:9">
      <c r="C4" s="157"/>
      <c r="D4" s="1354" t="s">
        <v>499</v>
      </c>
      <c r="E4" s="1354"/>
    </row>
    <row r="5" spans="1:9">
      <c r="B5" s="1355"/>
      <c r="C5" s="1356"/>
      <c r="D5" s="141" t="s">
        <v>7</v>
      </c>
      <c r="E5" s="141" t="s">
        <v>8</v>
      </c>
    </row>
    <row r="6" spans="1:9">
      <c r="B6" s="1357"/>
      <c r="C6" s="1358"/>
      <c r="D6" s="141" t="s">
        <v>2438</v>
      </c>
      <c r="E6" s="141" t="s">
        <v>2348</v>
      </c>
    </row>
    <row r="7" spans="1:9">
      <c r="B7" s="1351" t="s">
        <v>500</v>
      </c>
      <c r="C7" s="1352"/>
      <c r="D7" s="1352"/>
      <c r="E7" s="1353"/>
    </row>
    <row r="8" spans="1:9">
      <c r="B8" s="141">
        <v>1</v>
      </c>
      <c r="C8" s="6" t="s">
        <v>501</v>
      </c>
      <c r="D8" s="687">
        <v>9483051577.9767399</v>
      </c>
      <c r="E8" s="687">
        <v>9338077793.1394997</v>
      </c>
      <c r="I8" s="858"/>
    </row>
    <row r="9" spans="1:9" ht="30">
      <c r="B9" s="77">
        <v>2</v>
      </c>
      <c r="C9" s="6" t="s">
        <v>502</v>
      </c>
      <c r="D9" s="687">
        <v>0</v>
      </c>
      <c r="E9" s="687">
        <v>0</v>
      </c>
      <c r="I9" s="1254"/>
    </row>
    <row r="10" spans="1:9" ht="30">
      <c r="B10" s="77">
        <v>3</v>
      </c>
      <c r="C10" s="6" t="s">
        <v>503</v>
      </c>
      <c r="D10" s="687">
        <v>0</v>
      </c>
      <c r="E10" s="687">
        <v>0</v>
      </c>
    </row>
    <row r="11" spans="1:9" ht="30">
      <c r="B11" s="77">
        <v>4</v>
      </c>
      <c r="C11" s="6" t="s">
        <v>504</v>
      </c>
      <c r="D11" s="687">
        <v>0</v>
      </c>
      <c r="E11" s="687">
        <v>0</v>
      </c>
    </row>
    <row r="12" spans="1:9">
      <c r="B12" s="77">
        <v>5</v>
      </c>
      <c r="C12" s="158" t="s">
        <v>505</v>
      </c>
      <c r="D12" s="687">
        <v>0</v>
      </c>
      <c r="E12" s="687">
        <v>0</v>
      </c>
    </row>
    <row r="13" spans="1:9">
      <c r="B13" s="141">
        <v>6</v>
      </c>
      <c r="C13" s="6" t="s">
        <v>506</v>
      </c>
      <c r="D13" s="687">
        <v>0</v>
      </c>
      <c r="E13" s="687">
        <v>0</v>
      </c>
    </row>
    <row r="14" spans="1:9">
      <c r="B14" s="159">
        <v>7</v>
      </c>
      <c r="C14" s="160" t="s">
        <v>507</v>
      </c>
      <c r="D14" s="688">
        <f>SUM(D8:D13)</f>
        <v>9483051577.9767399</v>
      </c>
      <c r="E14" s="688">
        <f>SUM(E8:E13)</f>
        <v>9338077793.1394997</v>
      </c>
      <c r="I14" s="858"/>
    </row>
    <row r="15" spans="1:9">
      <c r="B15" s="1351" t="s">
        <v>508</v>
      </c>
      <c r="C15" s="1352"/>
      <c r="D15" s="1352"/>
      <c r="E15" s="1353"/>
    </row>
    <row r="16" spans="1:9" ht="30">
      <c r="B16" s="5">
        <v>8</v>
      </c>
      <c r="C16" s="161" t="s">
        <v>509</v>
      </c>
      <c r="D16" s="687">
        <v>0</v>
      </c>
      <c r="E16" s="687">
        <v>0</v>
      </c>
    </row>
    <row r="17" spans="2:8" ht="30">
      <c r="B17" s="5" t="s">
        <v>510</v>
      </c>
      <c r="C17" s="162" t="s">
        <v>511</v>
      </c>
      <c r="D17" s="687">
        <v>0</v>
      </c>
      <c r="E17" s="687">
        <v>0</v>
      </c>
    </row>
    <row r="18" spans="2:8" ht="30">
      <c r="B18" s="5">
        <v>9</v>
      </c>
      <c r="C18" s="6" t="s">
        <v>512</v>
      </c>
      <c r="D18" s="687">
        <v>0</v>
      </c>
      <c r="E18" s="687">
        <v>0</v>
      </c>
    </row>
    <row r="19" spans="2:8" ht="30">
      <c r="B19" s="5" t="s">
        <v>436</v>
      </c>
      <c r="C19" s="163" t="s">
        <v>513</v>
      </c>
      <c r="D19" s="687">
        <v>0</v>
      </c>
      <c r="E19" s="687">
        <v>0</v>
      </c>
      <c r="F19" s="680"/>
      <c r="G19" s="680"/>
    </row>
    <row r="20" spans="2:8">
      <c r="B20" s="5" t="s">
        <v>438</v>
      </c>
      <c r="C20" s="163" t="s">
        <v>514</v>
      </c>
      <c r="D20" s="687">
        <v>8533824.9800000004</v>
      </c>
      <c r="E20" s="687">
        <v>8254245.7699999996</v>
      </c>
    </row>
    <row r="21" spans="2:8">
      <c r="B21" s="164">
        <v>10</v>
      </c>
      <c r="C21" s="135" t="s">
        <v>515</v>
      </c>
      <c r="D21" s="687">
        <v>0</v>
      </c>
      <c r="E21" s="687">
        <v>0</v>
      </c>
    </row>
    <row r="22" spans="2:8" ht="30">
      <c r="B22" s="164" t="s">
        <v>516</v>
      </c>
      <c r="C22" s="7" t="s">
        <v>517</v>
      </c>
      <c r="D22" s="687">
        <v>0</v>
      </c>
      <c r="E22" s="687">
        <v>0</v>
      </c>
    </row>
    <row r="23" spans="2:8" ht="30">
      <c r="B23" s="164" t="s">
        <v>518</v>
      </c>
      <c r="C23" s="165" t="s">
        <v>519</v>
      </c>
      <c r="D23" s="687">
        <v>0</v>
      </c>
      <c r="E23" s="687">
        <v>0</v>
      </c>
    </row>
    <row r="24" spans="2:8">
      <c r="B24" s="5">
        <v>11</v>
      </c>
      <c r="C24" s="6" t="s">
        <v>520</v>
      </c>
      <c r="D24" s="687">
        <v>0</v>
      </c>
      <c r="E24" s="687">
        <v>0</v>
      </c>
    </row>
    <row r="25" spans="2:8" ht="30">
      <c r="B25" s="5">
        <v>12</v>
      </c>
      <c r="C25" s="6" t="s">
        <v>521</v>
      </c>
      <c r="D25" s="687">
        <v>0</v>
      </c>
      <c r="E25" s="687">
        <v>0</v>
      </c>
    </row>
    <row r="26" spans="2:8">
      <c r="B26" s="166">
        <v>13</v>
      </c>
      <c r="C26" s="167" t="s">
        <v>522</v>
      </c>
      <c r="D26" s="688">
        <f>SUM(D16:D25)</f>
        <v>8533824.9800000004</v>
      </c>
      <c r="E26" s="688">
        <f>SUM(E16:E25)</f>
        <v>8254245.7699999996</v>
      </c>
    </row>
    <row r="27" spans="2:8">
      <c r="B27" s="1359" t="s">
        <v>523</v>
      </c>
      <c r="C27" s="1360"/>
      <c r="D27" s="1360"/>
      <c r="E27" s="1361"/>
    </row>
    <row r="28" spans="2:8" ht="30">
      <c r="B28" s="141">
        <v>14</v>
      </c>
      <c r="C28" s="6" t="s">
        <v>524</v>
      </c>
      <c r="D28" s="687">
        <v>10552766.67</v>
      </c>
      <c r="E28" s="687">
        <v>9257108.3300000001</v>
      </c>
    </row>
    <row r="29" spans="2:8">
      <c r="B29" s="141">
        <v>15</v>
      </c>
      <c r="C29" s="6" t="s">
        <v>525</v>
      </c>
      <c r="D29" s="687">
        <v>-35021.222797999159</v>
      </c>
      <c r="E29" s="687">
        <v>50426193.482348002</v>
      </c>
      <c r="H29" s="858"/>
    </row>
    <row r="30" spans="2:8">
      <c r="B30" s="141">
        <v>16</v>
      </c>
      <c r="C30" s="6" t="s">
        <v>526</v>
      </c>
      <c r="D30" s="687">
        <v>0</v>
      </c>
      <c r="E30" s="687">
        <v>0</v>
      </c>
      <c r="H30" s="1254"/>
    </row>
    <row r="31" spans="2:8" ht="30">
      <c r="B31" s="5" t="s">
        <v>527</v>
      </c>
      <c r="C31" s="6" t="s">
        <v>528</v>
      </c>
      <c r="D31" s="687">
        <v>0</v>
      </c>
      <c r="E31" s="687">
        <v>0</v>
      </c>
    </row>
    <row r="32" spans="2:8">
      <c r="B32" s="5">
        <v>17</v>
      </c>
      <c r="C32" s="6" t="s">
        <v>529</v>
      </c>
      <c r="D32" s="687">
        <v>0</v>
      </c>
      <c r="E32" s="687">
        <v>0</v>
      </c>
      <c r="H32" s="858"/>
    </row>
    <row r="33" spans="2:8">
      <c r="B33" s="5" t="s">
        <v>530</v>
      </c>
      <c r="C33" s="6" t="s">
        <v>531</v>
      </c>
      <c r="D33" s="687">
        <v>0</v>
      </c>
      <c r="E33" s="687">
        <v>0</v>
      </c>
      <c r="H33" s="1254"/>
    </row>
    <row r="34" spans="2:8">
      <c r="B34" s="166">
        <v>18</v>
      </c>
      <c r="C34" s="167" t="s">
        <v>532</v>
      </c>
      <c r="D34" s="688">
        <f>SUM(D28:D33)</f>
        <v>10517745.447202001</v>
      </c>
      <c r="E34" s="688">
        <f>SUM(E28:E33)</f>
        <v>59683301.812348001</v>
      </c>
    </row>
    <row r="35" spans="2:8">
      <c r="B35" s="1351" t="s">
        <v>533</v>
      </c>
      <c r="C35" s="1352"/>
      <c r="D35" s="1352"/>
      <c r="E35" s="1353"/>
    </row>
    <row r="36" spans="2:8">
      <c r="B36" s="141">
        <v>19</v>
      </c>
      <c r="C36" s="6" t="s">
        <v>534</v>
      </c>
      <c r="D36" s="687">
        <v>807210829.31512499</v>
      </c>
      <c r="E36" s="687">
        <v>780392340.32920504</v>
      </c>
    </row>
    <row r="37" spans="2:8">
      <c r="B37" s="141">
        <v>20</v>
      </c>
      <c r="C37" s="6" t="s">
        <v>535</v>
      </c>
      <c r="D37" s="687">
        <f>D39-D36-D38</f>
        <v>-561769971.286865</v>
      </c>
      <c r="E37" s="687">
        <f>E39-E36-E38</f>
        <v>-579682172.62364006</v>
      </c>
    </row>
    <row r="38" spans="2:8" ht="30">
      <c r="B38" s="141">
        <v>21</v>
      </c>
      <c r="C38" s="43" t="s">
        <v>536</v>
      </c>
      <c r="D38" s="687">
        <v>0</v>
      </c>
      <c r="E38" s="687">
        <v>0</v>
      </c>
    </row>
    <row r="39" spans="2:8">
      <c r="B39" s="166">
        <v>22</v>
      </c>
      <c r="C39" s="167" t="s">
        <v>537</v>
      </c>
      <c r="D39" s="688">
        <v>245440858.02825999</v>
      </c>
      <c r="E39" s="688">
        <v>200710167.70556501</v>
      </c>
      <c r="H39" s="858"/>
    </row>
    <row r="40" spans="2:8">
      <c r="B40" s="1362" t="s">
        <v>538</v>
      </c>
      <c r="C40" s="1363"/>
      <c r="D40" s="1363"/>
      <c r="E40" s="1364"/>
      <c r="H40" s="1254"/>
    </row>
    <row r="41" spans="2:8" ht="30">
      <c r="B41" s="5" t="s">
        <v>539</v>
      </c>
      <c r="C41" s="6" t="s">
        <v>540</v>
      </c>
      <c r="D41" s="687">
        <v>0</v>
      </c>
      <c r="E41" s="687">
        <v>0</v>
      </c>
    </row>
    <row r="42" spans="2:8" ht="30">
      <c r="B42" s="5" t="s">
        <v>541</v>
      </c>
      <c r="C42" s="6" t="s">
        <v>542</v>
      </c>
      <c r="D42" s="687">
        <v>0</v>
      </c>
      <c r="E42" s="687">
        <v>0</v>
      </c>
    </row>
    <row r="43" spans="2:8" ht="30">
      <c r="B43" s="169" t="s">
        <v>543</v>
      </c>
      <c r="C43" s="162" t="s">
        <v>544</v>
      </c>
      <c r="D43" s="687">
        <v>0</v>
      </c>
      <c r="E43" s="687">
        <v>0</v>
      </c>
    </row>
    <row r="44" spans="2:8" ht="30">
      <c r="B44" s="169" t="s">
        <v>545</v>
      </c>
      <c r="C44" s="162" t="s">
        <v>546</v>
      </c>
      <c r="D44" s="687">
        <v>0</v>
      </c>
      <c r="E44" s="687">
        <v>0</v>
      </c>
    </row>
    <row r="45" spans="2:8" ht="30">
      <c r="B45" s="169" t="s">
        <v>547</v>
      </c>
      <c r="C45" s="170" t="s">
        <v>548</v>
      </c>
      <c r="D45" s="687">
        <v>0</v>
      </c>
      <c r="E45" s="687">
        <v>0</v>
      </c>
    </row>
    <row r="46" spans="2:8">
      <c r="B46" s="169" t="s">
        <v>549</v>
      </c>
      <c r="C46" s="162" t="s">
        <v>550</v>
      </c>
      <c r="D46" s="687">
        <v>0</v>
      </c>
      <c r="E46" s="687">
        <v>0</v>
      </c>
    </row>
    <row r="47" spans="2:8">
      <c r="B47" s="169" t="s">
        <v>551</v>
      </c>
      <c r="C47" s="162" t="s">
        <v>552</v>
      </c>
      <c r="D47" s="687">
        <v>0</v>
      </c>
      <c r="E47" s="687">
        <v>0</v>
      </c>
    </row>
    <row r="48" spans="2:8" ht="30">
      <c r="B48" s="169" t="s">
        <v>553</v>
      </c>
      <c r="C48" s="162" t="s">
        <v>554</v>
      </c>
      <c r="D48" s="687">
        <v>0</v>
      </c>
      <c r="E48" s="687">
        <v>0</v>
      </c>
    </row>
    <row r="49" spans="2:5" ht="30">
      <c r="B49" s="169" t="s">
        <v>555</v>
      </c>
      <c r="C49" s="162" t="s">
        <v>556</v>
      </c>
      <c r="D49" s="687">
        <v>0</v>
      </c>
      <c r="E49" s="687">
        <v>0</v>
      </c>
    </row>
    <row r="50" spans="2:5">
      <c r="B50" s="169" t="s">
        <v>557</v>
      </c>
      <c r="C50" s="162" t="s">
        <v>558</v>
      </c>
      <c r="D50" s="687">
        <v>0</v>
      </c>
      <c r="E50" s="687">
        <v>0</v>
      </c>
    </row>
    <row r="51" spans="2:5">
      <c r="B51" s="171" t="s">
        <v>559</v>
      </c>
      <c r="C51" s="172" t="s">
        <v>560</v>
      </c>
      <c r="D51" s="695">
        <f>SUM(D41:D50)</f>
        <v>0</v>
      </c>
      <c r="E51" s="695">
        <f>SUM(E41:E50)</f>
        <v>0</v>
      </c>
    </row>
    <row r="52" spans="2:5">
      <c r="B52" s="1365" t="s">
        <v>561</v>
      </c>
      <c r="C52" s="1366"/>
      <c r="D52" s="1366"/>
      <c r="E52" s="1367"/>
    </row>
    <row r="53" spans="2:5">
      <c r="B53" s="141">
        <v>23</v>
      </c>
      <c r="C53" s="173" t="s">
        <v>381</v>
      </c>
      <c r="D53" s="687">
        <v>731845256.85000002</v>
      </c>
      <c r="E53" s="687">
        <v>713382615.82000005</v>
      </c>
    </row>
    <row r="54" spans="2:5">
      <c r="B54" s="174">
        <v>24</v>
      </c>
      <c r="C54" s="175" t="s">
        <v>562</v>
      </c>
      <c r="D54" s="689">
        <f>SUM(D14+D26+D34+D39+D51)</f>
        <v>9747544006.4322014</v>
      </c>
      <c r="E54" s="689">
        <f>SUM(E14+E26+E34+E39+E51)</f>
        <v>9606725508.427412</v>
      </c>
    </row>
    <row r="55" spans="2:5">
      <c r="B55" s="1365" t="s">
        <v>80</v>
      </c>
      <c r="C55" s="1366"/>
      <c r="D55" s="1366"/>
      <c r="E55" s="1367"/>
    </row>
    <row r="56" spans="2:5">
      <c r="B56" s="141">
        <v>25</v>
      </c>
      <c r="C56" s="26" t="s">
        <v>563</v>
      </c>
      <c r="D56" s="690">
        <f>D53/D54</f>
        <v>7.5079964385600162E-2</v>
      </c>
      <c r="E56" s="690">
        <f>E53/E54</f>
        <v>7.4258665472870203E-2</v>
      </c>
    </row>
    <row r="57" spans="2:5" ht="30">
      <c r="B57" s="5" t="s">
        <v>564</v>
      </c>
      <c r="C57" s="6" t="s">
        <v>565</v>
      </c>
      <c r="D57" s="691">
        <f>D56</f>
        <v>7.5079964385600162E-2</v>
      </c>
      <c r="E57" s="691">
        <f>E56</f>
        <v>7.4258665472870203E-2</v>
      </c>
    </row>
    <row r="58" spans="2:5" ht="30">
      <c r="B58" s="5" t="s">
        <v>566</v>
      </c>
      <c r="C58" s="43" t="s">
        <v>567</v>
      </c>
      <c r="D58" s="690">
        <f>D53/(D54-'EU LR1'!D10)</f>
        <v>7.5079964385600162E-2</v>
      </c>
      <c r="E58" s="690">
        <f>E53/(E54-'EU LR1'!E10)</f>
        <v>7.4258665472870203E-2</v>
      </c>
    </row>
    <row r="59" spans="2:5">
      <c r="B59" s="5">
        <v>26</v>
      </c>
      <c r="C59" s="6" t="s">
        <v>568</v>
      </c>
      <c r="D59" s="1253">
        <v>0.03</v>
      </c>
      <c r="E59" s="1253">
        <v>0.03</v>
      </c>
    </row>
    <row r="60" spans="2:5" ht="30">
      <c r="B60" s="5" t="s">
        <v>569</v>
      </c>
      <c r="C60" s="6" t="s">
        <v>85</v>
      </c>
      <c r="D60" s="693">
        <v>0</v>
      </c>
      <c r="E60" s="693">
        <v>0</v>
      </c>
    </row>
    <row r="61" spans="2:5">
      <c r="B61" s="5" t="s">
        <v>570</v>
      </c>
      <c r="C61" s="6" t="s">
        <v>571</v>
      </c>
      <c r="D61" s="693">
        <v>0</v>
      </c>
      <c r="E61" s="693">
        <v>0</v>
      </c>
    </row>
    <row r="62" spans="2:5">
      <c r="B62" s="5">
        <v>27</v>
      </c>
      <c r="C62" s="43" t="s">
        <v>91</v>
      </c>
      <c r="D62" s="693">
        <v>0</v>
      </c>
      <c r="E62" s="693">
        <v>0</v>
      </c>
    </row>
    <row r="63" spans="2:5">
      <c r="B63" s="15" t="s">
        <v>572</v>
      </c>
      <c r="C63" s="43" t="s">
        <v>93</v>
      </c>
      <c r="D63" s="692">
        <f>D59+D60+D62</f>
        <v>0.03</v>
      </c>
      <c r="E63" s="692">
        <f>E59+E60+E62</f>
        <v>0.03</v>
      </c>
    </row>
    <row r="64" spans="2:5">
      <c r="B64" s="1362" t="s">
        <v>573</v>
      </c>
      <c r="C64" s="1363"/>
      <c r="D64" s="1363"/>
      <c r="E64" s="1364"/>
    </row>
    <row r="65" spans="2:13">
      <c r="B65" s="15" t="s">
        <v>574</v>
      </c>
      <c r="C65" s="43" t="s">
        <v>575</v>
      </c>
      <c r="D65" s="153" t="s">
        <v>1689</v>
      </c>
      <c r="E65" s="153" t="s">
        <v>1689</v>
      </c>
      <c r="M65" s="12"/>
    </row>
    <row r="66" spans="2:13">
      <c r="B66" s="1365" t="s">
        <v>576</v>
      </c>
      <c r="C66" s="1366"/>
      <c r="D66" s="1366"/>
      <c r="E66" s="1367"/>
    </row>
    <row r="67" spans="2:13" ht="45">
      <c r="B67" s="5">
        <v>28</v>
      </c>
      <c r="C67" s="6" t="s">
        <v>577</v>
      </c>
      <c r="D67" s="154"/>
      <c r="E67" s="151"/>
      <c r="M67" s="152"/>
    </row>
    <row r="68" spans="2:13" ht="45">
      <c r="B68" s="5">
        <v>29</v>
      </c>
      <c r="C68" s="6" t="s">
        <v>578</v>
      </c>
      <c r="D68" s="154"/>
      <c r="E68" s="151"/>
      <c r="M68" s="152"/>
    </row>
    <row r="69" spans="2:13" ht="60">
      <c r="B69" s="15">
        <v>30</v>
      </c>
      <c r="C69" s="43" t="s">
        <v>579</v>
      </c>
      <c r="D69" s="153"/>
      <c r="E69" s="155"/>
      <c r="M69" s="12"/>
    </row>
    <row r="70" spans="2:13" ht="60">
      <c r="B70" s="15" t="s">
        <v>580</v>
      </c>
      <c r="C70" s="43" t="s">
        <v>581</v>
      </c>
      <c r="D70" s="153"/>
      <c r="E70" s="155"/>
      <c r="M70" s="12"/>
    </row>
    <row r="71" spans="2:13" ht="60">
      <c r="B71" s="5">
        <v>31</v>
      </c>
      <c r="C71" s="6" t="s">
        <v>582</v>
      </c>
      <c r="D71" s="154"/>
      <c r="E71" s="151"/>
      <c r="M71" s="152"/>
    </row>
    <row r="72" spans="2:13" ht="60">
      <c r="B72" s="5" t="s">
        <v>583</v>
      </c>
      <c r="C72" s="6" t="s">
        <v>584</v>
      </c>
      <c r="D72" s="154"/>
      <c r="E72" s="151"/>
      <c r="M72" s="152"/>
    </row>
  </sheetData>
  <mergeCells count="11">
    <mergeCell ref="B40:E40"/>
    <mergeCell ref="B52:E52"/>
    <mergeCell ref="B55:E55"/>
    <mergeCell ref="B64:E64"/>
    <mergeCell ref="B66:E66"/>
    <mergeCell ref="B35:E35"/>
    <mergeCell ref="D4:E4"/>
    <mergeCell ref="B5:C6"/>
    <mergeCell ref="B7:E7"/>
    <mergeCell ref="B15:E15"/>
    <mergeCell ref="B27:E27"/>
  </mergeCells>
  <pageMargins left="0.70866141732283472" right="0.70866141732283472" top="0.74803149606299213" bottom="0.74803149606299213" header="0.31496062992125984" footer="0.31496062992125984"/>
  <pageSetup paperSize="9" fitToHeight="0" orientation="landscape" verticalDpi="1200" r:id="rId1"/>
  <headerFooter>
    <oddHeader>&amp;CEN 
Annex XI</oddHeader>
    <oddFooter>&amp;C1</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DC2D8-2925-4880-9E30-360BCC7FCF06}">
  <sheetPr codeName="Sheet31"/>
  <dimension ref="B2:D17"/>
  <sheetViews>
    <sheetView workbookViewId="0">
      <selection activeCell="D17" sqref="D17"/>
    </sheetView>
  </sheetViews>
  <sheetFormatPr defaultColWidth="9.140625" defaultRowHeight="15"/>
  <cols>
    <col min="1" max="2" width="9.140625" style="1"/>
    <col min="3" max="3" width="51.42578125" style="1" customWidth="1"/>
    <col min="4" max="4" width="34.85546875" style="1" customWidth="1"/>
    <col min="5" max="16384" width="9.140625" style="1"/>
  </cols>
  <sheetData>
    <row r="2" spans="2:4" ht="18.75" customHeight="1">
      <c r="B2" s="1368" t="s">
        <v>479</v>
      </c>
      <c r="C2" s="1368"/>
      <c r="D2" s="1368"/>
    </row>
    <row r="3" spans="2:4">
      <c r="B3" s="1368"/>
      <c r="C3" s="1368"/>
      <c r="D3" s="1368"/>
    </row>
    <row r="4" spans="2:4">
      <c r="D4" s="38" t="s">
        <v>7</v>
      </c>
    </row>
    <row r="5" spans="2:4">
      <c r="B5" s="26"/>
      <c r="C5" s="26"/>
      <c r="D5" s="176" t="s">
        <v>499</v>
      </c>
    </row>
    <row r="6" spans="2:4" ht="30">
      <c r="B6" s="177" t="s">
        <v>585</v>
      </c>
      <c r="C6" s="177" t="s">
        <v>586</v>
      </c>
      <c r="D6" s="686">
        <f>SUM(D7:D8)</f>
        <v>9483051577.9767456</v>
      </c>
    </row>
    <row r="7" spans="2:4">
      <c r="B7" s="161" t="s">
        <v>587</v>
      </c>
      <c r="C7" s="178" t="s">
        <v>588</v>
      </c>
      <c r="D7" s="686">
        <v>610079.23</v>
      </c>
    </row>
    <row r="8" spans="2:4">
      <c r="B8" s="161" t="s">
        <v>589</v>
      </c>
      <c r="C8" s="178" t="s">
        <v>590</v>
      </c>
      <c r="D8" s="686">
        <f>SUM(D9:D17)</f>
        <v>9482441498.7467461</v>
      </c>
    </row>
    <row r="9" spans="2:4">
      <c r="B9" s="161" t="s">
        <v>591</v>
      </c>
      <c r="C9" s="178" t="s">
        <v>592</v>
      </c>
      <c r="D9" s="686">
        <v>0</v>
      </c>
    </row>
    <row r="10" spans="2:4">
      <c r="B10" s="161" t="s">
        <v>593</v>
      </c>
      <c r="C10" s="178" t="s">
        <v>594</v>
      </c>
      <c r="D10" s="686">
        <v>4175169973.5599999</v>
      </c>
    </row>
    <row r="11" spans="2:4" ht="45">
      <c r="B11" s="161" t="s">
        <v>595</v>
      </c>
      <c r="C11" s="179" t="s">
        <v>596</v>
      </c>
      <c r="D11" s="686">
        <v>38772439.350000001</v>
      </c>
    </row>
    <row r="12" spans="2:4">
      <c r="B12" s="161" t="s">
        <v>597</v>
      </c>
      <c r="C12" s="178" t="s">
        <v>598</v>
      </c>
      <c r="D12" s="686">
        <v>22952935.620000001</v>
      </c>
    </row>
    <row r="13" spans="2:4">
      <c r="B13" s="161" t="s">
        <v>599</v>
      </c>
      <c r="C13" s="178" t="s">
        <v>600</v>
      </c>
      <c r="D13" s="686">
        <v>4185788683.3354998</v>
      </c>
    </row>
    <row r="14" spans="2:4">
      <c r="B14" s="161" t="s">
        <v>601</v>
      </c>
      <c r="C14" s="178" t="s">
        <v>602</v>
      </c>
      <c r="D14" s="686">
        <v>311801853.93000001</v>
      </c>
    </row>
    <row r="15" spans="2:4">
      <c r="B15" s="161" t="s">
        <v>603</v>
      </c>
      <c r="C15" s="179" t="s">
        <v>604</v>
      </c>
      <c r="D15" s="686">
        <v>647139656.47409701</v>
      </c>
    </row>
    <row r="16" spans="2:4">
      <c r="B16" s="161" t="s">
        <v>605</v>
      </c>
      <c r="C16" s="178" t="s">
        <v>606</v>
      </c>
      <c r="D16" s="686">
        <v>68221453.4014</v>
      </c>
    </row>
    <row r="17" spans="2:4" ht="30">
      <c r="B17" s="161" t="s">
        <v>607</v>
      </c>
      <c r="C17" s="178" t="s">
        <v>608</v>
      </c>
      <c r="D17" s="686">
        <v>32594503.075750999</v>
      </c>
    </row>
  </sheetData>
  <mergeCells count="1">
    <mergeCell ref="B2:D3"/>
  </mergeCells>
  <conditionalFormatting sqref="D6:D17">
    <cfRule type="cellIs" dxfId="15"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&amp;CEN 
Annex XI</oddHeader>
    <oddFooter>&amp;C1</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6B767-FDD3-490A-9D12-633315D54DA1}">
  <sheetPr codeName="Sheet32"/>
  <dimension ref="A1:D9"/>
  <sheetViews>
    <sheetView workbookViewId="0"/>
  </sheetViews>
  <sheetFormatPr defaultColWidth="9.140625" defaultRowHeight="15"/>
  <cols>
    <col min="1" max="2" width="9.140625" style="1"/>
    <col min="3" max="3" width="55.85546875" style="1" customWidth="1"/>
    <col min="4" max="4" width="15.5703125" style="1" customWidth="1"/>
    <col min="5" max="16384" width="9.140625" style="1"/>
  </cols>
  <sheetData>
    <row r="1" spans="1:4">
      <c r="A1" s="180"/>
    </row>
    <row r="2" spans="1:4" ht="18.75">
      <c r="B2" s="181" t="s">
        <v>480</v>
      </c>
    </row>
    <row r="6" spans="1:4">
      <c r="B6" s="26"/>
      <c r="C6" s="1369"/>
      <c r="D6" s="182" t="s">
        <v>7</v>
      </c>
    </row>
    <row r="7" spans="1:4">
      <c r="B7" s="183" t="s">
        <v>609</v>
      </c>
      <c r="C7" s="1369"/>
      <c r="D7" s="161" t="s">
        <v>114</v>
      </c>
    </row>
    <row r="8" spans="1:4" ht="30">
      <c r="B8" s="40" t="s">
        <v>116</v>
      </c>
      <c r="C8" s="184" t="s">
        <v>610</v>
      </c>
      <c r="D8" s="26"/>
    </row>
    <row r="9" spans="1:4" ht="34.5" customHeight="1">
      <c r="B9" s="40" t="s">
        <v>117</v>
      </c>
      <c r="C9" s="161" t="s">
        <v>611</v>
      </c>
      <c r="D9" s="26"/>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&amp;CEN 
Annex XI</oddHeader>
    <oddFooter>&amp;C1</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4E4DC-E335-48EB-A38C-C6F2AD832BB0}">
  <sheetPr codeName="Sheet34">
    <pageSetUpPr fitToPage="1"/>
  </sheetPr>
  <dimension ref="B2:D23"/>
  <sheetViews>
    <sheetView workbookViewId="0"/>
  </sheetViews>
  <sheetFormatPr defaultColWidth="9.140625" defaultRowHeight="15"/>
  <cols>
    <col min="1" max="1" width="6.5703125" style="1" customWidth="1"/>
    <col min="2" max="2" width="9.140625" style="1"/>
    <col min="3" max="3" width="85.5703125" style="1" customWidth="1"/>
    <col min="4" max="4" width="28" style="1" customWidth="1"/>
    <col min="5" max="16384" width="9.140625" style="1"/>
  </cols>
  <sheetData>
    <row r="2" spans="2:4" ht="18.75">
      <c r="B2" s="185" t="s">
        <v>612</v>
      </c>
    </row>
    <row r="3" spans="2:4" ht="15.75">
      <c r="B3" s="186" t="s">
        <v>616</v>
      </c>
    </row>
    <row r="4" spans="2:4">
      <c r="D4" s="86"/>
    </row>
    <row r="5" spans="2:4" ht="30">
      <c r="B5" s="15" t="s">
        <v>113</v>
      </c>
      <c r="C5" s="1297" t="s">
        <v>122</v>
      </c>
      <c r="D5" s="1297"/>
    </row>
    <row r="6" spans="2:4" ht="31.5">
      <c r="B6" s="15" t="s">
        <v>116</v>
      </c>
      <c r="C6" s="187" t="s">
        <v>617</v>
      </c>
      <c r="D6" s="187"/>
    </row>
    <row r="7" spans="2:4" ht="31.5">
      <c r="B7" s="15" t="s">
        <v>117</v>
      </c>
      <c r="C7" s="187" t="s">
        <v>618</v>
      </c>
      <c r="D7" s="187"/>
    </row>
    <row r="8" spans="2:4" ht="31.5">
      <c r="B8" s="141" t="s">
        <v>147</v>
      </c>
      <c r="C8" s="187" t="s">
        <v>619</v>
      </c>
      <c r="D8" s="187"/>
    </row>
    <row r="9" spans="2:4" ht="15.75">
      <c r="B9" s="15" t="s">
        <v>132</v>
      </c>
      <c r="C9" s="187" t="s">
        <v>620</v>
      </c>
      <c r="D9" s="187"/>
    </row>
    <row r="10" spans="2:4" ht="31.5">
      <c r="B10" s="141" t="s">
        <v>134</v>
      </c>
      <c r="C10" s="187" t="s">
        <v>621</v>
      </c>
      <c r="D10" s="187"/>
    </row>
    <row r="11" spans="2:4" ht="15.75">
      <c r="B11" s="15" t="s">
        <v>137</v>
      </c>
      <c r="C11" s="187" t="s">
        <v>622</v>
      </c>
      <c r="D11" s="187"/>
    </row>
    <row r="12" spans="2:4" ht="15.75">
      <c r="B12" s="15" t="s">
        <v>140</v>
      </c>
      <c r="C12" s="187" t="s">
        <v>623</v>
      </c>
      <c r="D12" s="187"/>
    </row>
    <row r="13" spans="2:4" ht="63">
      <c r="B13" s="15" t="s">
        <v>284</v>
      </c>
      <c r="C13" s="187" t="s">
        <v>624</v>
      </c>
      <c r="D13" s="187"/>
    </row>
    <row r="14" spans="2:4" ht="141.75">
      <c r="B14" s="1297" t="s">
        <v>333</v>
      </c>
      <c r="C14" s="188" t="s">
        <v>625</v>
      </c>
      <c r="D14" s="1370"/>
    </row>
    <row r="15" spans="2:4" ht="31.5">
      <c r="B15" s="1297"/>
      <c r="C15" s="188" t="s">
        <v>626</v>
      </c>
      <c r="D15" s="1370"/>
    </row>
    <row r="16" spans="2:4" ht="47.25">
      <c r="B16" s="1297"/>
      <c r="C16" s="188" t="s">
        <v>627</v>
      </c>
      <c r="D16" s="1370"/>
    </row>
    <row r="17" spans="2:4" ht="47.25">
      <c r="B17" s="1297"/>
      <c r="C17" s="188" t="s">
        <v>628</v>
      </c>
      <c r="D17" s="1370"/>
    </row>
    <row r="18" spans="2:4" ht="31.5">
      <c r="B18" s="1297"/>
      <c r="C18" s="188" t="s">
        <v>629</v>
      </c>
      <c r="D18" s="1370"/>
    </row>
    <row r="19" spans="2:4">
      <c r="B19" s="128"/>
    </row>
    <row r="20" spans="2:4">
      <c r="B20" s="129"/>
    </row>
    <row r="21" spans="2:4">
      <c r="B21" s="129"/>
    </row>
    <row r="22" spans="2:4">
      <c r="B22" s="128"/>
    </row>
    <row r="23" spans="2:4">
      <c r="B23" s="128"/>
    </row>
  </sheetData>
  <mergeCells count="3">
    <mergeCell ref="C5:D5"/>
    <mergeCell ref="B14:B18"/>
    <mergeCell ref="D14:D18"/>
  </mergeCells>
  <pageMargins left="0.70866141732283472" right="0.70866141732283472" top="0.74803149606299213" bottom="0.74803149606299213" header="0.31496062992125984" footer="0.31496062992125984"/>
  <pageSetup paperSize="9" scale="79" orientation="landscape" r:id="rId1"/>
  <headerFooter>
    <oddHeader>&amp;CEN
Annex XIII</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2FBA4-2193-4E1E-8792-7B80E2ADDA45}">
  <sheetPr codeName="Sheet35"/>
  <dimension ref="A2:K48"/>
  <sheetViews>
    <sheetView workbookViewId="0">
      <selection activeCell="G17" sqref="G17"/>
    </sheetView>
  </sheetViews>
  <sheetFormatPr defaultColWidth="9.140625" defaultRowHeight="15"/>
  <cols>
    <col min="1" max="1" width="6.42578125" style="1" customWidth="1"/>
    <col min="2" max="2" width="10.42578125" style="1" customWidth="1"/>
    <col min="3" max="3" width="26.5703125" style="3" customWidth="1"/>
    <col min="4" max="7" width="12.42578125" style="3" bestFit="1" customWidth="1"/>
    <col min="8" max="8" width="13.5703125" style="3" bestFit="1" customWidth="1"/>
    <col min="9" max="9" width="12.42578125" style="3" customWidth="1"/>
    <col min="10" max="10" width="12.140625" style="3" customWidth="1"/>
    <col min="11" max="11" width="12.5703125" style="3" customWidth="1"/>
    <col min="12" max="16384" width="9.140625" style="1"/>
  </cols>
  <sheetData>
    <row r="2" spans="1:11" ht="18.75">
      <c r="B2" s="185" t="s">
        <v>613</v>
      </c>
    </row>
    <row r="3" spans="1:11" ht="15.75">
      <c r="A3" s="189"/>
    </row>
    <row r="4" spans="1:11" ht="30">
      <c r="A4" s="189"/>
      <c r="C4" s="729" t="s">
        <v>630</v>
      </c>
    </row>
    <row r="5" spans="1:11" ht="15.75">
      <c r="A5" s="189"/>
      <c r="C5" s="730"/>
    </row>
    <row r="6" spans="1:11">
      <c r="B6" s="190"/>
      <c r="D6" s="141" t="s">
        <v>7</v>
      </c>
      <c r="E6" s="141" t="s">
        <v>8</v>
      </c>
      <c r="F6" s="141" t="s">
        <v>9</v>
      </c>
      <c r="G6" s="141" t="s">
        <v>46</v>
      </c>
      <c r="H6" s="141" t="s">
        <v>47</v>
      </c>
      <c r="I6" s="141" t="s">
        <v>155</v>
      </c>
      <c r="J6" s="141" t="s">
        <v>156</v>
      </c>
      <c r="K6" s="141" t="s">
        <v>157</v>
      </c>
    </row>
    <row r="7" spans="1:11">
      <c r="D7" s="1374" t="s">
        <v>631</v>
      </c>
      <c r="E7" s="1375"/>
      <c r="F7" s="1375"/>
      <c r="G7" s="1376"/>
      <c r="H7" s="1374" t="s">
        <v>632</v>
      </c>
      <c r="I7" s="1375"/>
      <c r="J7" s="1375"/>
      <c r="K7" s="1376"/>
    </row>
    <row r="8" spans="1:11" ht="30">
      <c r="B8" s="26" t="s">
        <v>633</v>
      </c>
      <c r="C8" s="729" t="s">
        <v>634</v>
      </c>
      <c r="D8" s="5" t="s">
        <v>2438</v>
      </c>
      <c r="E8" s="5" t="s">
        <v>2348</v>
      </c>
      <c r="F8" s="5" t="s">
        <v>2347</v>
      </c>
      <c r="G8" s="5" t="s">
        <v>2341</v>
      </c>
      <c r="H8" s="5" t="s">
        <v>2438</v>
      </c>
      <c r="I8" s="5" t="s">
        <v>2348</v>
      </c>
      <c r="J8" s="5" t="s">
        <v>2347</v>
      </c>
      <c r="K8" s="5" t="s">
        <v>2341</v>
      </c>
    </row>
    <row r="9" spans="1:11" ht="45" hidden="1">
      <c r="B9" s="26" t="s">
        <v>635</v>
      </c>
      <c r="C9" s="729" t="s">
        <v>636</v>
      </c>
      <c r="D9" s="729"/>
      <c r="E9" s="729"/>
      <c r="F9" s="729"/>
      <c r="G9" s="729"/>
      <c r="H9" s="729"/>
      <c r="I9" s="729"/>
      <c r="J9" s="729"/>
      <c r="K9" s="729"/>
    </row>
    <row r="10" spans="1:11" ht="15" customHeight="1">
      <c r="B10" s="1377" t="s">
        <v>637</v>
      </c>
      <c r="C10" s="1378"/>
      <c r="D10" s="1378"/>
      <c r="E10" s="1378"/>
      <c r="F10" s="1378"/>
      <c r="G10" s="1378"/>
      <c r="H10" s="1378"/>
      <c r="I10" s="1378"/>
      <c r="J10" s="1378"/>
      <c r="K10" s="1379"/>
    </row>
    <row r="11" spans="1:11" ht="30">
      <c r="B11" s="164">
        <v>1</v>
      </c>
      <c r="C11" s="729" t="s">
        <v>638</v>
      </c>
      <c r="D11" s="1380"/>
      <c r="E11" s="1381"/>
      <c r="F11" s="1381"/>
      <c r="G11" s="1382"/>
      <c r="H11" s="728">
        <v>4035038005.1500001</v>
      </c>
      <c r="I11" s="728">
        <v>4115729965.27</v>
      </c>
      <c r="J11" s="728">
        <v>3516503478.4700003</v>
      </c>
      <c r="K11" s="728">
        <v>3931637059.7444005</v>
      </c>
    </row>
    <row r="12" spans="1:11" ht="15" customHeight="1">
      <c r="B12" s="1377" t="s">
        <v>639</v>
      </c>
      <c r="C12" s="1378"/>
      <c r="D12" s="1378"/>
      <c r="E12" s="1378"/>
      <c r="F12" s="1378"/>
      <c r="G12" s="1378"/>
      <c r="H12" s="1378"/>
      <c r="I12" s="1378"/>
      <c r="J12" s="1378"/>
      <c r="K12" s="1379"/>
    </row>
    <row r="13" spans="1:11" ht="45">
      <c r="B13" s="164">
        <v>2</v>
      </c>
      <c r="C13" s="729" t="s">
        <v>640</v>
      </c>
      <c r="D13" s="728">
        <v>4243803983.3899965</v>
      </c>
      <c r="E13" s="728">
        <v>4165107992.7599964</v>
      </c>
      <c r="F13" s="728">
        <v>3702215118.5100017</v>
      </c>
      <c r="G13" s="728">
        <v>3697848951.4299984</v>
      </c>
      <c r="H13" s="728">
        <v>241307307.24850005</v>
      </c>
      <c r="I13" s="728">
        <v>220828362.30849999</v>
      </c>
      <c r="J13" s="728">
        <v>175967400.5</v>
      </c>
      <c r="K13" s="728">
        <v>172047365.93099999</v>
      </c>
    </row>
    <row r="14" spans="1:11">
      <c r="B14" s="164">
        <v>3</v>
      </c>
      <c r="C14" s="731" t="s">
        <v>641</v>
      </c>
      <c r="D14" s="728">
        <v>1722634818.7800002</v>
      </c>
      <c r="E14" s="728">
        <v>1635014804.95</v>
      </c>
      <c r="F14" s="728">
        <v>1537540904.9800003</v>
      </c>
      <c r="G14" s="728">
        <v>1481535193.3599999</v>
      </c>
      <c r="H14" s="728">
        <v>86131740.93900001</v>
      </c>
      <c r="I14" s="728">
        <v>81750740.247500002</v>
      </c>
      <c r="J14" s="728">
        <v>76877045.249000013</v>
      </c>
      <c r="K14" s="728">
        <v>74076759.667999998</v>
      </c>
    </row>
    <row r="15" spans="1:11">
      <c r="B15" s="164">
        <v>4</v>
      </c>
      <c r="C15" s="731" t="s">
        <v>642</v>
      </c>
      <c r="D15" s="728">
        <v>1132131227.7300003</v>
      </c>
      <c r="E15" s="728">
        <v>1052221375.1600001</v>
      </c>
      <c r="F15" s="728">
        <v>760984097.08999991</v>
      </c>
      <c r="G15" s="728">
        <v>759456102.5</v>
      </c>
      <c r="H15" s="728">
        <v>155175566.30950004</v>
      </c>
      <c r="I15" s="728">
        <v>139077622.06099999</v>
      </c>
      <c r="J15" s="728">
        <v>99090355.251000002</v>
      </c>
      <c r="K15" s="728">
        <v>97970606.262999997</v>
      </c>
    </row>
    <row r="16" spans="1:11" ht="30">
      <c r="B16" s="164">
        <v>5</v>
      </c>
      <c r="C16" s="729" t="s">
        <v>643</v>
      </c>
      <c r="D16" s="728">
        <v>2791350058.9500003</v>
      </c>
      <c r="E16" s="728">
        <v>2500967021.9899988</v>
      </c>
      <c r="F16" s="728">
        <v>2353453211.8299999</v>
      </c>
      <c r="G16" s="728">
        <v>2515032038.5600004</v>
      </c>
      <c r="H16" s="728">
        <v>2022270552.7554998</v>
      </c>
      <c r="I16" s="728">
        <v>1852309233.4794993</v>
      </c>
      <c r="J16" s="728">
        <v>1736849841.6874998</v>
      </c>
      <c r="K16" s="728">
        <v>1954262847.9620006</v>
      </c>
    </row>
    <row r="17" spans="2:11" ht="60">
      <c r="B17" s="164">
        <v>6</v>
      </c>
      <c r="C17" s="731" t="s">
        <v>644</v>
      </c>
      <c r="D17" s="728">
        <v>145362606.22999999</v>
      </c>
      <c r="E17" s="728">
        <v>245855189.91000003</v>
      </c>
      <c r="F17" s="728">
        <v>103597610.63</v>
      </c>
      <c r="G17" s="728">
        <v>172690292.59999999</v>
      </c>
      <c r="H17" s="728">
        <v>34825433.4815</v>
      </c>
      <c r="I17" s="728">
        <v>59882810.355500005</v>
      </c>
      <c r="J17" s="728">
        <v>24654623.747499999</v>
      </c>
      <c r="K17" s="728">
        <v>41798494.372000001</v>
      </c>
    </row>
    <row r="18" spans="2:11" ht="30">
      <c r="B18" s="164">
        <v>7</v>
      </c>
      <c r="C18" s="731" t="s">
        <v>645</v>
      </c>
      <c r="D18" s="728">
        <v>2627362452.7200003</v>
      </c>
      <c r="E18" s="728">
        <v>2255111832.079999</v>
      </c>
      <c r="F18" s="728">
        <v>2249855601.1999998</v>
      </c>
      <c r="G18" s="728">
        <v>2342341745.9600005</v>
      </c>
      <c r="H18" s="728">
        <v>1968820119.2739999</v>
      </c>
      <c r="I18" s="728">
        <v>1792426423.1239994</v>
      </c>
      <c r="J18" s="728">
        <v>1712195217.9399998</v>
      </c>
      <c r="K18" s="728">
        <v>1912464353.5900006</v>
      </c>
    </row>
    <row r="19" spans="2:11">
      <c r="B19" s="164">
        <v>8</v>
      </c>
      <c r="C19" s="731" t="s">
        <v>646</v>
      </c>
      <c r="D19" s="728">
        <v>18625000</v>
      </c>
      <c r="E19" s="728">
        <v>0</v>
      </c>
      <c r="F19" s="728">
        <v>0</v>
      </c>
      <c r="G19" s="728">
        <v>0</v>
      </c>
      <c r="H19" s="728">
        <v>18625000</v>
      </c>
      <c r="I19" s="728">
        <v>0</v>
      </c>
      <c r="J19" s="728">
        <v>0</v>
      </c>
      <c r="K19" s="728">
        <v>0</v>
      </c>
    </row>
    <row r="20" spans="2:11">
      <c r="B20" s="164">
        <v>9</v>
      </c>
      <c r="C20" s="731" t="s">
        <v>647</v>
      </c>
      <c r="D20" s="1371"/>
      <c r="E20" s="1372"/>
      <c r="F20" s="1372"/>
      <c r="G20" s="1373"/>
      <c r="H20" s="732"/>
      <c r="I20" s="732"/>
      <c r="J20" s="732"/>
      <c r="K20" s="732"/>
    </row>
    <row r="21" spans="2:11">
      <c r="B21" s="164">
        <v>10</v>
      </c>
      <c r="C21" s="729" t="s">
        <v>648</v>
      </c>
      <c r="D21" s="728">
        <v>615088673.06999993</v>
      </c>
      <c r="E21" s="728">
        <v>661224190.87</v>
      </c>
      <c r="F21" s="728">
        <v>654556355.38999987</v>
      </c>
      <c r="G21" s="728">
        <v>717480485.38000011</v>
      </c>
      <c r="H21" s="728">
        <v>102970849.8055</v>
      </c>
      <c r="I21" s="728">
        <v>120350547.44600001</v>
      </c>
      <c r="J21" s="728">
        <v>124191680.141</v>
      </c>
      <c r="K21" s="728">
        <v>166110282.53049999</v>
      </c>
    </row>
    <row r="22" spans="2:11" ht="60">
      <c r="B22" s="164">
        <v>11</v>
      </c>
      <c r="C22" s="731" t="s">
        <v>649</v>
      </c>
      <c r="D22" s="728">
        <v>60345872.279999994</v>
      </c>
      <c r="E22" s="728">
        <v>74511838.140000001</v>
      </c>
      <c r="F22" s="728">
        <v>78157002.430000007</v>
      </c>
      <c r="G22" s="728">
        <v>120578944.91999999</v>
      </c>
      <c r="H22" s="728">
        <v>60345872.279999994</v>
      </c>
      <c r="I22" s="728">
        <v>74511838.140000001</v>
      </c>
      <c r="J22" s="728">
        <v>78157002.430000007</v>
      </c>
      <c r="K22" s="728">
        <v>120578944.91999999</v>
      </c>
    </row>
    <row r="23" spans="2:11" ht="30">
      <c r="B23" s="164">
        <v>12</v>
      </c>
      <c r="C23" s="731" t="s">
        <v>650</v>
      </c>
      <c r="D23" s="728">
        <v>0</v>
      </c>
      <c r="E23" s="728">
        <v>0</v>
      </c>
      <c r="F23" s="728">
        <v>0</v>
      </c>
      <c r="G23" s="728">
        <v>0</v>
      </c>
      <c r="H23" s="728">
        <v>0</v>
      </c>
      <c r="I23" s="728">
        <v>0</v>
      </c>
      <c r="J23" s="728">
        <v>0</v>
      </c>
      <c r="K23" s="728">
        <v>0</v>
      </c>
    </row>
    <row r="24" spans="2:11">
      <c r="B24" s="164">
        <v>13</v>
      </c>
      <c r="C24" s="731" t="s">
        <v>651</v>
      </c>
      <c r="D24" s="728">
        <v>554742800.78999996</v>
      </c>
      <c r="E24" s="728">
        <v>586712352.73000002</v>
      </c>
      <c r="F24" s="728">
        <v>576399352.95999992</v>
      </c>
      <c r="G24" s="728">
        <v>596901540.46000016</v>
      </c>
      <c r="H24" s="728">
        <v>42624977.5255</v>
      </c>
      <c r="I24" s="728">
        <v>45838709.306000009</v>
      </c>
      <c r="J24" s="728">
        <v>46034677.710999995</v>
      </c>
      <c r="K24" s="728">
        <v>45531337.610500008</v>
      </c>
    </row>
    <row r="25" spans="2:11" ht="30">
      <c r="B25" s="164">
        <v>14</v>
      </c>
      <c r="C25" s="729" t="s">
        <v>652</v>
      </c>
      <c r="D25" s="728">
        <v>0</v>
      </c>
      <c r="E25" s="728">
        <v>0</v>
      </c>
      <c r="F25" s="728">
        <v>0</v>
      </c>
      <c r="G25" s="728">
        <v>0</v>
      </c>
      <c r="H25" s="728">
        <v>0</v>
      </c>
      <c r="I25" s="728">
        <v>0</v>
      </c>
      <c r="J25" s="728">
        <v>0</v>
      </c>
      <c r="K25" s="728">
        <v>0</v>
      </c>
    </row>
    <row r="26" spans="2:11" ht="30">
      <c r="B26" s="164">
        <v>15</v>
      </c>
      <c r="C26" s="729" t="s">
        <v>653</v>
      </c>
      <c r="D26" s="728">
        <v>220601460.37</v>
      </c>
      <c r="E26" s="728">
        <v>191864478.27000001</v>
      </c>
      <c r="F26" s="728">
        <v>160836859.84</v>
      </c>
      <c r="G26" s="728">
        <v>146918115.11000001</v>
      </c>
      <c r="H26" s="728">
        <v>11030073.0185</v>
      </c>
      <c r="I26" s="728">
        <v>9593223.9135000017</v>
      </c>
      <c r="J26" s="728">
        <v>8041842.9920000006</v>
      </c>
      <c r="K26" s="728">
        <v>7345905.7555000009</v>
      </c>
    </row>
    <row r="27" spans="2:11">
      <c r="B27" s="164">
        <v>16</v>
      </c>
      <c r="C27" s="729" t="s">
        <v>654</v>
      </c>
      <c r="D27" s="1380"/>
      <c r="E27" s="1381"/>
      <c r="F27" s="1381"/>
      <c r="G27" s="1382"/>
      <c r="H27" s="728">
        <v>2377578782.8279996</v>
      </c>
      <c r="I27" s="728">
        <v>2203081367.1474996</v>
      </c>
      <c r="J27" s="728">
        <v>2045050765.3204999</v>
      </c>
      <c r="K27" s="728">
        <v>2299766402.1790004</v>
      </c>
    </row>
    <row r="28" spans="2:11">
      <c r="B28" s="1383" t="s">
        <v>655</v>
      </c>
      <c r="C28" s="1384"/>
      <c r="D28" s="1384"/>
      <c r="E28" s="1384"/>
      <c r="F28" s="1384"/>
      <c r="G28" s="1384"/>
      <c r="H28" s="1384"/>
      <c r="I28" s="1384"/>
      <c r="J28" s="1384"/>
      <c r="K28" s="1385"/>
    </row>
    <row r="29" spans="2:11" ht="30">
      <c r="B29" s="164">
        <v>17</v>
      </c>
      <c r="C29" s="729" t="s">
        <v>656</v>
      </c>
      <c r="D29" s="728">
        <v>0</v>
      </c>
      <c r="E29" s="728">
        <v>0</v>
      </c>
      <c r="F29" s="728">
        <v>0</v>
      </c>
      <c r="G29" s="728">
        <v>0</v>
      </c>
      <c r="H29" s="728">
        <v>0</v>
      </c>
      <c r="I29" s="728">
        <v>0</v>
      </c>
      <c r="J29" s="728">
        <v>0</v>
      </c>
      <c r="K29" s="728">
        <v>0</v>
      </c>
    </row>
    <row r="30" spans="2:11" ht="30">
      <c r="B30" s="164">
        <v>18</v>
      </c>
      <c r="C30" s="729" t="s">
        <v>657</v>
      </c>
      <c r="D30" s="728">
        <v>121143918.52999997</v>
      </c>
      <c r="E30" s="728">
        <v>97413166.640000045</v>
      </c>
      <c r="F30" s="728">
        <v>124318409.88000003</v>
      </c>
      <c r="G30" s="728">
        <v>120847004.04999998</v>
      </c>
      <c r="H30" s="728">
        <v>121143918.52999997</v>
      </c>
      <c r="I30" s="728">
        <v>97413166.640000045</v>
      </c>
      <c r="J30" s="728">
        <v>124318409.88000003</v>
      </c>
      <c r="K30" s="728">
        <v>120847004.04999998</v>
      </c>
    </row>
    <row r="31" spans="2:11">
      <c r="B31" s="164">
        <v>19</v>
      </c>
      <c r="C31" s="729" t="s">
        <v>658</v>
      </c>
      <c r="D31" s="728">
        <v>60235658.319999993</v>
      </c>
      <c r="E31" s="728">
        <v>73524629.830000013</v>
      </c>
      <c r="F31" s="728">
        <v>76079553.329999998</v>
      </c>
      <c r="G31" s="728">
        <v>123200554.46000001</v>
      </c>
      <c r="H31" s="728">
        <v>60235658.319999993</v>
      </c>
      <c r="I31" s="728">
        <v>73524629.830000013</v>
      </c>
      <c r="J31" s="728">
        <v>76079553.329999998</v>
      </c>
      <c r="K31" s="728">
        <v>123200554.46000001</v>
      </c>
    </row>
    <row r="32" spans="2:11">
      <c r="B32" s="1386" t="s">
        <v>659</v>
      </c>
      <c r="C32" s="1388" t="s">
        <v>660</v>
      </c>
      <c r="D32" s="1390"/>
      <c r="E32" s="1391"/>
      <c r="F32" s="1391"/>
      <c r="G32" s="1392"/>
      <c r="H32" s="1388">
        <v>0</v>
      </c>
      <c r="I32" s="1388">
        <v>0</v>
      </c>
      <c r="J32" s="1084">
        <v>0</v>
      </c>
      <c r="K32" s="1084">
        <v>0</v>
      </c>
    </row>
    <row r="33" spans="2:11">
      <c r="B33" s="1387"/>
      <c r="C33" s="1389"/>
      <c r="D33" s="1393"/>
      <c r="E33" s="1394"/>
      <c r="F33" s="1394"/>
      <c r="G33" s="1395"/>
      <c r="H33" s="1389"/>
      <c r="I33" s="1389"/>
      <c r="J33" s="1085"/>
      <c r="K33" s="1085"/>
    </row>
    <row r="34" spans="2:11">
      <c r="B34" s="1386" t="s">
        <v>661</v>
      </c>
      <c r="C34" s="1388" t="s">
        <v>662</v>
      </c>
      <c r="D34" s="1390"/>
      <c r="E34" s="1391"/>
      <c r="F34" s="1391"/>
      <c r="G34" s="1392"/>
      <c r="H34" s="1388">
        <v>0</v>
      </c>
      <c r="I34" s="1388">
        <v>0</v>
      </c>
      <c r="J34" s="1084">
        <v>0</v>
      </c>
      <c r="K34" s="1084">
        <v>0</v>
      </c>
    </row>
    <row r="35" spans="2:11">
      <c r="B35" s="1387"/>
      <c r="C35" s="1389"/>
      <c r="D35" s="1393"/>
      <c r="E35" s="1394"/>
      <c r="F35" s="1394"/>
      <c r="G35" s="1395"/>
      <c r="H35" s="1389"/>
      <c r="I35" s="1389"/>
      <c r="J35" s="1085"/>
      <c r="K35" s="1085"/>
    </row>
    <row r="36" spans="2:11">
      <c r="B36" s="164">
        <v>20</v>
      </c>
      <c r="C36" s="729" t="s">
        <v>663</v>
      </c>
      <c r="D36" s="728">
        <v>181379576.84999996</v>
      </c>
      <c r="E36" s="728">
        <v>170937796.47000006</v>
      </c>
      <c r="F36" s="728">
        <v>200397963.21000004</v>
      </c>
      <c r="G36" s="728">
        <v>244047558.50999999</v>
      </c>
      <c r="H36" s="728">
        <v>142013724.95999998</v>
      </c>
      <c r="I36" s="728">
        <v>135475783.65500003</v>
      </c>
      <c r="J36" s="728">
        <v>156630740.745</v>
      </c>
      <c r="K36" s="728">
        <v>202602125.21000001</v>
      </c>
    </row>
    <row r="37" spans="2:11">
      <c r="B37" s="1386" t="s">
        <v>310</v>
      </c>
      <c r="C37" s="1396" t="s">
        <v>664</v>
      </c>
      <c r="D37" s="1398">
        <v>0</v>
      </c>
      <c r="E37" s="1398">
        <v>0</v>
      </c>
      <c r="F37" s="1082">
        <v>0</v>
      </c>
      <c r="G37" s="1082">
        <v>0</v>
      </c>
      <c r="H37" s="1388">
        <v>0</v>
      </c>
      <c r="I37" s="1388">
        <v>0</v>
      </c>
      <c r="J37" s="1084">
        <v>0</v>
      </c>
      <c r="K37" s="1084">
        <v>0</v>
      </c>
    </row>
    <row r="38" spans="2:11">
      <c r="B38" s="1387"/>
      <c r="C38" s="1397"/>
      <c r="D38" s="1399"/>
      <c r="E38" s="1399"/>
      <c r="F38" s="1083"/>
      <c r="G38" s="1083"/>
      <c r="H38" s="1389"/>
      <c r="I38" s="1389"/>
      <c r="J38" s="1085"/>
      <c r="K38" s="1085"/>
    </row>
    <row r="39" spans="2:11">
      <c r="B39" s="1386" t="s">
        <v>312</v>
      </c>
      <c r="C39" s="1396" t="s">
        <v>665</v>
      </c>
      <c r="D39" s="1398">
        <v>0</v>
      </c>
      <c r="E39" s="1398">
        <v>0</v>
      </c>
      <c r="F39" s="1082">
        <v>0</v>
      </c>
      <c r="G39" s="1082">
        <v>0</v>
      </c>
      <c r="H39" s="1388">
        <v>0</v>
      </c>
      <c r="I39" s="1388">
        <v>0</v>
      </c>
      <c r="J39" s="1084">
        <v>0</v>
      </c>
      <c r="K39" s="1084">
        <v>0</v>
      </c>
    </row>
    <row r="40" spans="2:11">
      <c r="B40" s="1387"/>
      <c r="C40" s="1397"/>
      <c r="D40" s="1399"/>
      <c r="E40" s="1399"/>
      <c r="F40" s="1083"/>
      <c r="G40" s="1083"/>
      <c r="H40" s="1389"/>
      <c r="I40" s="1389"/>
      <c r="J40" s="1085"/>
      <c r="K40" s="1085"/>
    </row>
    <row r="41" spans="2:11">
      <c r="B41" s="1386" t="s">
        <v>314</v>
      </c>
      <c r="C41" s="1396" t="s">
        <v>666</v>
      </c>
      <c r="D41" s="1398">
        <v>181379576.84999996</v>
      </c>
      <c r="E41" s="1398">
        <v>170937796.47000006</v>
      </c>
      <c r="F41" s="1082">
        <v>200397963.21000004</v>
      </c>
      <c r="G41" s="1082">
        <v>244047558.50999999</v>
      </c>
      <c r="H41" s="1398">
        <v>142013724.95999998</v>
      </c>
      <c r="I41" s="1398">
        <v>135475783.65500003</v>
      </c>
      <c r="J41" s="1082">
        <v>156630740.745</v>
      </c>
      <c r="K41" s="1082">
        <v>202602125.21000001</v>
      </c>
    </row>
    <row r="42" spans="2:11">
      <c r="B42" s="1387"/>
      <c r="C42" s="1397"/>
      <c r="D42" s="1399"/>
      <c r="E42" s="1399"/>
      <c r="F42" s="1083"/>
      <c r="G42" s="1083"/>
      <c r="H42" s="1399"/>
      <c r="I42" s="1399"/>
      <c r="J42" s="1083"/>
      <c r="K42" s="1083"/>
    </row>
    <row r="43" spans="2:11">
      <c r="B43" s="1400" t="s">
        <v>667</v>
      </c>
      <c r="C43" s="1401"/>
      <c r="D43" s="1401"/>
      <c r="E43" s="1401"/>
      <c r="F43" s="1401"/>
      <c r="G43" s="1401"/>
      <c r="H43" s="1401"/>
      <c r="I43" s="1401"/>
      <c r="J43" s="1401"/>
      <c r="K43" s="1402"/>
    </row>
    <row r="44" spans="2:11">
      <c r="B44" s="191" t="s">
        <v>668</v>
      </c>
      <c r="C44" s="146" t="s">
        <v>669</v>
      </c>
      <c r="D44" s="1403"/>
      <c r="E44" s="1404"/>
      <c r="F44" s="1404"/>
      <c r="G44" s="1405"/>
      <c r="H44" s="728">
        <v>4035038005.1500001</v>
      </c>
      <c r="I44" s="728">
        <v>4115729965.27</v>
      </c>
      <c r="J44" s="728">
        <v>3516503478.4700003</v>
      </c>
      <c r="K44" s="728">
        <v>3931637059.7444005</v>
      </c>
    </row>
    <row r="45" spans="2:11">
      <c r="B45" s="191">
        <v>22</v>
      </c>
      <c r="C45" s="146" t="s">
        <v>670</v>
      </c>
      <c r="D45" s="1403"/>
      <c r="E45" s="1404"/>
      <c r="F45" s="1404"/>
      <c r="G45" s="1405"/>
      <c r="H45" s="728">
        <v>2235565057.8679996</v>
      </c>
      <c r="I45" s="728">
        <v>2067605583.4924996</v>
      </c>
      <c r="J45" s="728">
        <v>1888420024.5755</v>
      </c>
      <c r="K45" s="728">
        <v>2097164276.9690003</v>
      </c>
    </row>
    <row r="46" spans="2:11">
      <c r="B46" s="191">
        <v>23</v>
      </c>
      <c r="C46" s="146" t="s">
        <v>671</v>
      </c>
      <c r="D46" s="1403"/>
      <c r="E46" s="1404"/>
      <c r="F46" s="1404"/>
      <c r="G46" s="1405"/>
      <c r="H46" s="733">
        <v>1.8049298055311847</v>
      </c>
      <c r="I46" s="733">
        <v>1.9905778926742437</v>
      </c>
      <c r="J46" s="733">
        <v>1.8621405369075552</v>
      </c>
      <c r="K46" s="733">
        <v>1.8747396677129824</v>
      </c>
    </row>
    <row r="48" spans="2:11">
      <c r="B48" s="128"/>
    </row>
  </sheetData>
  <mergeCells count="40">
    <mergeCell ref="B43:K43"/>
    <mergeCell ref="D44:G44"/>
    <mergeCell ref="D45:G45"/>
    <mergeCell ref="D46:G46"/>
    <mergeCell ref="H41:H42"/>
    <mergeCell ref="I41:I42"/>
    <mergeCell ref="B41:B42"/>
    <mergeCell ref="C41:C42"/>
    <mergeCell ref="D41:D42"/>
    <mergeCell ref="E41:E42"/>
    <mergeCell ref="I39:I40"/>
    <mergeCell ref="B37:B38"/>
    <mergeCell ref="C37:C38"/>
    <mergeCell ref="D37:D38"/>
    <mergeCell ref="E37:E38"/>
    <mergeCell ref="H37:H38"/>
    <mergeCell ref="I37:I38"/>
    <mergeCell ref="B39:B40"/>
    <mergeCell ref="C39:C40"/>
    <mergeCell ref="D39:D40"/>
    <mergeCell ref="E39:E40"/>
    <mergeCell ref="H39:H40"/>
    <mergeCell ref="B34:B35"/>
    <mergeCell ref="C34:C35"/>
    <mergeCell ref="D34:G35"/>
    <mergeCell ref="H34:H35"/>
    <mergeCell ref="I34:I35"/>
    <mergeCell ref="D27:G27"/>
    <mergeCell ref="B28:K28"/>
    <mergeCell ref="B32:B33"/>
    <mergeCell ref="C32:C33"/>
    <mergeCell ref="D32:G33"/>
    <mergeCell ref="H32:H33"/>
    <mergeCell ref="I32:I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14A6E-A155-4DD5-9C6F-F0D24327BDC3}">
  <sheetPr codeName="Sheet36"/>
  <dimension ref="A3:D13"/>
  <sheetViews>
    <sheetView workbookViewId="0"/>
  </sheetViews>
  <sheetFormatPr defaultColWidth="9.140625" defaultRowHeight="15"/>
  <cols>
    <col min="1" max="2" width="9.140625" style="1"/>
    <col min="3" max="3" width="65.42578125" style="1" customWidth="1"/>
    <col min="4" max="4" width="25.140625" style="1" customWidth="1"/>
    <col min="5" max="16384" width="9.140625" style="1"/>
  </cols>
  <sheetData>
    <row r="3" spans="1:4">
      <c r="B3" s="190" t="s">
        <v>614</v>
      </c>
    </row>
    <row r="4" spans="1:4">
      <c r="B4" s="90" t="s">
        <v>672</v>
      </c>
    </row>
    <row r="5" spans="1:4" ht="15.75">
      <c r="B5" s="186"/>
    </row>
    <row r="6" spans="1:4" ht="30">
      <c r="B6" s="15" t="s">
        <v>113</v>
      </c>
      <c r="C6" s="1406" t="s">
        <v>122</v>
      </c>
      <c r="D6" s="1407"/>
    </row>
    <row r="7" spans="1:4" ht="31.5">
      <c r="A7" s="157"/>
      <c r="B7" s="15" t="s">
        <v>116</v>
      </c>
      <c r="C7" s="192" t="s">
        <v>673</v>
      </c>
      <c r="D7" s="192"/>
    </row>
    <row r="8" spans="1:4" ht="15.75">
      <c r="A8" s="157"/>
      <c r="B8" s="15" t="s">
        <v>117</v>
      </c>
      <c r="C8" s="192" t="s">
        <v>674</v>
      </c>
      <c r="D8" s="192"/>
    </row>
    <row r="9" spans="1:4" ht="15.75">
      <c r="A9" s="157"/>
      <c r="B9" s="141" t="s">
        <v>147</v>
      </c>
      <c r="C9" s="192" t="s">
        <v>675</v>
      </c>
      <c r="D9" s="192"/>
    </row>
    <row r="10" spans="1:4" ht="31.5">
      <c r="A10" s="157"/>
      <c r="B10" s="15" t="s">
        <v>132</v>
      </c>
      <c r="C10" s="192" t="s">
        <v>676</v>
      </c>
      <c r="D10" s="192"/>
    </row>
    <row r="11" spans="1:4" ht="15.75">
      <c r="A11" s="157"/>
      <c r="B11" s="141" t="s">
        <v>134</v>
      </c>
      <c r="C11" s="192" t="s">
        <v>677</v>
      </c>
      <c r="D11" s="192"/>
    </row>
    <row r="12" spans="1:4" ht="15.75">
      <c r="A12" s="157"/>
      <c r="B12" s="15" t="s">
        <v>137</v>
      </c>
      <c r="C12" s="192" t="s">
        <v>678</v>
      </c>
      <c r="D12" s="192"/>
    </row>
    <row r="13" spans="1:4" ht="47.25">
      <c r="A13" s="157"/>
      <c r="B13" s="15" t="s">
        <v>140</v>
      </c>
      <c r="C13" s="192" t="s">
        <v>679</v>
      </c>
      <c r="D13" s="192"/>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06E27-8F6E-43AA-A180-054DFFB615FD}">
  <sheetPr codeName="Sheet37"/>
  <dimension ref="B2:J44"/>
  <sheetViews>
    <sheetView workbookViewId="0">
      <selection activeCell="I51" sqref="I51"/>
    </sheetView>
  </sheetViews>
  <sheetFormatPr defaultColWidth="9.140625" defaultRowHeight="15"/>
  <cols>
    <col min="1" max="1" width="3.5703125" style="1" customWidth="1"/>
    <col min="2" max="2" width="9.140625" style="1"/>
    <col min="3" max="3" width="39.42578125" style="1" customWidth="1"/>
    <col min="4" max="4" width="22.42578125" style="1" customWidth="1"/>
    <col min="5" max="5" width="16" style="1" customWidth="1"/>
    <col min="6" max="6" width="18.42578125" style="1" customWidth="1"/>
    <col min="7" max="7" width="12.5703125" style="1" customWidth="1"/>
    <col min="8" max="8" width="17.85546875" style="1" customWidth="1"/>
    <col min="9" max="9" width="16.85546875" style="1" customWidth="1"/>
    <col min="10" max="10" width="18.5703125" style="1" customWidth="1"/>
    <col min="11" max="16384" width="9.140625" style="1"/>
  </cols>
  <sheetData>
    <row r="2" spans="2:8" ht="16.5">
      <c r="B2" s="193" t="s">
        <v>615</v>
      </c>
    </row>
    <row r="3" spans="2:8" ht="15.75">
      <c r="B3" s="186" t="s">
        <v>680</v>
      </c>
    </row>
    <row r="4" spans="2:8" s="90" customFormat="1" ht="15.75" thickBot="1"/>
    <row r="5" spans="2:8" ht="15.75" thickBot="1">
      <c r="B5" s="1408"/>
      <c r="C5" s="1409"/>
      <c r="D5" s="194" t="s">
        <v>7</v>
      </c>
      <c r="E5" s="194" t="s">
        <v>8</v>
      </c>
      <c r="F5" s="195" t="s">
        <v>9</v>
      </c>
      <c r="G5" s="196" t="s">
        <v>46</v>
      </c>
      <c r="H5" s="197" t="s">
        <v>47</v>
      </c>
    </row>
    <row r="6" spans="2:8" ht="15.75" customHeight="1" thickBot="1">
      <c r="B6" s="1410" t="s">
        <v>681</v>
      </c>
      <c r="C6" s="1411"/>
      <c r="D6" s="1414" t="s">
        <v>682</v>
      </c>
      <c r="E6" s="1415"/>
      <c r="F6" s="1415"/>
      <c r="G6" s="1416"/>
      <c r="H6" s="1417" t="s">
        <v>683</v>
      </c>
    </row>
    <row r="7" spans="2:8" ht="15" customHeight="1" thickBot="1">
      <c r="B7" s="1412"/>
      <c r="C7" s="1413"/>
      <c r="D7" s="198" t="s">
        <v>684</v>
      </c>
      <c r="E7" s="198" t="s">
        <v>685</v>
      </c>
      <c r="F7" s="198" t="s">
        <v>686</v>
      </c>
      <c r="G7" s="199" t="s">
        <v>687</v>
      </c>
      <c r="H7" s="1418"/>
    </row>
    <row r="8" spans="2:8" ht="15.75" thickBot="1">
      <c r="B8" s="200" t="s">
        <v>688</v>
      </c>
      <c r="C8" s="201"/>
      <c r="D8" s="201"/>
      <c r="E8" s="202"/>
      <c r="F8" s="201"/>
      <c r="G8" s="201"/>
      <c r="H8" s="203"/>
    </row>
    <row r="9" spans="2:8" ht="15.75" thickBot="1">
      <c r="B9" s="734">
        <v>1</v>
      </c>
      <c r="C9" s="735" t="s">
        <v>689</v>
      </c>
      <c r="D9" s="776">
        <v>711048822.8637979</v>
      </c>
      <c r="E9" s="771">
        <v>0</v>
      </c>
      <c r="F9" s="759">
        <v>0</v>
      </c>
      <c r="G9" s="736">
        <v>134870759.05000001</v>
      </c>
      <c r="H9" s="737">
        <v>845919581.91379786</v>
      </c>
    </row>
    <row r="10" spans="2:8" ht="15.75" thickBot="1">
      <c r="B10" s="738">
        <v>2</v>
      </c>
      <c r="C10" s="739" t="s">
        <v>690</v>
      </c>
      <c r="D10" s="773">
        <v>711048822.8637979</v>
      </c>
      <c r="E10" s="773">
        <v>0</v>
      </c>
      <c r="F10" s="774">
        <v>0</v>
      </c>
      <c r="G10" s="740">
        <v>134870759.05000001</v>
      </c>
      <c r="H10" s="741">
        <v>845919581.91379786</v>
      </c>
    </row>
    <row r="11" spans="2:8" ht="15.75" thickBot="1">
      <c r="B11" s="738">
        <v>3</v>
      </c>
      <c r="C11" s="739" t="s">
        <v>691</v>
      </c>
      <c r="D11" s="742"/>
      <c r="E11" s="773">
        <v>0</v>
      </c>
      <c r="F11" s="774">
        <v>0</v>
      </c>
      <c r="G11" s="740">
        <v>0</v>
      </c>
      <c r="H11" s="741">
        <v>0</v>
      </c>
    </row>
    <row r="12" spans="2:8" ht="15.75" thickBot="1">
      <c r="B12" s="743">
        <v>4</v>
      </c>
      <c r="C12" s="735" t="s">
        <v>692</v>
      </c>
      <c r="D12" s="742"/>
      <c r="E12" s="771">
        <v>3656534018.8100033</v>
      </c>
      <c r="F12" s="759">
        <v>555319418.70999956</v>
      </c>
      <c r="G12" s="744">
        <v>7337833.6299999999</v>
      </c>
      <c r="H12" s="745">
        <v>3897486787.2690024</v>
      </c>
    </row>
    <row r="13" spans="2:8" ht="15.75" thickBot="1">
      <c r="B13" s="738">
        <v>5</v>
      </c>
      <c r="C13" s="739" t="s">
        <v>641</v>
      </c>
      <c r="D13" s="742"/>
      <c r="E13" s="772">
        <v>1932003673.2700043</v>
      </c>
      <c r="F13" s="761">
        <v>57613524.149999946</v>
      </c>
      <c r="G13" s="740">
        <v>3908807.31</v>
      </c>
      <c r="H13" s="741">
        <v>1894045144.8590038</v>
      </c>
    </row>
    <row r="14" spans="2:8" ht="15.75" thickBot="1">
      <c r="B14" s="738">
        <v>6</v>
      </c>
      <c r="C14" s="739" t="s">
        <v>642</v>
      </c>
      <c r="D14" s="742"/>
      <c r="E14" s="772">
        <v>1724530345.539999</v>
      </c>
      <c r="F14" s="761">
        <v>497705894.55999964</v>
      </c>
      <c r="G14" s="740">
        <v>3429026.32</v>
      </c>
      <c r="H14" s="741">
        <v>2003441642.4099987</v>
      </c>
    </row>
    <row r="15" spans="2:8" ht="15.75" thickBot="1">
      <c r="B15" s="743">
        <v>7</v>
      </c>
      <c r="C15" s="735" t="s">
        <v>693</v>
      </c>
      <c r="D15" s="742"/>
      <c r="E15" s="771">
        <v>3137927705.4099989</v>
      </c>
      <c r="F15" s="759">
        <v>65748709.600000009</v>
      </c>
      <c r="G15" s="744">
        <v>1033281081.27</v>
      </c>
      <c r="H15" s="745">
        <v>1832943982.0950003</v>
      </c>
    </row>
    <row r="16" spans="2:8" ht="15.75" thickBot="1">
      <c r="B16" s="738">
        <v>8</v>
      </c>
      <c r="C16" s="739" t="s">
        <v>694</v>
      </c>
      <c r="D16" s="742"/>
      <c r="E16" s="775">
        <v>145265918.42000005</v>
      </c>
      <c r="F16" s="761">
        <v>0</v>
      </c>
      <c r="G16" s="740">
        <v>0</v>
      </c>
      <c r="H16" s="741">
        <v>4701759.3499999996</v>
      </c>
    </row>
    <row r="17" spans="2:10" ht="15.75" thickBot="1">
      <c r="B17" s="738">
        <v>9</v>
      </c>
      <c r="C17" s="746" t="s">
        <v>695</v>
      </c>
      <c r="D17" s="742"/>
      <c r="E17" s="772">
        <v>2992661786.9899988</v>
      </c>
      <c r="F17" s="761">
        <v>65748709.600000009</v>
      </c>
      <c r="G17" s="740">
        <v>1033281081.27</v>
      </c>
      <c r="H17" s="741">
        <v>1828242222.7450004</v>
      </c>
    </row>
    <row r="18" spans="2:10" ht="15.75" thickBot="1">
      <c r="B18" s="743">
        <v>10</v>
      </c>
      <c r="C18" s="735" t="s">
        <v>696</v>
      </c>
      <c r="D18" s="742"/>
      <c r="E18" s="771">
        <v>0</v>
      </c>
      <c r="F18" s="759">
        <v>0</v>
      </c>
      <c r="G18" s="744">
        <v>0</v>
      </c>
      <c r="H18" s="745">
        <v>0</v>
      </c>
      <c r="J18" s="1081"/>
    </row>
    <row r="19" spans="2:10" ht="15.75" thickBot="1">
      <c r="B19" s="743">
        <v>11</v>
      </c>
      <c r="C19" s="735" t="s">
        <v>697</v>
      </c>
      <c r="D19" s="771">
        <v>428830.10999999993</v>
      </c>
      <c r="E19" s="771">
        <v>216303677.00822067</v>
      </c>
      <c r="F19" s="759">
        <v>0</v>
      </c>
      <c r="G19" s="744">
        <v>0</v>
      </c>
      <c r="H19" s="745">
        <v>0</v>
      </c>
    </row>
    <row r="20" spans="2:10" ht="15.75" thickBot="1">
      <c r="B20" s="738">
        <v>12</v>
      </c>
      <c r="C20" s="739" t="s">
        <v>698</v>
      </c>
      <c r="D20" s="772">
        <v>428830.10999999993</v>
      </c>
      <c r="E20" s="742"/>
      <c r="F20" s="769"/>
      <c r="G20" s="770"/>
      <c r="H20" s="747"/>
    </row>
    <row r="21" spans="2:10" ht="45.75" thickBot="1">
      <c r="B21" s="738">
        <v>13</v>
      </c>
      <c r="C21" s="739" t="s">
        <v>699</v>
      </c>
      <c r="D21" s="742"/>
      <c r="E21" s="772">
        <v>216303677.00822067</v>
      </c>
      <c r="F21" s="761">
        <v>0</v>
      </c>
      <c r="G21" s="740">
        <v>0</v>
      </c>
      <c r="H21" s="741">
        <v>0</v>
      </c>
    </row>
    <row r="22" spans="2:10" ht="15.75" thickBot="1">
      <c r="B22" s="748">
        <v>14</v>
      </c>
      <c r="C22" s="749" t="s">
        <v>700</v>
      </c>
      <c r="D22" s="750"/>
      <c r="E22" s="750"/>
      <c r="F22" s="751"/>
      <c r="G22" s="752"/>
      <c r="H22" s="753">
        <v>6576350351.2778006</v>
      </c>
    </row>
    <row r="23" spans="2:10" ht="23.25" customHeight="1" thickBot="1">
      <c r="B23" s="1419" t="s">
        <v>701</v>
      </c>
      <c r="C23" s="1420"/>
      <c r="D23" s="1420"/>
      <c r="E23" s="1420"/>
      <c r="F23" s="1420"/>
      <c r="G23" s="1420"/>
      <c r="H23" s="1421"/>
    </row>
    <row r="24" spans="2:10" ht="15.75" thickBot="1">
      <c r="B24" s="743">
        <v>15</v>
      </c>
      <c r="C24" s="735" t="s">
        <v>638</v>
      </c>
      <c r="D24" s="754"/>
      <c r="E24" s="755"/>
      <c r="F24" s="756"/>
      <c r="G24" s="757"/>
      <c r="H24" s="745"/>
    </row>
    <row r="25" spans="2:10" ht="30.75" thickBot="1">
      <c r="B25" s="743" t="s">
        <v>702</v>
      </c>
      <c r="C25" s="735" t="s">
        <v>703</v>
      </c>
      <c r="D25" s="758"/>
      <c r="E25" s="771">
        <v>0</v>
      </c>
      <c r="F25" s="759">
        <v>0</v>
      </c>
      <c r="G25" s="759">
        <v>0</v>
      </c>
      <c r="H25" s="745">
        <v>0</v>
      </c>
    </row>
    <row r="26" spans="2:10" ht="42" customHeight="1" thickBot="1">
      <c r="B26" s="743">
        <v>16</v>
      </c>
      <c r="C26" s="735" t="s">
        <v>704</v>
      </c>
      <c r="D26" s="754"/>
      <c r="E26" s="771">
        <v>40567500.18</v>
      </c>
      <c r="F26" s="759">
        <v>0</v>
      </c>
      <c r="G26" s="759">
        <v>0</v>
      </c>
      <c r="H26" s="745">
        <v>20283750.09</v>
      </c>
    </row>
    <row r="27" spans="2:10" ht="45.75" customHeight="1" thickBot="1">
      <c r="B27" s="743">
        <v>17</v>
      </c>
      <c r="C27" s="735" t="s">
        <v>705</v>
      </c>
      <c r="D27" s="754"/>
      <c r="E27" s="771">
        <v>312952245.01999986</v>
      </c>
      <c r="F27" s="759">
        <v>354469139.26000005</v>
      </c>
      <c r="G27" s="759">
        <v>4596309278.7599974</v>
      </c>
      <c r="H27" s="745">
        <v>4165401496.2259979</v>
      </c>
    </row>
    <row r="28" spans="2:10" ht="60.75" thickBot="1">
      <c r="B28" s="738">
        <v>18</v>
      </c>
      <c r="C28" s="760" t="s">
        <v>706</v>
      </c>
      <c r="D28" s="754"/>
      <c r="E28" s="772">
        <v>0</v>
      </c>
      <c r="F28" s="761">
        <v>0</v>
      </c>
      <c r="G28" s="761">
        <v>0</v>
      </c>
      <c r="H28" s="741">
        <v>0</v>
      </c>
    </row>
    <row r="29" spans="2:10" ht="60.75" thickBot="1">
      <c r="B29" s="738">
        <v>19</v>
      </c>
      <c r="C29" s="739" t="s">
        <v>707</v>
      </c>
      <c r="D29" s="754"/>
      <c r="E29" s="772">
        <v>7106444.3199999966</v>
      </c>
      <c r="F29" s="761">
        <v>1503039.8799999992</v>
      </c>
      <c r="G29" s="761">
        <v>124721405.15999994</v>
      </c>
      <c r="H29" s="741">
        <v>126183569.53199993</v>
      </c>
    </row>
    <row r="30" spans="2:10" ht="60.75" thickBot="1">
      <c r="B30" s="738">
        <v>20</v>
      </c>
      <c r="C30" s="739" t="s">
        <v>708</v>
      </c>
      <c r="D30" s="754"/>
      <c r="E30" s="772">
        <v>250395485.80999982</v>
      </c>
      <c r="F30" s="761">
        <v>279827549.35000002</v>
      </c>
      <c r="G30" s="761">
        <v>2801934910.9000006</v>
      </c>
      <c r="H30" s="741">
        <v>4019257600.2669983</v>
      </c>
    </row>
    <row r="31" spans="2:10" ht="60.75" thickBot="1">
      <c r="B31" s="738">
        <v>21</v>
      </c>
      <c r="C31" s="762" t="s">
        <v>709</v>
      </c>
      <c r="D31" s="754"/>
      <c r="E31" s="772">
        <v>0</v>
      </c>
      <c r="F31" s="761">
        <v>0</v>
      </c>
      <c r="G31" s="761">
        <v>0</v>
      </c>
      <c r="H31" s="741">
        <v>1372501408.4219973</v>
      </c>
    </row>
    <row r="32" spans="2:10" ht="30.75" thickBot="1">
      <c r="B32" s="738">
        <v>22</v>
      </c>
      <c r="C32" s="739" t="s">
        <v>710</v>
      </c>
      <c r="D32" s="754"/>
      <c r="E32" s="772">
        <v>34756253.220000029</v>
      </c>
      <c r="F32" s="761">
        <v>37356709.51000002</v>
      </c>
      <c r="G32" s="761">
        <v>1669652962.6999967</v>
      </c>
      <c r="H32" s="741">
        <v>0</v>
      </c>
    </row>
    <row r="33" spans="2:8" ht="60.75" thickBot="1">
      <c r="B33" s="738">
        <v>23</v>
      </c>
      <c r="C33" s="762" t="s">
        <v>709</v>
      </c>
      <c r="D33" s="754"/>
      <c r="E33" s="772">
        <v>34756253.220000029</v>
      </c>
      <c r="F33" s="761">
        <v>37356709.51000002</v>
      </c>
      <c r="G33" s="761">
        <v>1669652962.6999967</v>
      </c>
      <c r="H33" s="741">
        <v>0</v>
      </c>
    </row>
    <row r="34" spans="2:8" ht="75.75" thickBot="1">
      <c r="B34" s="738">
        <v>24</v>
      </c>
      <c r="C34" s="739" t="s">
        <v>711</v>
      </c>
      <c r="D34" s="754"/>
      <c r="E34" s="772">
        <v>20694061.669999994</v>
      </c>
      <c r="F34" s="761">
        <v>35781840.519999996</v>
      </c>
      <c r="G34" s="761">
        <v>0</v>
      </c>
      <c r="H34" s="741">
        <v>19960326.426999997</v>
      </c>
    </row>
    <row r="35" spans="2:8" ht="15.75" thickBot="1">
      <c r="B35" s="743">
        <v>25</v>
      </c>
      <c r="C35" s="735" t="s">
        <v>712</v>
      </c>
      <c r="D35" s="754"/>
      <c r="E35" s="771">
        <v>0</v>
      </c>
      <c r="F35" s="759">
        <v>0</v>
      </c>
      <c r="G35" s="759">
        <v>0</v>
      </c>
      <c r="H35" s="759">
        <v>0</v>
      </c>
    </row>
    <row r="36" spans="2:8" ht="15.75" thickBot="1">
      <c r="B36" s="743">
        <v>26</v>
      </c>
      <c r="C36" s="735" t="s">
        <v>713</v>
      </c>
      <c r="D36" s="754"/>
      <c r="E36" s="777">
        <f>SUM(E37,E38,E39,E40,E41)</f>
        <v>67660806.99000001</v>
      </c>
      <c r="F36" s="777">
        <f>SUM(F37,F38,F39,F40,F41)</f>
        <v>0</v>
      </c>
      <c r="G36" s="777">
        <f>SUM(G37,G38,G39,G40,G41)</f>
        <v>37696890.531728745</v>
      </c>
      <c r="H36" s="759">
        <f>SUM(H37,H38,H39,H40,H41)</f>
        <v>245556.37</v>
      </c>
    </row>
    <row r="37" spans="2:8" ht="15.75" thickBot="1">
      <c r="B37" s="738">
        <v>27</v>
      </c>
      <c r="C37" s="739" t="s">
        <v>714</v>
      </c>
      <c r="D37" s="754"/>
      <c r="E37" s="754"/>
      <c r="F37" s="763"/>
      <c r="G37" s="761">
        <v>0</v>
      </c>
      <c r="H37" s="764">
        <v>0</v>
      </c>
    </row>
    <row r="38" spans="2:8" ht="45.75" thickBot="1">
      <c r="B38" s="738">
        <v>28</v>
      </c>
      <c r="C38" s="739" t="s">
        <v>715</v>
      </c>
      <c r="D38" s="754"/>
      <c r="E38" s="1422">
        <v>0</v>
      </c>
      <c r="F38" s="1423"/>
      <c r="G38" s="1424"/>
      <c r="H38" s="741">
        <v>0</v>
      </c>
    </row>
    <row r="39" spans="2:8" ht="15.75" thickBot="1">
      <c r="B39" s="738">
        <v>29</v>
      </c>
      <c r="C39" s="739" t="s">
        <v>716</v>
      </c>
      <c r="D39" s="765"/>
      <c r="E39" s="1422">
        <v>0</v>
      </c>
      <c r="F39" s="1423"/>
      <c r="G39" s="1424"/>
      <c r="H39" s="741">
        <v>0</v>
      </c>
    </row>
    <row r="40" spans="2:8" ht="30.75" thickBot="1">
      <c r="B40" s="738">
        <v>30</v>
      </c>
      <c r="C40" s="739" t="s">
        <v>717</v>
      </c>
      <c r="D40" s="754"/>
      <c r="E40" s="1422">
        <v>245556.37</v>
      </c>
      <c r="F40" s="1423"/>
      <c r="G40" s="1424"/>
      <c r="H40" s="741">
        <v>245556.37</v>
      </c>
    </row>
    <row r="41" spans="2:8" ht="30.75" thickBot="1">
      <c r="B41" s="738">
        <v>31</v>
      </c>
      <c r="C41" s="739" t="s">
        <v>718</v>
      </c>
      <c r="D41" s="754"/>
      <c r="E41" s="778">
        <v>67415250.620000005</v>
      </c>
      <c r="F41" s="779">
        <v>0</v>
      </c>
      <c r="G41" s="761">
        <v>37696890.531728745</v>
      </c>
      <c r="H41" s="741"/>
    </row>
    <row r="42" spans="2:8" ht="15.75" thickBot="1">
      <c r="B42" s="743">
        <v>32</v>
      </c>
      <c r="C42" s="735" t="s">
        <v>719</v>
      </c>
      <c r="D42" s="754"/>
      <c r="E42" s="780">
        <v>775344261.15999997</v>
      </c>
      <c r="F42" s="766">
        <v>0</v>
      </c>
      <c r="G42" s="766">
        <v>0</v>
      </c>
      <c r="H42" s="767">
        <v>38767213.057999998</v>
      </c>
    </row>
    <row r="43" spans="2:8" ht="15.75" thickBot="1">
      <c r="B43" s="748">
        <v>33</v>
      </c>
      <c r="C43" s="749" t="s">
        <v>720</v>
      </c>
      <c r="D43" s="750"/>
      <c r="E43" s="750"/>
      <c r="F43" s="751"/>
      <c r="G43" s="768"/>
      <c r="H43" s="753">
        <v>4297541791.3357267</v>
      </c>
    </row>
    <row r="44" spans="2:8" ht="15.75" thickBot="1">
      <c r="B44" s="204">
        <v>34</v>
      </c>
      <c r="C44" s="207" t="s">
        <v>721</v>
      </c>
      <c r="D44" s="205"/>
      <c r="E44" s="205"/>
      <c r="F44" s="206"/>
      <c r="G44" s="206"/>
      <c r="H44" s="781">
        <v>1.5302586154104143</v>
      </c>
    </row>
  </sheetData>
  <mergeCells count="8">
    <mergeCell ref="E38:G38"/>
    <mergeCell ref="E39:G39"/>
    <mergeCell ref="E40:G40"/>
    <mergeCell ref="B5:C5"/>
    <mergeCell ref="B6:C7"/>
    <mergeCell ref="D6:G6"/>
    <mergeCell ref="H6:H7"/>
    <mergeCell ref="B23:H23"/>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C0EDE-1588-4932-B4A3-C053E5E711A7}">
  <sheetPr codeName="Sheet39">
    <pageSetUpPr fitToPage="1"/>
  </sheetPr>
  <dimension ref="B2:S12"/>
  <sheetViews>
    <sheetView workbookViewId="0"/>
  </sheetViews>
  <sheetFormatPr defaultColWidth="9.140625" defaultRowHeight="15"/>
  <cols>
    <col min="1" max="1" width="5.5703125" style="1" customWidth="1"/>
    <col min="2" max="2" width="6.5703125" style="1" customWidth="1"/>
    <col min="3" max="9" width="9.140625" style="1"/>
    <col min="10" max="11" width="9.140625" style="1" customWidth="1"/>
    <col min="12" max="12" width="19.5703125" style="1" customWidth="1"/>
    <col min="13" max="17" width="9.140625" style="1" hidden="1" customWidth="1"/>
    <col min="18" max="19" width="7.85546875" style="1" customWidth="1"/>
    <col min="20" max="16384" width="9.140625" style="1"/>
  </cols>
  <sheetData>
    <row r="2" spans="2:19">
      <c r="B2" s="226" t="s">
        <v>758</v>
      </c>
    </row>
    <row r="4" spans="2:19">
      <c r="B4" s="1426" t="s">
        <v>772</v>
      </c>
      <c r="C4" s="1426"/>
      <c r="D4" s="1426"/>
      <c r="E4" s="1426"/>
      <c r="F4" s="1426"/>
      <c r="G4" s="1426"/>
      <c r="H4" s="1426"/>
      <c r="I4" s="1426"/>
      <c r="J4" s="1426"/>
      <c r="K4" s="1426"/>
      <c r="L4" s="1426"/>
      <c r="M4" s="1426"/>
      <c r="N4" s="1426"/>
      <c r="O4" s="1426"/>
      <c r="P4" s="1426"/>
      <c r="Q4" s="1426"/>
      <c r="R4" s="1426"/>
      <c r="S4" s="1426"/>
    </row>
    <row r="5" spans="2:19">
      <c r="B5" s="1427" t="s">
        <v>773</v>
      </c>
      <c r="C5" s="1427"/>
      <c r="D5" s="1427"/>
      <c r="E5" s="1427"/>
      <c r="F5" s="1427"/>
      <c r="G5" s="1427"/>
      <c r="H5" s="1427"/>
      <c r="I5" s="1427"/>
      <c r="J5" s="1427"/>
      <c r="K5" s="1427"/>
      <c r="L5" s="1427"/>
      <c r="M5" s="1427"/>
      <c r="N5" s="1427"/>
      <c r="O5" s="1427"/>
      <c r="P5" s="1427"/>
      <c r="Q5" s="1427"/>
      <c r="R5" s="1427"/>
      <c r="S5" s="1427"/>
    </row>
    <row r="6" spans="2:19" ht="34.5" customHeight="1">
      <c r="B6" s="40" t="s">
        <v>116</v>
      </c>
      <c r="C6" s="1425" t="s">
        <v>774</v>
      </c>
      <c r="D6" s="1425"/>
      <c r="E6" s="1425"/>
      <c r="F6" s="1425"/>
      <c r="G6" s="1425"/>
      <c r="H6" s="1425"/>
      <c r="I6" s="1425"/>
      <c r="J6" s="1425"/>
      <c r="K6" s="1425"/>
      <c r="L6" s="1425"/>
      <c r="M6" s="1425"/>
      <c r="N6" s="1425"/>
      <c r="O6" s="1425"/>
      <c r="P6" s="1425"/>
      <c r="Q6" s="1425"/>
      <c r="R6" s="1425"/>
      <c r="S6" s="1425"/>
    </row>
    <row r="7" spans="2:19">
      <c r="B7" s="1303" t="s">
        <v>117</v>
      </c>
      <c r="C7" s="1425" t="s">
        <v>775</v>
      </c>
      <c r="D7" s="1425"/>
      <c r="E7" s="1425"/>
      <c r="F7" s="1425"/>
      <c r="G7" s="1425"/>
      <c r="H7" s="1425"/>
      <c r="I7" s="1425"/>
      <c r="J7" s="1425"/>
      <c r="K7" s="1425"/>
      <c r="L7" s="1425"/>
      <c r="M7" s="1425"/>
      <c r="N7" s="1425"/>
      <c r="O7" s="1425"/>
      <c r="P7" s="1425"/>
      <c r="Q7" s="1425"/>
      <c r="R7" s="1425"/>
      <c r="S7" s="1425"/>
    </row>
    <row r="8" spans="2:19">
      <c r="B8" s="1303"/>
      <c r="C8" s="1425"/>
      <c r="D8" s="1425"/>
      <c r="E8" s="1425"/>
      <c r="F8" s="1425"/>
      <c r="G8" s="1425"/>
      <c r="H8" s="1425"/>
      <c r="I8" s="1425"/>
      <c r="J8" s="1425"/>
      <c r="K8" s="1425"/>
      <c r="L8" s="1425"/>
      <c r="M8" s="1425"/>
      <c r="N8" s="1425"/>
      <c r="O8" s="1425"/>
      <c r="P8" s="1425"/>
      <c r="Q8" s="1425"/>
      <c r="R8" s="1425"/>
      <c r="S8" s="1425"/>
    </row>
    <row r="9" spans="2:19">
      <c r="B9" s="1428" t="s">
        <v>147</v>
      </c>
      <c r="C9" s="1425" t="s">
        <v>776</v>
      </c>
      <c r="D9" s="1425"/>
      <c r="E9" s="1425"/>
      <c r="F9" s="1425"/>
      <c r="G9" s="1425"/>
      <c r="H9" s="1425"/>
      <c r="I9" s="1425"/>
      <c r="J9" s="1425"/>
      <c r="K9" s="1425"/>
      <c r="L9" s="1425"/>
      <c r="M9" s="1425"/>
      <c r="N9" s="1425"/>
      <c r="O9" s="1425"/>
      <c r="P9" s="1425"/>
      <c r="Q9" s="1425"/>
      <c r="R9" s="1425"/>
      <c r="S9" s="1425"/>
    </row>
    <row r="10" spans="2:19">
      <c r="B10" s="1428"/>
      <c r="C10" s="1425"/>
      <c r="D10" s="1425"/>
      <c r="E10" s="1425"/>
      <c r="F10" s="1425"/>
      <c r="G10" s="1425"/>
      <c r="H10" s="1425"/>
      <c r="I10" s="1425"/>
      <c r="J10" s="1425"/>
      <c r="K10" s="1425"/>
      <c r="L10" s="1425"/>
      <c r="M10" s="1425"/>
      <c r="N10" s="1425"/>
      <c r="O10" s="1425"/>
      <c r="P10" s="1425"/>
      <c r="Q10" s="1425"/>
      <c r="R10" s="1425"/>
      <c r="S10" s="1425"/>
    </row>
    <row r="11" spans="2:19">
      <c r="B11" s="1303" t="s">
        <v>132</v>
      </c>
      <c r="C11" s="1425" t="s">
        <v>777</v>
      </c>
      <c r="D11" s="1425"/>
      <c r="E11" s="1425"/>
      <c r="F11" s="1425"/>
      <c r="G11" s="1425"/>
      <c r="H11" s="1425"/>
      <c r="I11" s="1425"/>
      <c r="J11" s="1425"/>
      <c r="K11" s="1425"/>
      <c r="L11" s="1425"/>
      <c r="M11" s="1425"/>
      <c r="N11" s="1425"/>
      <c r="O11" s="1425"/>
      <c r="P11" s="1425"/>
      <c r="Q11" s="1425"/>
      <c r="R11" s="1425"/>
      <c r="S11" s="1425"/>
    </row>
    <row r="12" spans="2:19">
      <c r="B12" s="1303"/>
      <c r="C12" s="1425"/>
      <c r="D12" s="1425"/>
      <c r="E12" s="1425"/>
      <c r="F12" s="1425"/>
      <c r="G12" s="1425"/>
      <c r="H12" s="1425"/>
      <c r="I12" s="1425"/>
      <c r="J12" s="1425"/>
      <c r="K12" s="1425"/>
      <c r="L12" s="1425"/>
      <c r="M12" s="1425"/>
      <c r="N12" s="1425"/>
      <c r="O12" s="1425"/>
      <c r="P12" s="1425"/>
      <c r="Q12" s="1425"/>
      <c r="R12" s="1425"/>
      <c r="S12" s="1425"/>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92C59-74E9-43D9-A278-4AF9F49A881F}">
  <sheetPr codeName="Sheet40">
    <pageSetUpPr fitToPage="1"/>
  </sheetPr>
  <dimension ref="B2:S11"/>
  <sheetViews>
    <sheetView workbookViewId="0"/>
  </sheetViews>
  <sheetFormatPr defaultColWidth="9.140625" defaultRowHeight="15"/>
  <cols>
    <col min="1" max="1" width="5.5703125" style="1" customWidth="1"/>
    <col min="2" max="2" width="5.42578125" style="1" customWidth="1"/>
    <col min="3" max="13" width="9.140625" style="1"/>
    <col min="14" max="14" width="0.42578125" style="1" customWidth="1"/>
    <col min="15" max="18" width="9.140625" style="1" hidden="1" customWidth="1"/>
    <col min="19" max="19" width="17.140625" style="1" customWidth="1"/>
    <col min="20" max="16384" width="9.140625" style="1"/>
  </cols>
  <sheetData>
    <row r="2" spans="2:19">
      <c r="B2" s="226" t="s">
        <v>759</v>
      </c>
    </row>
    <row r="4" spans="2:19">
      <c r="B4" s="1427" t="s">
        <v>773</v>
      </c>
      <c r="C4" s="1427"/>
      <c r="D4" s="1427"/>
      <c r="E4" s="1427"/>
      <c r="F4" s="1427"/>
      <c r="G4" s="1427"/>
      <c r="H4" s="1427"/>
      <c r="I4" s="1427"/>
      <c r="J4" s="1427"/>
      <c r="K4" s="1427"/>
      <c r="L4" s="1427"/>
      <c r="M4" s="1427"/>
      <c r="N4" s="1427"/>
      <c r="O4" s="1427"/>
      <c r="P4" s="1427"/>
      <c r="Q4" s="1427"/>
      <c r="R4" s="1427"/>
      <c r="S4" s="1427"/>
    </row>
    <row r="5" spans="2:19" ht="51.75" customHeight="1">
      <c r="B5" s="40" t="s">
        <v>116</v>
      </c>
      <c r="C5" s="1425" t="s">
        <v>778</v>
      </c>
      <c r="D5" s="1425"/>
      <c r="E5" s="1425"/>
      <c r="F5" s="1425"/>
      <c r="G5" s="1425"/>
      <c r="H5" s="1425"/>
      <c r="I5" s="1425"/>
      <c r="J5" s="1425"/>
      <c r="K5" s="1425"/>
      <c r="L5" s="1425"/>
      <c r="M5" s="1425"/>
      <c r="N5" s="1425"/>
      <c r="O5" s="1425"/>
      <c r="P5" s="1425"/>
      <c r="Q5" s="1425"/>
      <c r="R5" s="1425"/>
      <c r="S5" s="1425"/>
    </row>
    <row r="6" spans="2:19" ht="15" customHeight="1">
      <c r="B6" s="1303" t="s">
        <v>117</v>
      </c>
      <c r="C6" s="1425" t="s">
        <v>779</v>
      </c>
      <c r="D6" s="1425"/>
      <c r="E6" s="1425"/>
      <c r="F6" s="1425"/>
      <c r="G6" s="1425"/>
      <c r="H6" s="1425"/>
      <c r="I6" s="1425"/>
      <c r="J6" s="1425"/>
      <c r="K6" s="1425"/>
      <c r="L6" s="1425"/>
      <c r="M6" s="1425"/>
      <c r="N6" s="1425"/>
      <c r="O6" s="1425"/>
      <c r="P6" s="1425"/>
      <c r="Q6" s="1425"/>
      <c r="R6" s="1425"/>
      <c r="S6" s="1425"/>
    </row>
    <row r="7" spans="2:19">
      <c r="B7" s="1303"/>
      <c r="C7" s="1425"/>
      <c r="D7" s="1425"/>
      <c r="E7" s="1425"/>
      <c r="F7" s="1425"/>
      <c r="G7" s="1425"/>
      <c r="H7" s="1425"/>
      <c r="I7" s="1425"/>
      <c r="J7" s="1425"/>
      <c r="K7" s="1425"/>
      <c r="L7" s="1425"/>
      <c r="M7" s="1425"/>
      <c r="N7" s="1425"/>
      <c r="O7" s="1425"/>
      <c r="P7" s="1425"/>
      <c r="Q7" s="1425"/>
      <c r="R7" s="1425"/>
      <c r="S7" s="1425"/>
    </row>
    <row r="8" spans="2:19">
      <c r="B8" s="1303" t="s">
        <v>147</v>
      </c>
      <c r="C8" s="1425" t="s">
        <v>780</v>
      </c>
      <c r="D8" s="1425"/>
      <c r="E8" s="1425"/>
      <c r="F8" s="1425"/>
      <c r="G8" s="1425"/>
      <c r="H8" s="1425"/>
      <c r="I8" s="1425"/>
      <c r="J8" s="1425"/>
      <c r="K8" s="1425"/>
      <c r="L8" s="1425"/>
      <c r="M8" s="1425"/>
      <c r="N8" s="1425"/>
      <c r="O8" s="1425"/>
      <c r="P8" s="1425"/>
      <c r="Q8" s="1425"/>
      <c r="R8" s="1425"/>
      <c r="S8" s="1425"/>
    </row>
    <row r="9" spans="2:19">
      <c r="B9" s="1303"/>
      <c r="C9" s="1425"/>
      <c r="D9" s="1425"/>
      <c r="E9" s="1425"/>
      <c r="F9" s="1425"/>
      <c r="G9" s="1425"/>
      <c r="H9" s="1425"/>
      <c r="I9" s="1425"/>
      <c r="J9" s="1425"/>
      <c r="K9" s="1425"/>
      <c r="L9" s="1425"/>
      <c r="M9" s="1425"/>
      <c r="N9" s="1425"/>
      <c r="O9" s="1425"/>
      <c r="P9" s="1425"/>
      <c r="Q9" s="1425"/>
      <c r="R9" s="1425"/>
      <c r="S9" s="1425"/>
    </row>
    <row r="10" spans="2:19">
      <c r="B10" s="1303" t="s">
        <v>132</v>
      </c>
      <c r="C10" s="1425" t="s">
        <v>781</v>
      </c>
      <c r="D10" s="1425"/>
      <c r="E10" s="1425"/>
      <c r="F10" s="1425"/>
      <c r="G10" s="1425"/>
      <c r="H10" s="1425"/>
      <c r="I10" s="1425"/>
      <c r="J10" s="1425"/>
      <c r="K10" s="1425"/>
      <c r="L10" s="1425"/>
      <c r="M10" s="1425"/>
      <c r="N10" s="1425"/>
      <c r="O10" s="1425"/>
      <c r="P10" s="1425"/>
      <c r="Q10" s="1425"/>
      <c r="R10" s="1425"/>
      <c r="S10" s="1425"/>
    </row>
    <row r="11" spans="2:19" ht="42" customHeight="1">
      <c r="B11" s="1303"/>
      <c r="C11" s="1425"/>
      <c r="D11" s="1425"/>
      <c r="E11" s="1425"/>
      <c r="F11" s="1425"/>
      <c r="G11" s="1425"/>
      <c r="H11" s="1425"/>
      <c r="I11" s="1425"/>
      <c r="J11" s="1425"/>
      <c r="K11" s="1425"/>
      <c r="L11" s="1425"/>
      <c r="M11" s="1425"/>
      <c r="N11" s="1425"/>
      <c r="O11" s="1425"/>
      <c r="P11" s="1425"/>
      <c r="Q11" s="1425"/>
      <c r="R11" s="1425"/>
      <c r="S11" s="1425"/>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96EDB-D774-4BF6-B376-7017D1510420}">
  <sheetPr codeName="Sheet41">
    <pageSetUpPr fitToPage="1"/>
  </sheetPr>
  <dimension ref="A1:Q30"/>
  <sheetViews>
    <sheetView topLeftCell="A5" workbookViewId="0">
      <selection activeCell="H18" sqref="H18"/>
    </sheetView>
  </sheetViews>
  <sheetFormatPr defaultColWidth="9.140625" defaultRowHeight="15"/>
  <cols>
    <col min="1" max="1" width="5.85546875" style="1" customWidth="1"/>
    <col min="2" max="2" width="24" style="1" bestFit="1" customWidth="1"/>
    <col min="3" max="3" width="12.5703125" style="1" bestFit="1" customWidth="1"/>
    <col min="4" max="4" width="12.85546875" style="1" bestFit="1" customWidth="1"/>
    <col min="5" max="5" width="12" style="1" bestFit="1" customWidth="1"/>
    <col min="6" max="7" width="9.42578125" style="1" bestFit="1" customWidth="1"/>
    <col min="8" max="8" width="10.140625" style="1" bestFit="1" customWidth="1"/>
    <col min="9" max="14" width="9.42578125" style="1" bestFit="1" customWidth="1"/>
    <col min="15" max="15" width="10.5703125" style="1" customWidth="1"/>
    <col min="16" max="16" width="11.5703125" style="1" bestFit="1" customWidth="1"/>
    <col min="17" max="17" width="9.42578125" style="1" bestFit="1" customWidth="1"/>
    <col min="18" max="16384" width="9.140625" style="1"/>
  </cols>
  <sheetData>
    <row r="1" spans="1:17">
      <c r="A1" s="226" t="s">
        <v>782</v>
      </c>
    </row>
    <row r="2" spans="1:17" ht="15.75">
      <c r="A2" s="186"/>
      <c r="B2" s="227"/>
      <c r="C2" s="227"/>
      <c r="D2" s="227"/>
      <c r="E2" s="227"/>
      <c r="F2" s="227"/>
      <c r="G2" s="227"/>
      <c r="H2" s="227"/>
      <c r="I2" s="227"/>
      <c r="J2" s="227"/>
      <c r="K2" s="227"/>
      <c r="L2" s="227"/>
      <c r="M2" s="227"/>
      <c r="N2" s="227"/>
      <c r="O2" s="227"/>
      <c r="P2" s="227"/>
      <c r="Q2" s="227"/>
    </row>
    <row r="3" spans="1:17" ht="16.5" thickBot="1">
      <c r="A3" s="186"/>
      <c r="B3" s="227"/>
      <c r="C3" s="227"/>
      <c r="D3" s="227"/>
      <c r="E3" s="227"/>
      <c r="F3" s="227"/>
      <c r="G3" s="227"/>
      <c r="H3" s="227"/>
      <c r="I3" s="227"/>
      <c r="J3" s="227"/>
      <c r="K3" s="227"/>
      <c r="L3" s="227"/>
      <c r="M3" s="227"/>
      <c r="N3" s="227"/>
      <c r="O3" s="227"/>
      <c r="P3" s="227"/>
      <c r="Q3" s="227"/>
    </row>
    <row r="4" spans="1:17" ht="16.5" thickBot="1">
      <c r="A4" s="228"/>
      <c r="B4" s="228"/>
      <c r="C4" s="229" t="s">
        <v>7</v>
      </c>
      <c r="D4" s="230" t="s">
        <v>8</v>
      </c>
      <c r="E4" s="230" t="s">
        <v>9</v>
      </c>
      <c r="F4" s="230" t="s">
        <v>46</v>
      </c>
      <c r="G4" s="230" t="s">
        <v>47</v>
      </c>
      <c r="H4" s="230" t="s">
        <v>155</v>
      </c>
      <c r="I4" s="230" t="s">
        <v>156</v>
      </c>
      <c r="J4" s="230" t="s">
        <v>157</v>
      </c>
      <c r="K4" s="230" t="s">
        <v>158</v>
      </c>
      <c r="L4" s="230" t="s">
        <v>159</v>
      </c>
      <c r="M4" s="230" t="s">
        <v>160</v>
      </c>
      <c r="N4" s="230" t="s">
        <v>161</v>
      </c>
      <c r="O4" s="230" t="s">
        <v>162</v>
      </c>
      <c r="P4" s="230" t="s">
        <v>754</v>
      </c>
      <c r="Q4" s="230" t="s">
        <v>755</v>
      </c>
    </row>
    <row r="5" spans="1:17" ht="40.5" customHeight="1" thickBot="1">
      <c r="A5" s="228"/>
      <c r="B5" s="228"/>
      <c r="C5" s="1429" t="s">
        <v>783</v>
      </c>
      <c r="D5" s="1430"/>
      <c r="E5" s="1430"/>
      <c r="F5" s="1430"/>
      <c r="G5" s="1430"/>
      <c r="H5" s="1431"/>
      <c r="I5" s="1432" t="s">
        <v>784</v>
      </c>
      <c r="J5" s="1430"/>
      <c r="K5" s="1430"/>
      <c r="L5" s="1430"/>
      <c r="M5" s="1430"/>
      <c r="N5" s="1431"/>
      <c r="O5" s="1433" t="s">
        <v>785</v>
      </c>
      <c r="P5" s="1429" t="s">
        <v>786</v>
      </c>
      <c r="Q5" s="1431"/>
    </row>
    <row r="6" spans="1:17" ht="57.75" customHeight="1" thickBot="1">
      <c r="A6" s="228"/>
      <c r="B6" s="228"/>
      <c r="C6" s="1435" t="s">
        <v>787</v>
      </c>
      <c r="D6" s="1436"/>
      <c r="E6" s="1437"/>
      <c r="F6" s="1438" t="s">
        <v>788</v>
      </c>
      <c r="G6" s="1436"/>
      <c r="H6" s="1437"/>
      <c r="I6" s="1438" t="s">
        <v>789</v>
      </c>
      <c r="J6" s="1436"/>
      <c r="K6" s="1437"/>
      <c r="L6" s="1438" t="s">
        <v>790</v>
      </c>
      <c r="M6" s="1436"/>
      <c r="N6" s="1437"/>
      <c r="O6" s="1434"/>
      <c r="P6" s="1439" t="s">
        <v>791</v>
      </c>
      <c r="Q6" s="1439" t="s">
        <v>792</v>
      </c>
    </row>
    <row r="7" spans="1:17" ht="21.75" thickBot="1">
      <c r="A7" s="228"/>
      <c r="B7" s="231"/>
      <c r="C7" s="232"/>
      <c r="D7" s="230" t="s">
        <v>793</v>
      </c>
      <c r="E7" s="230" t="s">
        <v>794</v>
      </c>
      <c r="F7" s="232"/>
      <c r="G7" s="230" t="s">
        <v>794</v>
      </c>
      <c r="H7" s="230" t="s">
        <v>795</v>
      </c>
      <c r="I7" s="233"/>
      <c r="J7" s="234" t="s">
        <v>793</v>
      </c>
      <c r="K7" s="234" t="s">
        <v>794</v>
      </c>
      <c r="L7" s="232"/>
      <c r="M7" s="234" t="s">
        <v>794</v>
      </c>
      <c r="N7" s="234" t="s">
        <v>795</v>
      </c>
      <c r="O7" s="232"/>
      <c r="P7" s="1440"/>
      <c r="Q7" s="1440"/>
    </row>
    <row r="8" spans="1:17" ht="21.75" thickBot="1">
      <c r="A8" s="235" t="s">
        <v>796</v>
      </c>
      <c r="B8" s="236" t="s">
        <v>797</v>
      </c>
      <c r="C8" s="696">
        <f>SUM(D8:E8)</f>
        <v>3833496140.48</v>
      </c>
      <c r="D8" s="697">
        <v>3833496140.48</v>
      </c>
      <c r="E8" s="697"/>
      <c r="F8" s="696">
        <f>SUM(G8:H8)</f>
        <v>0</v>
      </c>
      <c r="G8" s="697"/>
      <c r="H8" s="697"/>
      <c r="I8" s="697"/>
      <c r="J8" s="696"/>
      <c r="K8" s="696"/>
      <c r="L8" s="696"/>
      <c r="M8" s="696"/>
      <c r="N8" s="696"/>
      <c r="O8" s="709"/>
      <c r="P8" s="710"/>
      <c r="Q8" s="710"/>
    </row>
    <row r="9" spans="1:17" ht="15.75" thickBot="1">
      <c r="A9" s="235" t="s">
        <v>178</v>
      </c>
      <c r="B9" s="236" t="s">
        <v>798</v>
      </c>
      <c r="C9" s="696">
        <f t="shared" ref="C9:C29" si="0">SUM(D9:E9)</f>
        <v>5189989315.5699997</v>
      </c>
      <c r="D9" s="697">
        <f>SUM(D10:D14,D16)</f>
        <v>4752316540.5599995</v>
      </c>
      <c r="E9" s="697">
        <f t="shared" ref="E9" si="1">SUM(E10:E14,E16)</f>
        <v>437672775.00999999</v>
      </c>
      <c r="F9" s="696">
        <f t="shared" ref="F9:F29" si="2">SUM(G9:H9)</f>
        <v>92202569.760000005</v>
      </c>
      <c r="G9" s="697">
        <f t="shared" ref="G9:H9" si="3">SUM(G10:G14,G16)</f>
        <v>0</v>
      </c>
      <c r="H9" s="697">
        <f t="shared" si="3"/>
        <v>92202569.760000005</v>
      </c>
      <c r="I9" s="697">
        <f t="shared" ref="I9:I29" si="4">SUM(J9:K9)</f>
        <v>-20932040.670000002</v>
      </c>
      <c r="J9" s="696">
        <f t="shared" ref="J9" si="5">SUM(J10:J14,J16)</f>
        <v>-12589848.110000001</v>
      </c>
      <c r="K9" s="696">
        <f t="shared" ref="K9" si="6">SUM(K10:K14,K16)</f>
        <v>-8342192.5599999996</v>
      </c>
      <c r="L9" s="696">
        <f t="shared" ref="L9:L29" si="7">SUM(M9:N9)</f>
        <v>-24343755.470000003</v>
      </c>
      <c r="M9" s="696">
        <f t="shared" ref="M9" si="8">SUM(M10:M14,M16)</f>
        <v>0</v>
      </c>
      <c r="N9" s="696">
        <f t="shared" ref="N9" si="9">SUM(N10:N14,N16)</f>
        <v>-24343755.470000003</v>
      </c>
      <c r="O9" s="709"/>
      <c r="P9" s="697">
        <f>SUM(P10:P16)</f>
        <v>6270721401.6199989</v>
      </c>
      <c r="Q9" s="697">
        <f>SUM(Q10:Q16)</f>
        <v>92878791.190000013</v>
      </c>
    </row>
    <row r="10" spans="1:17" ht="15.75" thickBot="1">
      <c r="A10" s="238" t="s">
        <v>180</v>
      </c>
      <c r="B10" s="239" t="s">
        <v>799</v>
      </c>
      <c r="C10" s="711">
        <f t="shared" si="0"/>
        <v>10829.32</v>
      </c>
      <c r="D10" s="711">
        <v>10829.32</v>
      </c>
      <c r="E10" s="711">
        <v>0</v>
      </c>
      <c r="F10" s="697">
        <f t="shared" si="2"/>
        <v>0</v>
      </c>
      <c r="G10" s="697"/>
      <c r="H10" s="697">
        <v>0</v>
      </c>
      <c r="I10" s="697">
        <f t="shared" si="4"/>
        <v>-191.65</v>
      </c>
      <c r="J10" s="697">
        <v>-191.65</v>
      </c>
      <c r="K10" s="697">
        <v>0</v>
      </c>
      <c r="L10" s="697">
        <f t="shared" si="7"/>
        <v>0</v>
      </c>
      <c r="M10" s="697"/>
      <c r="N10" s="697">
        <v>0</v>
      </c>
      <c r="O10" s="710"/>
      <c r="P10" s="697">
        <v>0</v>
      </c>
      <c r="Q10" s="697">
        <v>0</v>
      </c>
    </row>
    <row r="11" spans="1:17" ht="15.75" thickBot="1">
      <c r="A11" s="238" t="s">
        <v>800</v>
      </c>
      <c r="B11" s="239" t="s">
        <v>801</v>
      </c>
      <c r="C11" s="711">
        <f t="shared" si="0"/>
        <v>39426794.170000002</v>
      </c>
      <c r="D11" s="711">
        <v>35489794.270000003</v>
      </c>
      <c r="E11" s="711">
        <v>3936999.9</v>
      </c>
      <c r="F11" s="697">
        <f t="shared" si="2"/>
        <v>0</v>
      </c>
      <c r="G11" s="697"/>
      <c r="H11" s="697">
        <v>0</v>
      </c>
      <c r="I11" s="697">
        <f t="shared" si="4"/>
        <v>-89666.23</v>
      </c>
      <c r="J11" s="697">
        <v>-62622.29</v>
      </c>
      <c r="K11" s="697">
        <v>-27043.94</v>
      </c>
      <c r="L11" s="697">
        <f t="shared" si="7"/>
        <v>0</v>
      </c>
      <c r="M11" s="697"/>
      <c r="N11" s="697">
        <v>0</v>
      </c>
      <c r="O11" s="710"/>
      <c r="P11" s="697">
        <v>452295.93</v>
      </c>
      <c r="Q11" s="697">
        <v>0</v>
      </c>
    </row>
    <row r="12" spans="1:17" ht="15.75" thickBot="1">
      <c r="A12" s="238" t="s">
        <v>802</v>
      </c>
      <c r="B12" s="239" t="s">
        <v>803</v>
      </c>
      <c r="C12" s="711">
        <f t="shared" si="0"/>
        <v>1835.72</v>
      </c>
      <c r="D12" s="711">
        <v>1835.72</v>
      </c>
      <c r="E12" s="711">
        <v>0</v>
      </c>
      <c r="F12" s="697">
        <f t="shared" si="2"/>
        <v>0</v>
      </c>
      <c r="G12" s="697"/>
      <c r="H12" s="697">
        <v>0</v>
      </c>
      <c r="I12" s="697">
        <f t="shared" si="4"/>
        <v>-2.02</v>
      </c>
      <c r="J12" s="697">
        <v>-2.02</v>
      </c>
      <c r="K12" s="697">
        <v>0</v>
      </c>
      <c r="L12" s="697">
        <f t="shared" si="7"/>
        <v>0</v>
      </c>
      <c r="M12" s="697"/>
      <c r="N12" s="697">
        <v>0</v>
      </c>
      <c r="O12" s="710"/>
      <c r="P12" s="697">
        <v>0</v>
      </c>
      <c r="Q12" s="697">
        <v>0</v>
      </c>
    </row>
    <row r="13" spans="1:17" ht="15.75" thickBot="1">
      <c r="A13" s="238" t="s">
        <v>804</v>
      </c>
      <c r="B13" s="239" t="s">
        <v>805</v>
      </c>
      <c r="C13" s="711">
        <f t="shared" si="0"/>
        <v>136382279.77000001</v>
      </c>
      <c r="D13" s="711">
        <v>135550536.87</v>
      </c>
      <c r="E13" s="711">
        <v>831742.9</v>
      </c>
      <c r="F13" s="697">
        <f t="shared" si="2"/>
        <v>411.79</v>
      </c>
      <c r="G13" s="697"/>
      <c r="H13" s="697">
        <v>411.79</v>
      </c>
      <c r="I13" s="697">
        <f t="shared" si="4"/>
        <v>-683120.19000000006</v>
      </c>
      <c r="J13" s="697">
        <v>-681071.52</v>
      </c>
      <c r="K13" s="697">
        <v>-2048.67</v>
      </c>
      <c r="L13" s="697">
        <f t="shared" si="7"/>
        <v>-218.68</v>
      </c>
      <c r="M13" s="697"/>
      <c r="N13" s="697">
        <v>-218.68</v>
      </c>
      <c r="O13" s="710"/>
      <c r="P13" s="697">
        <v>87093781.25</v>
      </c>
      <c r="Q13" s="697">
        <v>0</v>
      </c>
    </row>
    <row r="14" spans="1:17" ht="15.75" thickBot="1">
      <c r="A14" s="238" t="s">
        <v>806</v>
      </c>
      <c r="B14" s="239" t="s">
        <v>807</v>
      </c>
      <c r="C14" s="711">
        <f t="shared" si="0"/>
        <v>3025537159.8200002</v>
      </c>
      <c r="D14" s="711">
        <v>2757126061.1900001</v>
      </c>
      <c r="E14" s="711">
        <v>268411098.63</v>
      </c>
      <c r="F14" s="697">
        <f t="shared" si="2"/>
        <v>82357338.049999997</v>
      </c>
      <c r="G14" s="697"/>
      <c r="H14" s="697">
        <v>82357338.049999997</v>
      </c>
      <c r="I14" s="697">
        <f t="shared" si="4"/>
        <v>-15274531.120000001</v>
      </c>
      <c r="J14" s="697">
        <v>-11157806.050000001</v>
      </c>
      <c r="K14" s="697">
        <v>-4116725.07</v>
      </c>
      <c r="L14" s="697">
        <f t="shared" si="7"/>
        <v>-20989133.940000001</v>
      </c>
      <c r="M14" s="697"/>
      <c r="N14" s="697">
        <v>-20989133.940000001</v>
      </c>
      <c r="O14" s="710"/>
      <c r="P14" s="697">
        <v>2394054302.5099998</v>
      </c>
      <c r="Q14" s="697">
        <v>55754320.790000007</v>
      </c>
    </row>
    <row r="15" spans="1:17" ht="15.75" thickBot="1">
      <c r="A15" s="238" t="s">
        <v>808</v>
      </c>
      <c r="B15" s="240" t="s">
        <v>809</v>
      </c>
      <c r="C15" s="711">
        <f t="shared" si="0"/>
        <v>2299892635.5100002</v>
      </c>
      <c r="D15" s="711">
        <v>2096484208.45</v>
      </c>
      <c r="E15" s="711">
        <v>203408427.06</v>
      </c>
      <c r="F15" s="697">
        <f t="shared" si="2"/>
        <v>41423516.060000002</v>
      </c>
      <c r="G15" s="697"/>
      <c r="H15" s="697">
        <v>41423516.060000002</v>
      </c>
      <c r="I15" s="697">
        <f t="shared" si="4"/>
        <v>-11113774.309999999</v>
      </c>
      <c r="J15" s="697">
        <v>-7531921.9299999997</v>
      </c>
      <c r="K15" s="697">
        <v>-3581852.38</v>
      </c>
      <c r="L15" s="697">
        <f t="shared" si="7"/>
        <v>-6640005.5</v>
      </c>
      <c r="M15" s="697"/>
      <c r="N15" s="697">
        <v>-6640005.5</v>
      </c>
      <c r="O15" s="710"/>
      <c r="P15" s="697">
        <v>2016098600.9499998</v>
      </c>
      <c r="Q15" s="697">
        <v>32217417.110000003</v>
      </c>
    </row>
    <row r="16" spans="1:17" ht="15.75" thickBot="1">
      <c r="A16" s="238" t="s">
        <v>810</v>
      </c>
      <c r="B16" s="239" t="s">
        <v>811</v>
      </c>
      <c r="C16" s="711">
        <f t="shared" si="0"/>
        <v>1988630416.77</v>
      </c>
      <c r="D16" s="711">
        <v>1824137483.1900001</v>
      </c>
      <c r="E16" s="711">
        <v>164492933.58000001</v>
      </c>
      <c r="F16" s="697">
        <f t="shared" si="2"/>
        <v>9844819.9199999999</v>
      </c>
      <c r="G16" s="697"/>
      <c r="H16" s="697">
        <v>9844819.9199999999</v>
      </c>
      <c r="I16" s="697">
        <f t="shared" si="4"/>
        <v>-4884529.46</v>
      </c>
      <c r="J16" s="697">
        <v>-688154.58</v>
      </c>
      <c r="K16" s="697">
        <v>-4196374.88</v>
      </c>
      <c r="L16" s="697">
        <f t="shared" si="7"/>
        <v>-3354402.85</v>
      </c>
      <c r="M16" s="697"/>
      <c r="N16" s="697">
        <v>-3354402.85</v>
      </c>
      <c r="O16" s="710"/>
      <c r="P16" s="697">
        <v>1773022420.98</v>
      </c>
      <c r="Q16" s="697">
        <v>4907053.29</v>
      </c>
    </row>
    <row r="17" spans="1:17" ht="15.75" thickBot="1">
      <c r="A17" s="241" t="s">
        <v>812</v>
      </c>
      <c r="B17" s="237" t="s">
        <v>813</v>
      </c>
      <c r="C17" s="697">
        <f t="shared" si="0"/>
        <v>380108336.31999999</v>
      </c>
      <c r="D17" s="697">
        <f>SUM(D18:D22)</f>
        <v>380108336.31999999</v>
      </c>
      <c r="E17" s="697">
        <f>SUM(E18:E22)</f>
        <v>0</v>
      </c>
      <c r="F17" s="697">
        <f t="shared" si="2"/>
        <v>0</v>
      </c>
      <c r="G17" s="697"/>
      <c r="H17" s="697"/>
      <c r="I17" s="697">
        <f t="shared" si="4"/>
        <v>-95027.08</v>
      </c>
      <c r="J17" s="697">
        <f>SUM(J18:J22)</f>
        <v>-95027.08</v>
      </c>
      <c r="K17" s="697"/>
      <c r="L17" s="697">
        <f t="shared" si="7"/>
        <v>0</v>
      </c>
      <c r="M17" s="697"/>
      <c r="N17" s="697"/>
      <c r="O17" s="710"/>
      <c r="P17" s="710"/>
      <c r="Q17" s="710"/>
    </row>
    <row r="18" spans="1:17" ht="15.75" thickBot="1">
      <c r="A18" s="238" t="s">
        <v>814</v>
      </c>
      <c r="B18" s="239" t="s">
        <v>799</v>
      </c>
      <c r="C18" s="711">
        <f>SUM(D18:E18)</f>
        <v>0</v>
      </c>
      <c r="D18" s="711">
        <v>0</v>
      </c>
      <c r="E18" s="711"/>
      <c r="F18" s="697">
        <f t="shared" si="2"/>
        <v>0</v>
      </c>
      <c r="G18" s="697"/>
      <c r="H18" s="697"/>
      <c r="I18" s="697">
        <f t="shared" si="4"/>
        <v>0</v>
      </c>
      <c r="J18" s="697">
        <v>0</v>
      </c>
      <c r="K18" s="697"/>
      <c r="L18" s="697">
        <f t="shared" si="7"/>
        <v>0</v>
      </c>
      <c r="M18" s="697"/>
      <c r="N18" s="697"/>
      <c r="O18" s="710"/>
      <c r="P18" s="710"/>
      <c r="Q18" s="710"/>
    </row>
    <row r="19" spans="1:17" ht="15.75" thickBot="1">
      <c r="A19" s="238" t="s">
        <v>815</v>
      </c>
      <c r="B19" s="239" t="s">
        <v>801</v>
      </c>
      <c r="C19" s="711">
        <f t="shared" si="0"/>
        <v>380108336.31999999</v>
      </c>
      <c r="D19" s="711">
        <v>380108336.31999999</v>
      </c>
      <c r="E19" s="711"/>
      <c r="F19" s="697">
        <f t="shared" si="2"/>
        <v>0</v>
      </c>
      <c r="G19" s="697"/>
      <c r="H19" s="697"/>
      <c r="I19" s="697">
        <f t="shared" si="4"/>
        <v>-95027.08</v>
      </c>
      <c r="J19" s="697">
        <v>-95027.08</v>
      </c>
      <c r="K19" s="697"/>
      <c r="L19" s="697">
        <f t="shared" si="7"/>
        <v>0</v>
      </c>
      <c r="M19" s="697"/>
      <c r="N19" s="697"/>
      <c r="O19" s="710"/>
      <c r="P19" s="710"/>
      <c r="Q19" s="710"/>
    </row>
    <row r="20" spans="1:17" ht="15.75" thickBot="1">
      <c r="A20" s="238" t="s">
        <v>816</v>
      </c>
      <c r="B20" s="239" t="s">
        <v>803</v>
      </c>
      <c r="C20" s="711">
        <f t="shared" si="0"/>
        <v>0</v>
      </c>
      <c r="D20" s="711">
        <v>0</v>
      </c>
      <c r="E20" s="711"/>
      <c r="F20" s="697">
        <f t="shared" si="2"/>
        <v>0</v>
      </c>
      <c r="G20" s="697"/>
      <c r="H20" s="697"/>
      <c r="I20" s="697">
        <f t="shared" si="4"/>
        <v>0</v>
      </c>
      <c r="J20" s="697">
        <v>0</v>
      </c>
      <c r="K20" s="697"/>
      <c r="L20" s="697">
        <f t="shared" si="7"/>
        <v>0</v>
      </c>
      <c r="M20" s="697"/>
      <c r="N20" s="697"/>
      <c r="O20" s="710"/>
      <c r="P20" s="710"/>
      <c r="Q20" s="710"/>
    </row>
    <row r="21" spans="1:17" ht="15.75" thickBot="1">
      <c r="A21" s="238" t="s">
        <v>817</v>
      </c>
      <c r="B21" s="239" t="s">
        <v>805</v>
      </c>
      <c r="C21" s="711">
        <f t="shared" si="0"/>
        <v>0</v>
      </c>
      <c r="D21" s="711">
        <v>0</v>
      </c>
      <c r="E21" s="711"/>
      <c r="F21" s="697">
        <f t="shared" si="2"/>
        <v>0</v>
      </c>
      <c r="G21" s="697"/>
      <c r="H21" s="697"/>
      <c r="I21" s="697">
        <f t="shared" si="4"/>
        <v>0</v>
      </c>
      <c r="J21" s="697">
        <v>0</v>
      </c>
      <c r="K21" s="697"/>
      <c r="L21" s="697">
        <f t="shared" si="7"/>
        <v>0</v>
      </c>
      <c r="M21" s="697"/>
      <c r="N21" s="697"/>
      <c r="O21" s="710"/>
      <c r="P21" s="710"/>
      <c r="Q21" s="710"/>
    </row>
    <row r="22" spans="1:17" ht="15.75" thickBot="1">
      <c r="A22" s="238" t="s">
        <v>818</v>
      </c>
      <c r="B22" s="239" t="s">
        <v>807</v>
      </c>
      <c r="C22" s="711">
        <f t="shared" si="0"/>
        <v>0</v>
      </c>
      <c r="D22" s="711">
        <v>0</v>
      </c>
      <c r="E22" s="711"/>
      <c r="F22" s="697">
        <f t="shared" si="2"/>
        <v>0</v>
      </c>
      <c r="G22" s="697"/>
      <c r="H22" s="697"/>
      <c r="I22" s="697">
        <f t="shared" si="4"/>
        <v>0</v>
      </c>
      <c r="J22" s="697">
        <v>0</v>
      </c>
      <c r="K22" s="697"/>
      <c r="L22" s="697">
        <f t="shared" si="7"/>
        <v>0</v>
      </c>
      <c r="M22" s="697"/>
      <c r="N22" s="697"/>
      <c r="O22" s="710"/>
      <c r="P22" s="710"/>
      <c r="Q22" s="710"/>
    </row>
    <row r="23" spans="1:17" ht="15.75" thickBot="1">
      <c r="A23" s="241" t="s">
        <v>819</v>
      </c>
      <c r="B23" s="237" t="s">
        <v>739</v>
      </c>
      <c r="C23" s="698">
        <f t="shared" si="0"/>
        <v>760076044.24000001</v>
      </c>
      <c r="D23" s="698">
        <f>SUM(D24:D29)</f>
        <v>697162461.21000004</v>
      </c>
      <c r="E23" s="698">
        <f>SUM(E24:E29)</f>
        <v>62913583.029999994</v>
      </c>
      <c r="F23" s="698">
        <f t="shared" si="2"/>
        <v>2991007.5599999996</v>
      </c>
      <c r="G23" s="698">
        <f t="shared" ref="G23:H23" si="10">SUM(G24:G29)</f>
        <v>0</v>
      </c>
      <c r="H23" s="698">
        <f t="shared" si="10"/>
        <v>2991007.5599999996</v>
      </c>
      <c r="I23" s="698">
        <f t="shared" si="4"/>
        <v>-4461075.5</v>
      </c>
      <c r="J23" s="698">
        <f t="shared" ref="J23" si="11">SUM(J24:J29)</f>
        <v>-3952026.4999999995</v>
      </c>
      <c r="K23" s="698">
        <f t="shared" ref="K23" si="12">SUM(K24:K29)</f>
        <v>-509049</v>
      </c>
      <c r="L23" s="698">
        <f t="shared" si="7"/>
        <v>-466096.44</v>
      </c>
      <c r="M23" s="698">
        <f t="shared" ref="M23" si="13">SUM(M24:M29)</f>
        <v>0</v>
      </c>
      <c r="N23" s="698">
        <f t="shared" ref="N23" si="14">SUM(N24:N29)</f>
        <v>-466096.44</v>
      </c>
      <c r="O23" s="712"/>
      <c r="P23" s="713"/>
      <c r="Q23" s="713"/>
    </row>
    <row r="24" spans="1:17" ht="15.75" thickBot="1">
      <c r="A24" s="238" t="s">
        <v>820</v>
      </c>
      <c r="B24" s="239" t="s">
        <v>799</v>
      </c>
      <c r="C24" s="698">
        <f t="shared" si="0"/>
        <v>131770.68</v>
      </c>
      <c r="D24" s="698">
        <v>131770.68</v>
      </c>
      <c r="E24" s="698">
        <v>0</v>
      </c>
      <c r="F24" s="698">
        <f t="shared" si="2"/>
        <v>0</v>
      </c>
      <c r="G24" s="698"/>
      <c r="H24" s="698">
        <v>0</v>
      </c>
      <c r="I24" s="698">
        <f t="shared" si="4"/>
        <v>-1635.03</v>
      </c>
      <c r="J24" s="698">
        <v>-1635.03</v>
      </c>
      <c r="K24" s="698">
        <v>0</v>
      </c>
      <c r="L24" s="698">
        <f t="shared" si="7"/>
        <v>0</v>
      </c>
      <c r="M24" s="698"/>
      <c r="N24" s="698">
        <v>0</v>
      </c>
      <c r="O24" s="712"/>
      <c r="P24" s="713"/>
      <c r="Q24" s="713"/>
    </row>
    <row r="25" spans="1:17" ht="15.75" thickBot="1">
      <c r="A25" s="238" t="s">
        <v>821</v>
      </c>
      <c r="B25" s="239" t="s">
        <v>801</v>
      </c>
      <c r="C25" s="698">
        <f t="shared" si="0"/>
        <v>22360.44</v>
      </c>
      <c r="D25" s="698">
        <v>22360.44</v>
      </c>
      <c r="E25" s="698">
        <v>0</v>
      </c>
      <c r="F25" s="698">
        <f t="shared" si="2"/>
        <v>0</v>
      </c>
      <c r="G25" s="698"/>
      <c r="H25" s="698">
        <v>0</v>
      </c>
      <c r="I25" s="698">
        <f t="shared" si="4"/>
        <v>-9.9</v>
      </c>
      <c r="J25" s="698">
        <v>-9.9</v>
      </c>
      <c r="K25" s="698">
        <v>0</v>
      </c>
      <c r="L25" s="698">
        <f t="shared" si="7"/>
        <v>0</v>
      </c>
      <c r="M25" s="698"/>
      <c r="N25" s="698">
        <v>0</v>
      </c>
      <c r="O25" s="712"/>
      <c r="P25" s="713"/>
      <c r="Q25" s="713"/>
    </row>
    <row r="26" spans="1:17" ht="15.75" thickBot="1">
      <c r="A26" s="238" t="s">
        <v>822</v>
      </c>
      <c r="B26" s="239" t="s">
        <v>803</v>
      </c>
      <c r="C26" s="698">
        <f t="shared" si="0"/>
        <v>387164.28</v>
      </c>
      <c r="D26" s="698">
        <v>387164.28</v>
      </c>
      <c r="E26" s="698">
        <v>0</v>
      </c>
      <c r="F26" s="698">
        <f t="shared" si="2"/>
        <v>0</v>
      </c>
      <c r="G26" s="698"/>
      <c r="H26" s="698">
        <v>0</v>
      </c>
      <c r="I26" s="698">
        <f t="shared" si="4"/>
        <v>-948.33</v>
      </c>
      <c r="J26" s="698">
        <v>-948.33</v>
      </c>
      <c r="K26" s="698">
        <v>0</v>
      </c>
      <c r="L26" s="698">
        <f t="shared" si="7"/>
        <v>0</v>
      </c>
      <c r="M26" s="698"/>
      <c r="N26" s="698">
        <v>0</v>
      </c>
      <c r="O26" s="712"/>
      <c r="P26" s="713"/>
      <c r="Q26" s="713"/>
    </row>
    <row r="27" spans="1:17" ht="15.75" thickBot="1">
      <c r="A27" s="238" t="s">
        <v>823</v>
      </c>
      <c r="B27" s="239" t="s">
        <v>805</v>
      </c>
      <c r="C27" s="698">
        <f t="shared" si="0"/>
        <v>25521687.41</v>
      </c>
      <c r="D27" s="698">
        <v>25510188.170000002</v>
      </c>
      <c r="E27" s="698">
        <v>11499.24</v>
      </c>
      <c r="F27" s="698">
        <f t="shared" si="2"/>
        <v>0</v>
      </c>
      <c r="G27" s="698"/>
      <c r="H27" s="698">
        <v>0</v>
      </c>
      <c r="I27" s="698">
        <f t="shared" si="4"/>
        <v>-115518.67</v>
      </c>
      <c r="J27" s="698">
        <v>-115452.75</v>
      </c>
      <c r="K27" s="698">
        <v>-65.92</v>
      </c>
      <c r="L27" s="698">
        <f t="shared" si="7"/>
        <v>0</v>
      </c>
      <c r="M27" s="698"/>
      <c r="N27" s="698">
        <v>0</v>
      </c>
      <c r="O27" s="712"/>
      <c r="P27" s="713"/>
      <c r="Q27" s="713"/>
    </row>
    <row r="28" spans="1:17" ht="15.75" thickBot="1">
      <c r="A28" s="238" t="s">
        <v>824</v>
      </c>
      <c r="B28" s="239" t="s">
        <v>807</v>
      </c>
      <c r="C28" s="698">
        <f t="shared" si="0"/>
        <v>636503916.24999988</v>
      </c>
      <c r="D28" s="698">
        <v>584252393.70999992</v>
      </c>
      <c r="E28" s="698">
        <v>52251522.539999992</v>
      </c>
      <c r="F28" s="698">
        <f t="shared" si="2"/>
        <v>2976085.03</v>
      </c>
      <c r="G28" s="698"/>
      <c r="H28" s="698">
        <v>2976085.03</v>
      </c>
      <c r="I28" s="698">
        <f t="shared" si="4"/>
        <v>-4020430.27</v>
      </c>
      <c r="J28" s="698">
        <v>-3790630.36</v>
      </c>
      <c r="K28" s="698">
        <v>-229799.91000000003</v>
      </c>
      <c r="L28" s="698">
        <f t="shared" si="7"/>
        <v>-454344.76</v>
      </c>
      <c r="M28" s="698"/>
      <c r="N28" s="698">
        <v>-454344.76</v>
      </c>
      <c r="O28" s="712"/>
      <c r="P28" s="713"/>
      <c r="Q28" s="713"/>
    </row>
    <row r="29" spans="1:17" ht="15.75" thickBot="1">
      <c r="A29" s="238" t="s">
        <v>825</v>
      </c>
      <c r="B29" s="239" t="s">
        <v>811</v>
      </c>
      <c r="C29" s="698">
        <f t="shared" si="0"/>
        <v>97509145.180000007</v>
      </c>
      <c r="D29" s="698">
        <v>86858583.930000007</v>
      </c>
      <c r="E29" s="698">
        <v>10650561.25</v>
      </c>
      <c r="F29" s="698">
        <f t="shared" si="2"/>
        <v>14922.53</v>
      </c>
      <c r="G29" s="698"/>
      <c r="H29" s="698">
        <v>14922.53</v>
      </c>
      <c r="I29" s="698">
        <f t="shared" si="4"/>
        <v>-322533.3</v>
      </c>
      <c r="J29" s="698">
        <v>-43350.13</v>
      </c>
      <c r="K29" s="698">
        <v>-279183.17</v>
      </c>
      <c r="L29" s="698">
        <f t="shared" si="7"/>
        <v>-11751.68</v>
      </c>
      <c r="M29" s="698"/>
      <c r="N29" s="698">
        <v>-11751.68</v>
      </c>
      <c r="O29" s="712"/>
      <c r="P29" s="713"/>
      <c r="Q29" s="713"/>
    </row>
    <row r="30" spans="1:17" ht="15.75" thickBot="1">
      <c r="A30" s="243" t="s">
        <v>826</v>
      </c>
      <c r="B30" s="242" t="s">
        <v>45</v>
      </c>
      <c r="C30" s="698">
        <f>C8+C9+C17+C23</f>
        <v>10163669836.609999</v>
      </c>
      <c r="D30" s="698">
        <f t="shared" ref="D30:Q30" si="15">D8+D9+D17+D23</f>
        <v>9663083478.5699997</v>
      </c>
      <c r="E30" s="698">
        <f t="shared" si="15"/>
        <v>500586358.03999996</v>
      </c>
      <c r="F30" s="698">
        <f t="shared" si="15"/>
        <v>95193577.320000008</v>
      </c>
      <c r="G30" s="698">
        <f t="shared" si="15"/>
        <v>0</v>
      </c>
      <c r="H30" s="698">
        <f t="shared" si="15"/>
        <v>95193577.320000008</v>
      </c>
      <c r="I30" s="698">
        <f t="shared" si="15"/>
        <v>-25488143.25</v>
      </c>
      <c r="J30" s="698">
        <f t="shared" si="15"/>
        <v>-16636901.690000001</v>
      </c>
      <c r="K30" s="698">
        <f t="shared" si="15"/>
        <v>-8851241.5599999987</v>
      </c>
      <c r="L30" s="698">
        <f t="shared" si="15"/>
        <v>-24809851.910000004</v>
      </c>
      <c r="M30" s="698">
        <f t="shared" si="15"/>
        <v>0</v>
      </c>
      <c r="N30" s="698">
        <f t="shared" si="15"/>
        <v>-24809851.910000004</v>
      </c>
      <c r="O30" s="713"/>
      <c r="P30" s="698">
        <f t="shared" si="15"/>
        <v>6270721401.6199989</v>
      </c>
      <c r="Q30" s="698">
        <f t="shared" si="15"/>
        <v>92878791.190000013</v>
      </c>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7" fitToHeight="0" orientation="landscape" r:id="rId1"/>
  <headerFooter>
    <oddHeader>&amp;CEN
Annex XV</oddHeader>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91E1F-4F79-4A79-9A6A-679AD6E71042}">
  <sheetPr codeName="Sheet42">
    <pageSetUpPr fitToPage="1"/>
  </sheetPr>
  <dimension ref="B2:I9"/>
  <sheetViews>
    <sheetView workbookViewId="0"/>
  </sheetViews>
  <sheetFormatPr defaultColWidth="9.140625" defaultRowHeight="15"/>
  <cols>
    <col min="1" max="1" width="7.140625" style="1" customWidth="1"/>
    <col min="2" max="2" width="6.140625" style="1" customWidth="1"/>
    <col min="3" max="3" width="27" style="1" customWidth="1"/>
    <col min="4" max="4" width="18.5703125" style="1" bestFit="1" customWidth="1"/>
    <col min="5" max="5" width="10.5703125" style="1" customWidth="1"/>
    <col min="6" max="6" width="21.85546875" style="1" customWidth="1"/>
    <col min="7" max="7" width="13.140625" style="1" customWidth="1"/>
    <col min="8" max="8" width="11.42578125" style="1" customWidth="1"/>
    <col min="9" max="9" width="10.85546875" style="1" customWidth="1"/>
    <col min="10" max="16384" width="9.140625" style="1"/>
  </cols>
  <sheetData>
    <row r="2" spans="2:9">
      <c r="B2" s="226" t="s">
        <v>761</v>
      </c>
    </row>
    <row r="3" spans="2:9">
      <c r="B3" s="244"/>
    </row>
    <row r="4" spans="2:9">
      <c r="B4" s="244"/>
      <c r="D4" s="38" t="s">
        <v>7</v>
      </c>
      <c r="E4" s="38" t="s">
        <v>8</v>
      </c>
      <c r="F4" s="38" t="s">
        <v>9</v>
      </c>
      <c r="G4" s="38" t="s">
        <v>46</v>
      </c>
      <c r="H4" s="38" t="s">
        <v>47</v>
      </c>
      <c r="I4" s="38" t="s">
        <v>155</v>
      </c>
    </row>
    <row r="5" spans="2:9">
      <c r="D5" s="1369" t="s">
        <v>827</v>
      </c>
      <c r="E5" s="1369"/>
      <c r="F5" s="1369"/>
      <c r="G5" s="1369"/>
      <c r="H5" s="1369"/>
      <c r="I5" s="1369"/>
    </row>
    <row r="6" spans="2:9" ht="42" customHeight="1">
      <c r="D6" s="15" t="s">
        <v>828</v>
      </c>
      <c r="E6" s="15" t="s">
        <v>829</v>
      </c>
      <c r="F6" s="15" t="s">
        <v>830</v>
      </c>
      <c r="G6" s="15" t="s">
        <v>831</v>
      </c>
      <c r="H6" s="15" t="s">
        <v>832</v>
      </c>
      <c r="I6" s="15" t="s">
        <v>45</v>
      </c>
    </row>
    <row r="7" spans="2:9">
      <c r="B7" s="141">
        <v>1</v>
      </c>
      <c r="C7" s="245" t="s">
        <v>798</v>
      </c>
      <c r="D7" s="246"/>
      <c r="E7" s="246"/>
      <c r="F7" s="246"/>
      <c r="G7" s="246"/>
      <c r="H7" s="246"/>
      <c r="I7" s="246"/>
    </row>
    <row r="8" spans="2:9">
      <c r="B8" s="141">
        <v>2</v>
      </c>
      <c r="C8" s="245" t="s">
        <v>813</v>
      </c>
      <c r="D8" s="246"/>
      <c r="E8" s="246"/>
      <c r="F8" s="246"/>
      <c r="G8" s="246"/>
      <c r="H8" s="246"/>
      <c r="I8" s="246"/>
    </row>
    <row r="9" spans="2:9">
      <c r="B9" s="247">
        <v>3</v>
      </c>
      <c r="C9" s="248" t="s">
        <v>45</v>
      </c>
      <c r="D9" s="26"/>
      <c r="E9" s="26"/>
      <c r="F9" s="26"/>
      <c r="G9" s="26"/>
      <c r="H9" s="26"/>
      <c r="I9" s="26"/>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13ADD-96EB-4F95-A2ED-F21865F80805}">
  <sheetPr codeName="Sheet43">
    <pageSetUpPr fitToPage="1"/>
  </sheetPr>
  <dimension ref="B2:E11"/>
  <sheetViews>
    <sheetView workbookViewId="0">
      <selection activeCell="D6" sqref="D6"/>
    </sheetView>
  </sheetViews>
  <sheetFormatPr defaultColWidth="9.140625" defaultRowHeight="15"/>
  <cols>
    <col min="1" max="1" width="7" style="1" customWidth="1"/>
    <col min="2" max="2" width="4.5703125" style="1" customWidth="1"/>
    <col min="3" max="3" width="58.5703125" style="1" customWidth="1"/>
    <col min="4" max="4" width="27.42578125" style="1" customWidth="1"/>
    <col min="5" max="5" width="9.140625" style="1"/>
    <col min="6" max="6" width="3.42578125" style="1" customWidth="1"/>
    <col min="7" max="7" width="54.5703125" style="1" customWidth="1"/>
    <col min="8" max="8" width="25" style="1" customWidth="1"/>
    <col min="9" max="16384" width="9.140625" style="1"/>
  </cols>
  <sheetData>
    <row r="2" spans="2:5">
      <c r="B2" s="226" t="s">
        <v>762</v>
      </c>
      <c r="C2" s="3"/>
      <c r="D2" s="3"/>
      <c r="E2" s="3"/>
    </row>
    <row r="3" spans="2:5" ht="16.5" thickBot="1">
      <c r="B3" s="249"/>
      <c r="C3" s="250"/>
      <c r="D3" s="250"/>
      <c r="E3" s="3"/>
    </row>
    <row r="4" spans="2:5" ht="16.5" thickBot="1">
      <c r="B4" s="249"/>
      <c r="C4" s="250"/>
      <c r="D4" s="251" t="s">
        <v>7</v>
      </c>
      <c r="E4" s="3"/>
    </row>
    <row r="5" spans="2:5" ht="16.5" thickBot="1">
      <c r="B5" s="249"/>
      <c r="C5" s="250"/>
      <c r="D5" s="252" t="s">
        <v>833</v>
      </c>
      <c r="E5" s="3"/>
    </row>
    <row r="6" spans="2:5" ht="25.5" customHeight="1" thickBot="1">
      <c r="B6" s="253" t="s">
        <v>178</v>
      </c>
      <c r="C6" s="254" t="s">
        <v>834</v>
      </c>
      <c r="D6" s="699">
        <v>35096484.530000001</v>
      </c>
      <c r="E6" s="3"/>
    </row>
    <row r="7" spans="2:5" ht="25.5" customHeight="1" thickBot="1">
      <c r="B7" s="255" t="s">
        <v>180</v>
      </c>
      <c r="C7" s="256" t="s">
        <v>835</v>
      </c>
      <c r="D7" s="699">
        <f>D11-D6</f>
        <v>57106085.230000004</v>
      </c>
      <c r="E7" s="3"/>
    </row>
    <row r="8" spans="2:5" ht="25.5" customHeight="1" thickBot="1">
      <c r="B8" s="255" t="s">
        <v>800</v>
      </c>
      <c r="C8" s="256" t="s">
        <v>836</v>
      </c>
      <c r="D8" s="699"/>
      <c r="E8" s="3"/>
    </row>
    <row r="9" spans="2:5" ht="25.5" customHeight="1" thickBot="1">
      <c r="B9" s="255" t="s">
        <v>802</v>
      </c>
      <c r="C9" s="257" t="s">
        <v>837</v>
      </c>
      <c r="D9" s="700"/>
      <c r="E9" s="3"/>
    </row>
    <row r="10" spans="2:5" ht="25.5" customHeight="1" thickBot="1">
      <c r="B10" s="255" t="s">
        <v>804</v>
      </c>
      <c r="C10" s="257" t="s">
        <v>838</v>
      </c>
      <c r="D10" s="700"/>
      <c r="E10" s="3"/>
    </row>
    <row r="11" spans="2:5" ht="25.5" customHeight="1" thickBot="1">
      <c r="B11" s="258" t="s">
        <v>806</v>
      </c>
      <c r="C11" s="259" t="s">
        <v>839</v>
      </c>
      <c r="D11" s="700">
        <v>92202569.760000005</v>
      </c>
      <c r="E11" s="3"/>
    </row>
  </sheetData>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C596D-82C0-45F9-B908-72EA83E0E51D}">
  <sheetPr codeName="Sheet44"/>
  <dimension ref="B2:E18"/>
  <sheetViews>
    <sheetView workbookViewId="0">
      <selection activeCell="D18" sqref="D18"/>
    </sheetView>
  </sheetViews>
  <sheetFormatPr defaultColWidth="9.140625" defaultRowHeight="15"/>
  <cols>
    <col min="1" max="1" width="7" style="1" customWidth="1"/>
    <col min="2" max="2" width="4.5703125" style="1" customWidth="1"/>
    <col min="3" max="3" width="58.5703125" style="1" customWidth="1"/>
    <col min="4" max="4" width="27.42578125" style="1" customWidth="1"/>
    <col min="5" max="5" width="29.140625" style="1" customWidth="1"/>
    <col min="6" max="6" width="9.140625" style="1"/>
    <col min="7" max="7" width="3.42578125" style="1" customWidth="1"/>
    <col min="8" max="8" width="54.5703125" style="1" customWidth="1"/>
    <col min="9" max="9" width="25" style="1" customWidth="1"/>
    <col min="10" max="16384" width="9.140625" style="1"/>
  </cols>
  <sheetData>
    <row r="2" spans="2:5">
      <c r="B2" s="226" t="s">
        <v>763</v>
      </c>
    </row>
    <row r="3" spans="2:5" ht="16.5" thickBot="1">
      <c r="B3" s="186"/>
      <c r="C3" s="227"/>
      <c r="D3" s="227"/>
      <c r="E3" s="260"/>
    </row>
    <row r="4" spans="2:5" ht="16.5" thickBot="1">
      <c r="B4" s="186"/>
      <c r="C4" s="227"/>
      <c r="D4" s="229" t="s">
        <v>7</v>
      </c>
      <c r="E4" s="261" t="s">
        <v>8</v>
      </c>
    </row>
    <row r="5" spans="2:5" ht="16.5" thickBot="1">
      <c r="B5" s="186"/>
      <c r="C5" s="227"/>
      <c r="D5" s="262" t="s">
        <v>833</v>
      </c>
      <c r="E5" s="261" t="s">
        <v>840</v>
      </c>
    </row>
    <row r="6" spans="2:5" ht="25.5" customHeight="1" thickBot="1">
      <c r="B6" s="263" t="s">
        <v>178</v>
      </c>
      <c r="C6" s="264" t="s">
        <v>834</v>
      </c>
      <c r="D6" s="714">
        <v>35096484.530000001</v>
      </c>
      <c r="E6" s="715"/>
    </row>
    <row r="7" spans="2:5" ht="25.5" customHeight="1" thickBot="1">
      <c r="B7" s="241" t="s">
        <v>180</v>
      </c>
      <c r="C7" s="237" t="s">
        <v>835</v>
      </c>
      <c r="D7" s="714">
        <f>D18-D6</f>
        <v>57106085.230000004</v>
      </c>
      <c r="E7" s="715"/>
    </row>
    <row r="8" spans="2:5" ht="25.5" customHeight="1" thickBot="1">
      <c r="B8" s="241" t="s">
        <v>800</v>
      </c>
      <c r="C8" s="237" t="s">
        <v>836</v>
      </c>
      <c r="D8" s="714"/>
      <c r="E8" s="715"/>
    </row>
    <row r="9" spans="2:5" ht="25.5" customHeight="1" thickBot="1">
      <c r="B9" s="241" t="s">
        <v>802</v>
      </c>
      <c r="C9" s="265" t="s">
        <v>841</v>
      </c>
      <c r="D9" s="714"/>
      <c r="E9" s="715"/>
    </row>
    <row r="10" spans="2:5" ht="25.5" customHeight="1" thickBot="1">
      <c r="B10" s="241" t="s">
        <v>804</v>
      </c>
      <c r="C10" s="265" t="s">
        <v>842</v>
      </c>
      <c r="D10" s="719"/>
      <c r="E10" s="716"/>
    </row>
    <row r="11" spans="2:5" ht="25.5" customHeight="1" thickBot="1">
      <c r="B11" s="241" t="s">
        <v>806</v>
      </c>
      <c r="C11" s="265" t="s">
        <v>843</v>
      </c>
      <c r="D11" s="719"/>
      <c r="E11" s="717"/>
    </row>
    <row r="12" spans="2:5" ht="25.5" customHeight="1" thickBot="1">
      <c r="B12" s="241" t="s">
        <v>808</v>
      </c>
      <c r="C12" s="265" t="s">
        <v>844</v>
      </c>
      <c r="D12" s="719"/>
      <c r="E12" s="717"/>
    </row>
    <row r="13" spans="2:5" ht="25.5" customHeight="1" thickBot="1">
      <c r="B13" s="241" t="s">
        <v>810</v>
      </c>
      <c r="C13" s="265" t="s">
        <v>845</v>
      </c>
      <c r="D13" s="719"/>
      <c r="E13" s="717"/>
    </row>
    <row r="14" spans="2:5" ht="25.5" customHeight="1" thickBot="1">
      <c r="B14" s="241" t="s">
        <v>812</v>
      </c>
      <c r="C14" s="265" t="s">
        <v>846</v>
      </c>
      <c r="D14" s="719"/>
      <c r="E14" s="717"/>
    </row>
    <row r="15" spans="2:5" ht="25.5" customHeight="1" thickBot="1">
      <c r="B15" s="241" t="s">
        <v>814</v>
      </c>
      <c r="C15" s="265" t="s">
        <v>837</v>
      </c>
      <c r="D15" s="719"/>
      <c r="E15" s="715"/>
    </row>
    <row r="16" spans="2:5" ht="25.5" customHeight="1" thickBot="1">
      <c r="B16" s="241" t="s">
        <v>815</v>
      </c>
      <c r="C16" s="265" t="s">
        <v>838</v>
      </c>
      <c r="D16" s="719"/>
      <c r="E16" s="715"/>
    </row>
    <row r="17" spans="2:5" ht="25.5" customHeight="1" thickBot="1">
      <c r="B17" s="255" t="s">
        <v>816</v>
      </c>
      <c r="C17" s="257" t="s">
        <v>847</v>
      </c>
      <c r="D17" s="720"/>
      <c r="E17" s="718"/>
    </row>
    <row r="18" spans="2:5" ht="25.5" customHeight="1" thickBot="1">
      <c r="B18" s="267" t="s">
        <v>817</v>
      </c>
      <c r="C18" s="268" t="s">
        <v>839</v>
      </c>
      <c r="D18" s="719">
        <v>92202569.760000005</v>
      </c>
      <c r="E18" s="715"/>
    </row>
  </sheetData>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CE0F0-BDB5-4EDB-BF70-383232C47B28}">
  <sheetPr codeName="Sheet51"/>
  <dimension ref="A1:E14"/>
  <sheetViews>
    <sheetView workbookViewId="0">
      <selection activeCell="D23" sqref="D23"/>
    </sheetView>
  </sheetViews>
  <sheetFormatPr defaultColWidth="9.140625" defaultRowHeight="15"/>
  <cols>
    <col min="1" max="1" width="4.5703125" style="1" customWidth="1"/>
    <col min="2" max="3" width="26.42578125" style="1" customWidth="1"/>
    <col min="4" max="5" width="27" style="1" customWidth="1"/>
    <col min="6" max="16384" width="9.140625" style="1"/>
  </cols>
  <sheetData>
    <row r="1" spans="1:5">
      <c r="A1" s="226" t="s">
        <v>770</v>
      </c>
    </row>
    <row r="2" spans="1:5" ht="16.5" thickBot="1">
      <c r="A2" s="1442"/>
      <c r="B2" s="1442"/>
      <c r="C2" s="291"/>
      <c r="D2" s="292"/>
      <c r="E2" s="292"/>
    </row>
    <row r="3" spans="1:5" ht="16.5" thickBot="1">
      <c r="A3" s="1442"/>
      <c r="B3" s="1442"/>
      <c r="C3" s="283"/>
      <c r="D3" s="293" t="s">
        <v>7</v>
      </c>
      <c r="E3" s="293" t="s">
        <v>8</v>
      </c>
    </row>
    <row r="4" spans="1:5" ht="15.75">
      <c r="A4" s="1442"/>
      <c r="B4" s="1442"/>
      <c r="C4" s="227"/>
      <c r="D4" s="1435" t="s">
        <v>924</v>
      </c>
      <c r="E4" s="1443"/>
    </row>
    <row r="5" spans="1:5" ht="16.5" thickBot="1">
      <c r="A5" s="1442"/>
      <c r="B5" s="1442"/>
      <c r="C5" s="231"/>
      <c r="D5" s="1444"/>
      <c r="E5" s="1445"/>
    </row>
    <row r="6" spans="1:5" ht="16.5" thickBot="1">
      <c r="A6" s="1441"/>
      <c r="B6" s="1441"/>
      <c r="C6" s="237"/>
      <c r="D6" s="261" t="s">
        <v>925</v>
      </c>
      <c r="E6" s="230" t="s">
        <v>926</v>
      </c>
    </row>
    <row r="7" spans="1:5" ht="15.75" thickBot="1">
      <c r="A7" s="284" t="s">
        <v>178</v>
      </c>
      <c r="B7" s="1450" t="s">
        <v>927</v>
      </c>
      <c r="C7" s="1451"/>
      <c r="D7" s="237"/>
      <c r="E7" s="237"/>
    </row>
    <row r="8" spans="1:5" ht="15.75" thickBot="1">
      <c r="A8" s="290" t="s">
        <v>180</v>
      </c>
      <c r="B8" s="1450" t="s">
        <v>928</v>
      </c>
      <c r="C8" s="1451"/>
      <c r="D8" s="237"/>
      <c r="E8" s="237"/>
    </row>
    <row r="9" spans="1:5" ht="15.75" thickBot="1">
      <c r="A9" s="286" t="s">
        <v>800</v>
      </c>
      <c r="B9" s="1446" t="s">
        <v>929</v>
      </c>
      <c r="C9" s="1447"/>
      <c r="D9" s="237"/>
      <c r="E9" s="237"/>
    </row>
    <row r="10" spans="1:5" ht="15.75" thickBot="1">
      <c r="A10" s="286" t="s">
        <v>802</v>
      </c>
      <c r="B10" s="1446" t="s">
        <v>930</v>
      </c>
      <c r="C10" s="1447"/>
      <c r="D10" s="237"/>
      <c r="E10" s="237"/>
    </row>
    <row r="11" spans="1:5" ht="15.75" thickBot="1">
      <c r="A11" s="286" t="s">
        <v>804</v>
      </c>
      <c r="B11" s="1446" t="s">
        <v>931</v>
      </c>
      <c r="C11" s="1447"/>
      <c r="D11" s="237"/>
      <c r="E11" s="237"/>
    </row>
    <row r="12" spans="1:5" ht="15.75" thickBot="1">
      <c r="A12" s="286" t="s">
        <v>806</v>
      </c>
      <c r="B12" s="1446" t="s">
        <v>932</v>
      </c>
      <c r="C12" s="1447"/>
      <c r="D12" s="237"/>
      <c r="E12" s="237"/>
    </row>
    <row r="13" spans="1:5" ht="15.75" thickBot="1">
      <c r="A13" s="286" t="s">
        <v>808</v>
      </c>
      <c r="B13" s="1446" t="s">
        <v>933</v>
      </c>
      <c r="C13" s="1447"/>
      <c r="D13" s="237"/>
      <c r="E13" s="237"/>
    </row>
    <row r="14" spans="1:5" ht="15.75" thickBot="1">
      <c r="A14" s="294" t="s">
        <v>810</v>
      </c>
      <c r="B14" s="1448" t="s">
        <v>45</v>
      </c>
      <c r="C14" s="1449"/>
      <c r="D14" s="237"/>
      <c r="E14" s="237"/>
    </row>
  </sheetData>
  <mergeCells count="14">
    <mergeCell ref="B13:C13"/>
    <mergeCell ref="B14:C14"/>
    <mergeCell ref="B7:C7"/>
    <mergeCell ref="B8:C8"/>
    <mergeCell ref="B9:C9"/>
    <mergeCell ref="B10:C10"/>
    <mergeCell ref="B11:C11"/>
    <mergeCell ref="B12:C12"/>
    <mergeCell ref="A6:B6"/>
    <mergeCell ref="A2:B2"/>
    <mergeCell ref="A3:B3"/>
    <mergeCell ref="A4:B4"/>
    <mergeCell ref="D4:E5"/>
    <mergeCell ref="A5:B5"/>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79EF-002E-44BC-B15D-1DD9665B97A7}">
  <sheetPr codeName="Sheet45">
    <pageSetUpPr fitToPage="1"/>
  </sheetPr>
  <dimension ref="A1:J17"/>
  <sheetViews>
    <sheetView workbookViewId="0">
      <selection activeCell="C9" sqref="C9"/>
    </sheetView>
  </sheetViews>
  <sheetFormatPr defaultColWidth="9.140625" defaultRowHeight="15"/>
  <cols>
    <col min="1" max="1" width="9.140625" style="1"/>
    <col min="2" max="2" width="26" style="1" customWidth="1"/>
    <col min="3" max="6" width="9.140625" style="1"/>
    <col min="7" max="7" width="14.42578125" style="1" customWidth="1"/>
    <col min="8" max="8" width="17" style="1" customWidth="1"/>
    <col min="9" max="9" width="17.85546875" style="1" customWidth="1"/>
    <col min="10" max="10" width="18.5703125" style="1" customWidth="1"/>
    <col min="11" max="16384" width="9.140625" style="1"/>
  </cols>
  <sheetData>
    <row r="1" spans="1:10">
      <c r="A1" s="226" t="s">
        <v>764</v>
      </c>
    </row>
    <row r="2" spans="1:10" ht="16.5" thickBot="1">
      <c r="A2" s="186"/>
      <c r="B2" s="227"/>
      <c r="C2" s="227"/>
      <c r="D2" s="227"/>
      <c r="E2" s="227"/>
      <c r="F2" s="227"/>
      <c r="G2" s="227"/>
      <c r="H2" s="227"/>
      <c r="I2" s="227"/>
      <c r="J2" s="227"/>
    </row>
    <row r="3" spans="1:10" ht="23.25" customHeight="1" thickBot="1">
      <c r="A3" s="228"/>
      <c r="B3" s="228"/>
      <c r="C3" s="229" t="s">
        <v>7</v>
      </c>
      <c r="D3" s="230" t="s">
        <v>8</v>
      </c>
      <c r="E3" s="230" t="s">
        <v>9</v>
      </c>
      <c r="F3" s="230" t="s">
        <v>46</v>
      </c>
      <c r="G3" s="230" t="s">
        <v>47</v>
      </c>
      <c r="H3" s="230" t="s">
        <v>155</v>
      </c>
      <c r="I3" s="230" t="s">
        <v>156</v>
      </c>
      <c r="J3" s="230" t="s">
        <v>157</v>
      </c>
    </row>
    <row r="4" spans="1:10" ht="36" customHeight="1" thickBot="1">
      <c r="A4" s="228"/>
      <c r="B4" s="228"/>
      <c r="C4" s="1429" t="s">
        <v>848</v>
      </c>
      <c r="D4" s="1430"/>
      <c r="E4" s="1430"/>
      <c r="F4" s="1452"/>
      <c r="G4" s="1453" t="s">
        <v>784</v>
      </c>
      <c r="H4" s="1454"/>
      <c r="I4" s="1438" t="s">
        <v>849</v>
      </c>
      <c r="J4" s="1437"/>
    </row>
    <row r="5" spans="1:10" ht="16.5" thickBot="1">
      <c r="A5" s="228"/>
      <c r="B5" s="228"/>
      <c r="C5" s="1455" t="s">
        <v>850</v>
      </c>
      <c r="D5" s="1435" t="s">
        <v>851</v>
      </c>
      <c r="E5" s="1436"/>
      <c r="F5" s="1443"/>
      <c r="G5" s="1439" t="s">
        <v>852</v>
      </c>
      <c r="H5" s="1439" t="s">
        <v>853</v>
      </c>
      <c r="I5" s="269"/>
      <c r="J5" s="1439" t="s">
        <v>854</v>
      </c>
    </row>
    <row r="6" spans="1:10" ht="66.75" customHeight="1" thickBot="1">
      <c r="A6" s="228"/>
      <c r="B6" s="228"/>
      <c r="C6" s="1456"/>
      <c r="D6" s="233"/>
      <c r="E6" s="270" t="s">
        <v>855</v>
      </c>
      <c r="F6" s="271" t="s">
        <v>856</v>
      </c>
      <c r="G6" s="1440"/>
      <c r="H6" s="1440"/>
      <c r="I6" s="272"/>
      <c r="J6" s="1457"/>
    </row>
    <row r="7" spans="1:10" ht="21.75" thickBot="1">
      <c r="A7" s="235" t="s">
        <v>796</v>
      </c>
      <c r="B7" s="236" t="s">
        <v>797</v>
      </c>
      <c r="C7" s="273"/>
      <c r="D7" s="273"/>
      <c r="E7" s="273"/>
      <c r="F7" s="274"/>
      <c r="G7" s="274"/>
      <c r="H7" s="274"/>
      <c r="I7" s="274"/>
      <c r="J7" s="274"/>
    </row>
    <row r="8" spans="1:10" ht="15.75" thickBot="1">
      <c r="A8" s="235" t="s">
        <v>178</v>
      </c>
      <c r="B8" s="236" t="s">
        <v>798</v>
      </c>
      <c r="C8" s="703">
        <f>SUM(C9:C14)</f>
        <v>49803489.439999998</v>
      </c>
      <c r="D8" s="703">
        <f t="shared" ref="D8:J8" si="0">SUM(D9:D14)</f>
        <v>52704543.890000001</v>
      </c>
      <c r="E8" s="703">
        <f t="shared" si="0"/>
        <v>0</v>
      </c>
      <c r="F8" s="704">
        <f t="shared" si="0"/>
        <v>0</v>
      </c>
      <c r="G8" s="704">
        <f t="shared" si="0"/>
        <v>-528682.58000000007</v>
      </c>
      <c r="H8" s="704">
        <f t="shared" si="0"/>
        <v>-13768866.85</v>
      </c>
      <c r="I8" s="704">
        <f t="shared" si="0"/>
        <v>0</v>
      </c>
      <c r="J8" s="704">
        <f t="shared" si="0"/>
        <v>0</v>
      </c>
    </row>
    <row r="9" spans="1:10" ht="15.75" thickBot="1">
      <c r="A9" s="238" t="s">
        <v>180</v>
      </c>
      <c r="B9" s="239" t="s">
        <v>799</v>
      </c>
      <c r="C9" s="701">
        <v>0</v>
      </c>
      <c r="D9" s="701">
        <v>0</v>
      </c>
      <c r="E9" s="701"/>
      <c r="F9" s="701"/>
      <c r="G9" s="701">
        <v>0</v>
      </c>
      <c r="H9" s="701">
        <v>0</v>
      </c>
      <c r="I9" s="702"/>
      <c r="J9" s="702"/>
    </row>
    <row r="10" spans="1:10" ht="15.75" thickBot="1">
      <c r="A10" s="238" t="s">
        <v>800</v>
      </c>
      <c r="B10" s="239" t="s">
        <v>801</v>
      </c>
      <c r="C10" s="701">
        <v>0</v>
      </c>
      <c r="D10" s="701">
        <v>0</v>
      </c>
      <c r="E10" s="701"/>
      <c r="F10" s="701"/>
      <c r="G10" s="701">
        <v>0</v>
      </c>
      <c r="H10" s="701">
        <v>0</v>
      </c>
      <c r="I10" s="702"/>
      <c r="J10" s="702"/>
    </row>
    <row r="11" spans="1:10" ht="15.75" thickBot="1">
      <c r="A11" s="238" t="s">
        <v>802</v>
      </c>
      <c r="B11" s="239" t="s">
        <v>803</v>
      </c>
      <c r="C11" s="701">
        <v>0</v>
      </c>
      <c r="D11" s="701">
        <v>0</v>
      </c>
      <c r="E11" s="701"/>
      <c r="F11" s="701"/>
      <c r="G11" s="701">
        <v>0</v>
      </c>
      <c r="H11" s="701">
        <v>0</v>
      </c>
      <c r="I11" s="702"/>
      <c r="J11" s="702"/>
    </row>
    <row r="12" spans="1:10" ht="15.75" thickBot="1">
      <c r="A12" s="238" t="s">
        <v>804</v>
      </c>
      <c r="B12" s="239" t="s">
        <v>805</v>
      </c>
      <c r="C12" s="701">
        <v>0</v>
      </c>
      <c r="D12" s="701">
        <v>0</v>
      </c>
      <c r="E12" s="701"/>
      <c r="F12" s="701"/>
      <c r="G12" s="701">
        <v>0</v>
      </c>
      <c r="H12" s="701">
        <v>0</v>
      </c>
      <c r="I12" s="702"/>
      <c r="J12" s="702"/>
    </row>
    <row r="13" spans="1:10" ht="15.75" thickBot="1">
      <c r="A13" s="238" t="s">
        <v>806</v>
      </c>
      <c r="B13" s="239" t="s">
        <v>807</v>
      </c>
      <c r="C13" s="701">
        <v>36894750.670000002</v>
      </c>
      <c r="D13" s="701">
        <v>48336030.799999997</v>
      </c>
      <c r="E13" s="701"/>
      <c r="F13" s="701"/>
      <c r="G13" s="701">
        <v>-416050.83</v>
      </c>
      <c r="H13" s="701">
        <v>-11862530.24</v>
      </c>
      <c r="I13" s="702"/>
      <c r="J13" s="702"/>
    </row>
    <row r="14" spans="1:10" ht="15.75" thickBot="1">
      <c r="A14" s="238" t="s">
        <v>808</v>
      </c>
      <c r="B14" s="239" t="s">
        <v>811</v>
      </c>
      <c r="C14" s="701">
        <v>12908738.77</v>
      </c>
      <c r="D14" s="701">
        <v>4368513.09</v>
      </c>
      <c r="E14" s="701"/>
      <c r="F14" s="701"/>
      <c r="G14" s="701">
        <v>-112631.75</v>
      </c>
      <c r="H14" s="701">
        <v>-1906336.61</v>
      </c>
      <c r="I14" s="702"/>
      <c r="J14" s="702"/>
    </row>
    <row r="15" spans="1:10" ht="15.75" thickBot="1">
      <c r="A15" s="241" t="s">
        <v>810</v>
      </c>
      <c r="B15" s="237" t="s">
        <v>857</v>
      </c>
      <c r="C15" s="701"/>
      <c r="D15" s="701"/>
      <c r="E15" s="701"/>
      <c r="F15" s="701"/>
      <c r="G15" s="701"/>
      <c r="H15" s="701"/>
      <c r="I15" s="702"/>
      <c r="J15" s="702"/>
    </row>
    <row r="16" spans="1:10" ht="15.75" thickBot="1">
      <c r="A16" s="241" t="s">
        <v>812</v>
      </c>
      <c r="B16" s="237" t="s">
        <v>858</v>
      </c>
      <c r="C16" s="701"/>
      <c r="D16" s="701"/>
      <c r="E16" s="701"/>
      <c r="F16" s="702"/>
      <c r="G16" s="702"/>
      <c r="H16" s="702"/>
      <c r="I16" s="702"/>
      <c r="J16" s="702"/>
    </row>
    <row r="17" spans="1:10" ht="15.75" thickBot="1">
      <c r="A17" s="243">
        <v>100</v>
      </c>
      <c r="B17" s="242" t="s">
        <v>45</v>
      </c>
      <c r="C17" s="703">
        <f>SUM(C8,C15,C16)</f>
        <v>49803489.439999998</v>
      </c>
      <c r="D17" s="703">
        <f t="shared" ref="D17:J17" si="1">SUM(D8,D15,D16)</f>
        <v>52704543.890000001</v>
      </c>
      <c r="E17" s="703">
        <f t="shared" si="1"/>
        <v>0</v>
      </c>
      <c r="F17" s="704">
        <f t="shared" si="1"/>
        <v>0</v>
      </c>
      <c r="G17" s="704">
        <f t="shared" si="1"/>
        <v>-528682.58000000007</v>
      </c>
      <c r="H17" s="704">
        <f t="shared" si="1"/>
        <v>-13768866.85</v>
      </c>
      <c r="I17" s="704">
        <f t="shared" si="1"/>
        <v>0</v>
      </c>
      <c r="J17" s="704">
        <f t="shared" si="1"/>
        <v>0</v>
      </c>
    </row>
  </sheetData>
  <mergeCells count="8">
    <mergeCell ref="C4:F4"/>
    <mergeCell ref="G4:H4"/>
    <mergeCell ref="I4:J4"/>
    <mergeCell ref="C5:C6"/>
    <mergeCell ref="D5:F5"/>
    <mergeCell ref="G5:G6"/>
    <mergeCell ref="H5:H6"/>
    <mergeCell ref="J5:J6"/>
  </mergeCells>
  <pageMargins left="0.70866141732283472" right="0.70866141732283472" top="0.74803149606299213" bottom="0.74803149606299213" header="0.31496062992125984" footer="0.31496062992125984"/>
  <pageSetup paperSize="9" scale="93" fitToHeight="0" orientation="landscape" r:id="rId1"/>
  <headerFooter>
    <oddHeader>&amp;CEN
Annex XV</oddHeader>
    <oddFooter>&amp;C&amp;P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FD2A3-0552-4775-B1B2-DDF49E1DE929}">
  <sheetPr codeName="Sheet46"/>
  <dimension ref="B2:D9"/>
  <sheetViews>
    <sheetView workbookViewId="0"/>
  </sheetViews>
  <sheetFormatPr defaultColWidth="9.140625" defaultRowHeight="15"/>
  <cols>
    <col min="1" max="1" width="9.140625" style="1"/>
    <col min="2" max="2" width="4.42578125" style="1" customWidth="1"/>
    <col min="3" max="3" width="41.85546875" style="1" customWidth="1"/>
    <col min="4" max="4" width="49.42578125" style="1" customWidth="1"/>
    <col min="5" max="16384" width="9.140625" style="1"/>
  </cols>
  <sheetData>
    <row r="2" spans="2:4">
      <c r="B2" s="226" t="s">
        <v>765</v>
      </c>
    </row>
    <row r="3" spans="2:4" ht="16.5" thickBot="1">
      <c r="B3" s="186"/>
      <c r="C3" s="227"/>
      <c r="D3" s="227"/>
    </row>
    <row r="4" spans="2:4" ht="16.5" thickBot="1">
      <c r="B4" s="228"/>
      <c r="C4" s="228"/>
      <c r="D4" s="229" t="s">
        <v>7</v>
      </c>
    </row>
    <row r="5" spans="2:4" ht="36" customHeight="1">
      <c r="B5" s="228"/>
      <c r="C5" s="228"/>
      <c r="D5" s="1439" t="s">
        <v>859</v>
      </c>
    </row>
    <row r="6" spans="2:4" ht="16.5" thickBot="1">
      <c r="B6" s="228"/>
      <c r="C6" s="228"/>
      <c r="D6" s="1457"/>
    </row>
    <row r="7" spans="2:4" ht="29.25" customHeight="1" thickBot="1">
      <c r="B7" s="235" t="s">
        <v>178</v>
      </c>
      <c r="C7" s="236" t="s">
        <v>860</v>
      </c>
      <c r="D7" s="266"/>
    </row>
    <row r="8" spans="2:4" ht="50.25" customHeight="1" thickBot="1">
      <c r="B8" s="241" t="s">
        <v>180</v>
      </c>
      <c r="C8" s="237" t="s">
        <v>861</v>
      </c>
      <c r="D8" s="266"/>
    </row>
    <row r="9" spans="2:4" ht="63" customHeight="1">
      <c r="B9" s="1458"/>
      <c r="C9" s="1458"/>
      <c r="D9" s="1458"/>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2B324-B2EC-4A7B-A1F8-55B20178AFC4}">
  <sheetPr codeName="Sheet47">
    <pageSetUpPr fitToPage="1"/>
  </sheetPr>
  <dimension ref="A1:N31"/>
  <sheetViews>
    <sheetView workbookViewId="0">
      <selection activeCell="G15" sqref="G15"/>
    </sheetView>
  </sheetViews>
  <sheetFormatPr defaultColWidth="9.140625" defaultRowHeight="15"/>
  <cols>
    <col min="1" max="1" width="9.140625" style="1"/>
    <col min="2" max="2" width="24.85546875" style="1" customWidth="1"/>
    <col min="3" max="14" width="14.5703125" style="1" customWidth="1"/>
    <col min="15" max="16384" width="9.140625" style="1"/>
  </cols>
  <sheetData>
    <row r="1" spans="1:14">
      <c r="A1" s="226" t="s">
        <v>766</v>
      </c>
    </row>
    <row r="2" spans="1:14" ht="16.5" thickBot="1">
      <c r="A2" s="186"/>
      <c r="B2" s="227"/>
      <c r="C2" s="227"/>
      <c r="D2" s="227"/>
      <c r="E2" s="227"/>
      <c r="F2" s="227"/>
      <c r="G2" s="227"/>
      <c r="H2" s="227"/>
      <c r="I2" s="227"/>
      <c r="J2" s="227"/>
      <c r="K2" s="227"/>
      <c r="L2" s="227"/>
      <c r="M2" s="227"/>
      <c r="N2" s="227"/>
    </row>
    <row r="3" spans="1:14" ht="16.5" thickBot="1">
      <c r="A3" s="228"/>
      <c r="B3" s="228"/>
      <c r="C3" s="229" t="s">
        <v>7</v>
      </c>
      <c r="D3" s="230" t="s">
        <v>8</v>
      </c>
      <c r="E3" s="230" t="s">
        <v>9</v>
      </c>
      <c r="F3" s="230" t="s">
        <v>46</v>
      </c>
      <c r="G3" s="230" t="s">
        <v>47</v>
      </c>
      <c r="H3" s="230" t="s">
        <v>155</v>
      </c>
      <c r="I3" s="230" t="s">
        <v>156</v>
      </c>
      <c r="J3" s="230" t="s">
        <v>157</v>
      </c>
      <c r="K3" s="230" t="s">
        <v>158</v>
      </c>
      <c r="L3" s="230" t="s">
        <v>159</v>
      </c>
      <c r="M3" s="230" t="s">
        <v>160</v>
      </c>
      <c r="N3" s="230" t="s">
        <v>161</v>
      </c>
    </row>
    <row r="4" spans="1:14" ht="16.5" thickBot="1">
      <c r="A4" s="228"/>
      <c r="B4" s="228"/>
      <c r="C4" s="1453" t="s">
        <v>783</v>
      </c>
      <c r="D4" s="1460"/>
      <c r="E4" s="1460"/>
      <c r="F4" s="1460"/>
      <c r="G4" s="1460"/>
      <c r="H4" s="1460"/>
      <c r="I4" s="1460"/>
      <c r="J4" s="1460"/>
      <c r="K4" s="1460"/>
      <c r="L4" s="1460"/>
      <c r="M4" s="1460"/>
      <c r="N4" s="1461"/>
    </row>
    <row r="5" spans="1:14" ht="16.5" thickBot="1">
      <c r="A5" s="228"/>
      <c r="B5" s="228"/>
      <c r="C5" s="1435" t="s">
        <v>787</v>
      </c>
      <c r="D5" s="1436"/>
      <c r="E5" s="1437"/>
      <c r="F5" s="1438" t="s">
        <v>788</v>
      </c>
      <c r="G5" s="1436"/>
      <c r="H5" s="1436"/>
      <c r="I5" s="1436"/>
      <c r="J5" s="1436"/>
      <c r="K5" s="1436"/>
      <c r="L5" s="1436"/>
      <c r="M5" s="1436"/>
      <c r="N5" s="1443"/>
    </row>
    <row r="6" spans="1:14">
      <c r="A6" s="1464"/>
      <c r="B6" s="1465"/>
      <c r="C6" s="1462"/>
      <c r="D6" s="1439" t="s">
        <v>862</v>
      </c>
      <c r="E6" s="1439" t="s">
        <v>863</v>
      </c>
      <c r="F6" s="1462"/>
      <c r="G6" s="1439" t="s">
        <v>864</v>
      </c>
      <c r="H6" s="1439" t="s">
        <v>865</v>
      </c>
      <c r="I6" s="1439" t="s">
        <v>866</v>
      </c>
      <c r="J6" s="1439" t="s">
        <v>867</v>
      </c>
      <c r="K6" s="1439" t="s">
        <v>868</v>
      </c>
      <c r="L6" s="1439" t="s">
        <v>869</v>
      </c>
      <c r="M6" s="1439" t="s">
        <v>870</v>
      </c>
      <c r="N6" s="1439" t="s">
        <v>855</v>
      </c>
    </row>
    <row r="7" spans="1:14">
      <c r="A7" s="1464"/>
      <c r="B7" s="1465"/>
      <c r="C7" s="1462"/>
      <c r="D7" s="1459"/>
      <c r="E7" s="1459"/>
      <c r="F7" s="1462"/>
      <c r="G7" s="1459"/>
      <c r="H7" s="1459"/>
      <c r="I7" s="1459"/>
      <c r="J7" s="1459"/>
      <c r="K7" s="1459"/>
      <c r="L7" s="1459"/>
      <c r="M7" s="1459"/>
      <c r="N7" s="1459"/>
    </row>
    <row r="8" spans="1:14" ht="39" customHeight="1" thickBot="1">
      <c r="A8" s="228"/>
      <c r="B8" s="228"/>
      <c r="C8" s="262"/>
      <c r="D8" s="1457"/>
      <c r="E8" s="1457"/>
      <c r="F8" s="1463"/>
      <c r="G8" s="1457"/>
      <c r="H8" s="1440"/>
      <c r="I8" s="1440"/>
      <c r="J8" s="1440"/>
      <c r="K8" s="1440"/>
      <c r="L8" s="1440"/>
      <c r="M8" s="1440"/>
      <c r="N8" s="1440"/>
    </row>
    <row r="9" spans="1:14" ht="21.75" thickBot="1">
      <c r="A9" s="235" t="s">
        <v>796</v>
      </c>
      <c r="B9" s="236" t="s">
        <v>797</v>
      </c>
      <c r="C9" s="705"/>
      <c r="D9" s="701"/>
      <c r="E9" s="701"/>
      <c r="F9" s="701"/>
      <c r="G9" s="701"/>
      <c r="H9" s="701"/>
      <c r="I9" s="701"/>
      <c r="J9" s="701"/>
      <c r="K9" s="701"/>
      <c r="L9" s="701"/>
      <c r="M9" s="701"/>
      <c r="N9" s="701"/>
    </row>
    <row r="10" spans="1:14" ht="15.75" thickBot="1">
      <c r="A10" s="235" t="s">
        <v>178</v>
      </c>
      <c r="B10" s="236" t="s">
        <v>798</v>
      </c>
      <c r="C10" s="706">
        <f>SUM(D10:E10)</f>
        <v>5189989315.5700006</v>
      </c>
      <c r="D10" s="703">
        <f>SUM(D11:D15,D17)</f>
        <v>5188440741.7200003</v>
      </c>
      <c r="E10" s="703">
        <f>SUM(E11:E15,E17)</f>
        <v>1548573.85</v>
      </c>
      <c r="F10" s="706">
        <f>SUM(G10:M10)</f>
        <v>120941569.25</v>
      </c>
      <c r="G10" s="703">
        <f t="shared" ref="G10:M10" si="0">SUM(G11:G15,G17)</f>
        <v>59815144.109999999</v>
      </c>
      <c r="H10" s="703">
        <f t="shared" si="0"/>
        <v>61126425.140000001</v>
      </c>
      <c r="I10" s="703">
        <f t="shared" si="0"/>
        <v>0</v>
      </c>
      <c r="J10" s="703">
        <f t="shared" si="0"/>
        <v>0</v>
      </c>
      <c r="K10" s="703">
        <f t="shared" si="0"/>
        <v>0</v>
      </c>
      <c r="L10" s="703">
        <f t="shared" si="0"/>
        <v>0</v>
      </c>
      <c r="M10" s="703">
        <f t="shared" si="0"/>
        <v>0</v>
      </c>
      <c r="N10" s="701"/>
    </row>
    <row r="11" spans="1:14" ht="15.75" thickBot="1">
      <c r="A11" s="238" t="s">
        <v>180</v>
      </c>
      <c r="B11" s="239" t="s">
        <v>799</v>
      </c>
      <c r="C11" s="706">
        <f t="shared" ref="C11:C23" si="1">SUM(D11:E11)</f>
        <v>10829.32</v>
      </c>
      <c r="D11" s="701">
        <v>10829.32</v>
      </c>
      <c r="E11" s="701">
        <v>0</v>
      </c>
      <c r="F11" s="703">
        <f t="shared" ref="F11:F23" si="2">SUM(G11:M11)</f>
        <v>0</v>
      </c>
      <c r="G11" s="701">
        <v>0</v>
      </c>
      <c r="H11" s="701">
        <v>0</v>
      </c>
      <c r="I11" s="701">
        <v>0</v>
      </c>
      <c r="J11" s="701"/>
      <c r="K11" s="701"/>
      <c r="L11" s="701"/>
      <c r="M11" s="701"/>
      <c r="N11" s="701"/>
    </row>
    <row r="12" spans="1:14" ht="15.75" thickBot="1">
      <c r="A12" s="238" t="s">
        <v>800</v>
      </c>
      <c r="B12" s="239" t="s">
        <v>801</v>
      </c>
      <c r="C12" s="706">
        <f t="shared" si="1"/>
        <v>39426794.170000002</v>
      </c>
      <c r="D12" s="701">
        <v>39426794.170000002</v>
      </c>
      <c r="E12" s="701">
        <v>0</v>
      </c>
      <c r="F12" s="703">
        <f t="shared" si="2"/>
        <v>0</v>
      </c>
      <c r="G12" s="701">
        <v>0</v>
      </c>
      <c r="H12" s="701">
        <v>0</v>
      </c>
      <c r="I12" s="701">
        <v>0</v>
      </c>
      <c r="J12" s="701"/>
      <c r="K12" s="701"/>
      <c r="L12" s="701"/>
      <c r="M12" s="701"/>
      <c r="N12" s="701"/>
    </row>
    <row r="13" spans="1:14" ht="15.75" thickBot="1">
      <c r="A13" s="238" t="s">
        <v>802</v>
      </c>
      <c r="B13" s="239" t="s">
        <v>803</v>
      </c>
      <c r="C13" s="706">
        <f t="shared" si="1"/>
        <v>1835.72</v>
      </c>
      <c r="D13" s="701">
        <v>1835.72</v>
      </c>
      <c r="E13" s="701">
        <v>0</v>
      </c>
      <c r="F13" s="703">
        <f t="shared" si="2"/>
        <v>0</v>
      </c>
      <c r="G13" s="701">
        <v>0</v>
      </c>
      <c r="H13" s="701">
        <v>0</v>
      </c>
      <c r="I13" s="701">
        <v>0</v>
      </c>
      <c r="J13" s="701"/>
      <c r="K13" s="701"/>
      <c r="L13" s="701"/>
      <c r="M13" s="701"/>
      <c r="N13" s="701"/>
    </row>
    <row r="14" spans="1:14" ht="15.75" thickBot="1">
      <c r="A14" s="238" t="s">
        <v>804</v>
      </c>
      <c r="B14" s="239" t="s">
        <v>805</v>
      </c>
      <c r="C14" s="706">
        <f t="shared" si="1"/>
        <v>136382279.77000001</v>
      </c>
      <c r="D14" s="701">
        <v>136382279.77000001</v>
      </c>
      <c r="E14" s="701">
        <v>0</v>
      </c>
      <c r="F14" s="703">
        <f t="shared" si="2"/>
        <v>411.79</v>
      </c>
      <c r="G14" s="701">
        <v>0</v>
      </c>
      <c r="H14" s="701">
        <v>411.79</v>
      </c>
      <c r="I14" s="701">
        <v>0</v>
      </c>
      <c r="J14" s="701"/>
      <c r="K14" s="701"/>
      <c r="L14" s="701"/>
      <c r="M14" s="701"/>
      <c r="N14" s="701"/>
    </row>
    <row r="15" spans="1:14" ht="15.75" thickBot="1">
      <c r="A15" s="238" t="s">
        <v>806</v>
      </c>
      <c r="B15" s="239" t="s">
        <v>807</v>
      </c>
      <c r="C15" s="706">
        <f t="shared" si="1"/>
        <v>3025537159.8200002</v>
      </c>
      <c r="D15" s="701">
        <v>3025426729.0700002</v>
      </c>
      <c r="E15" s="701">
        <v>110430.75</v>
      </c>
      <c r="F15" s="703">
        <f t="shared" si="2"/>
        <v>82357338.050000012</v>
      </c>
      <c r="G15" s="701">
        <v>51542481.200000003</v>
      </c>
      <c r="H15" s="701">
        <v>30814856.850000001</v>
      </c>
      <c r="I15" s="701">
        <v>0</v>
      </c>
      <c r="J15" s="701"/>
      <c r="K15" s="701"/>
      <c r="L15" s="701"/>
      <c r="M15" s="701"/>
      <c r="N15" s="701"/>
    </row>
    <row r="16" spans="1:14" ht="15.75" thickBot="1">
      <c r="A16" s="238" t="s">
        <v>808</v>
      </c>
      <c r="B16" s="239" t="s">
        <v>871</v>
      </c>
      <c r="C16" s="706">
        <f t="shared" si="1"/>
        <v>2299892635.5100002</v>
      </c>
      <c r="D16" s="701">
        <v>2299782204.7600002</v>
      </c>
      <c r="E16" s="701">
        <v>110430.75</v>
      </c>
      <c r="F16" s="703">
        <f t="shared" si="2"/>
        <v>41423516.060000002</v>
      </c>
      <c r="G16" s="701">
        <v>30409310.300000001</v>
      </c>
      <c r="H16" s="701">
        <v>11014205.76</v>
      </c>
      <c r="I16" s="701">
        <v>0</v>
      </c>
      <c r="J16" s="701"/>
      <c r="K16" s="701"/>
      <c r="L16" s="701"/>
      <c r="M16" s="701"/>
      <c r="N16" s="701"/>
    </row>
    <row r="17" spans="1:14" ht="15.75" thickBot="1">
      <c r="A17" s="238" t="s">
        <v>810</v>
      </c>
      <c r="B17" s="239" t="s">
        <v>811</v>
      </c>
      <c r="C17" s="706">
        <f t="shared" si="1"/>
        <v>1988630416.77</v>
      </c>
      <c r="D17" s="701">
        <v>1987192273.6700001</v>
      </c>
      <c r="E17" s="701">
        <v>1438143.1</v>
      </c>
      <c r="F17" s="703">
        <f t="shared" si="2"/>
        <v>38583819.409999996</v>
      </c>
      <c r="G17" s="701">
        <v>8272662.9100000001</v>
      </c>
      <c r="H17" s="701">
        <v>30311156.5</v>
      </c>
      <c r="I17" s="701">
        <v>0</v>
      </c>
      <c r="J17" s="701"/>
      <c r="K17" s="701"/>
      <c r="L17" s="701"/>
      <c r="M17" s="701"/>
      <c r="N17" s="701"/>
    </row>
    <row r="18" spans="1:14" ht="15.75" thickBot="1">
      <c r="A18" s="241" t="s">
        <v>812</v>
      </c>
      <c r="B18" s="237" t="s">
        <v>813</v>
      </c>
      <c r="C18" s="706">
        <f t="shared" si="1"/>
        <v>380108336.31999999</v>
      </c>
      <c r="D18" s="703">
        <f>SUM(D19:D23)</f>
        <v>380108336.31999999</v>
      </c>
      <c r="E18" s="703">
        <f>SUM(E19:E23)</f>
        <v>0</v>
      </c>
      <c r="F18" s="703">
        <f t="shared" si="2"/>
        <v>0</v>
      </c>
      <c r="G18" s="703">
        <f>SUM(G19:G23)</f>
        <v>0</v>
      </c>
      <c r="H18" s="703">
        <f t="shared" ref="H18:M18" si="3">SUM(H19:H23)</f>
        <v>0</v>
      </c>
      <c r="I18" s="703">
        <f t="shared" si="3"/>
        <v>0</v>
      </c>
      <c r="J18" s="703">
        <f t="shared" si="3"/>
        <v>0</v>
      </c>
      <c r="K18" s="703">
        <f t="shared" si="3"/>
        <v>0</v>
      </c>
      <c r="L18" s="703">
        <f t="shared" si="3"/>
        <v>0</v>
      </c>
      <c r="M18" s="703">
        <f t="shared" si="3"/>
        <v>0</v>
      </c>
      <c r="N18" s="701"/>
    </row>
    <row r="19" spans="1:14" ht="15.75" thickBot="1">
      <c r="A19" s="238" t="s">
        <v>814</v>
      </c>
      <c r="B19" s="239" t="s">
        <v>799</v>
      </c>
      <c r="C19" s="706">
        <f t="shared" si="1"/>
        <v>0</v>
      </c>
      <c r="D19" s="701">
        <v>0</v>
      </c>
      <c r="E19" s="701"/>
      <c r="F19" s="703">
        <f t="shared" si="2"/>
        <v>0</v>
      </c>
      <c r="G19" s="701"/>
      <c r="H19" s="701"/>
      <c r="I19" s="701"/>
      <c r="J19" s="701"/>
      <c r="K19" s="701"/>
      <c r="L19" s="701"/>
      <c r="M19" s="701"/>
      <c r="N19" s="701"/>
    </row>
    <row r="20" spans="1:14" ht="15.75" thickBot="1">
      <c r="A20" s="238" t="s">
        <v>815</v>
      </c>
      <c r="B20" s="239" t="s">
        <v>801</v>
      </c>
      <c r="C20" s="706">
        <f t="shared" si="1"/>
        <v>380108336.31999999</v>
      </c>
      <c r="D20" s="701">
        <v>380108336.31999999</v>
      </c>
      <c r="E20" s="701"/>
      <c r="F20" s="703">
        <f t="shared" si="2"/>
        <v>0</v>
      </c>
      <c r="G20" s="701"/>
      <c r="H20" s="701"/>
      <c r="I20" s="701"/>
      <c r="J20" s="701"/>
      <c r="K20" s="701"/>
      <c r="L20" s="701"/>
      <c r="M20" s="701"/>
      <c r="N20" s="701"/>
    </row>
    <row r="21" spans="1:14" ht="15.75" thickBot="1">
      <c r="A21" s="238" t="s">
        <v>816</v>
      </c>
      <c r="B21" s="239" t="s">
        <v>803</v>
      </c>
      <c r="C21" s="706">
        <f t="shared" si="1"/>
        <v>0</v>
      </c>
      <c r="D21" s="701">
        <v>0</v>
      </c>
      <c r="E21" s="701"/>
      <c r="F21" s="703">
        <f t="shared" si="2"/>
        <v>0</v>
      </c>
      <c r="G21" s="701"/>
      <c r="H21" s="701"/>
      <c r="I21" s="701"/>
      <c r="J21" s="701"/>
      <c r="K21" s="701"/>
      <c r="L21" s="701"/>
      <c r="M21" s="701"/>
      <c r="N21" s="701"/>
    </row>
    <row r="22" spans="1:14" ht="15.75" thickBot="1">
      <c r="A22" s="238" t="s">
        <v>817</v>
      </c>
      <c r="B22" s="239" t="s">
        <v>805</v>
      </c>
      <c r="C22" s="706">
        <f t="shared" si="1"/>
        <v>0</v>
      </c>
      <c r="D22" s="701">
        <v>0</v>
      </c>
      <c r="E22" s="701"/>
      <c r="F22" s="703">
        <f t="shared" si="2"/>
        <v>0</v>
      </c>
      <c r="G22" s="701"/>
      <c r="H22" s="701"/>
      <c r="I22" s="701"/>
      <c r="J22" s="701"/>
      <c r="K22" s="701"/>
      <c r="L22" s="701"/>
      <c r="M22" s="701"/>
      <c r="N22" s="701"/>
    </row>
    <row r="23" spans="1:14" ht="15.75" thickBot="1">
      <c r="A23" s="238" t="s">
        <v>818</v>
      </c>
      <c r="B23" s="239" t="s">
        <v>807</v>
      </c>
      <c r="C23" s="706">
        <f t="shared" si="1"/>
        <v>0</v>
      </c>
      <c r="D23" s="701">
        <v>0</v>
      </c>
      <c r="E23" s="701"/>
      <c r="F23" s="703">
        <f t="shared" si="2"/>
        <v>0</v>
      </c>
      <c r="G23" s="701"/>
      <c r="H23" s="701"/>
      <c r="I23" s="701"/>
      <c r="J23" s="701"/>
      <c r="K23" s="701"/>
      <c r="L23" s="701"/>
      <c r="M23" s="701"/>
      <c r="N23" s="701"/>
    </row>
    <row r="24" spans="1:14" ht="15.75" thickBot="1">
      <c r="A24" s="241" t="s">
        <v>819</v>
      </c>
      <c r="B24" s="237" t="s">
        <v>739</v>
      </c>
      <c r="C24" s="706">
        <f>SUM(C25:C30)</f>
        <v>697162461.21000004</v>
      </c>
      <c r="D24" s="707"/>
      <c r="E24" s="707"/>
      <c r="F24" s="703">
        <f>SUM(F25:F30)</f>
        <v>2991007.5599999996</v>
      </c>
      <c r="G24" s="707"/>
      <c r="H24" s="707"/>
      <c r="I24" s="707"/>
      <c r="J24" s="707"/>
      <c r="K24" s="707"/>
      <c r="L24" s="707"/>
      <c r="M24" s="707"/>
      <c r="N24" s="701"/>
    </row>
    <row r="25" spans="1:14" ht="15.75" thickBot="1">
      <c r="A25" s="238" t="s">
        <v>820</v>
      </c>
      <c r="B25" s="239" t="s">
        <v>799</v>
      </c>
      <c r="C25" s="706">
        <v>131770.68</v>
      </c>
      <c r="D25" s="707"/>
      <c r="E25" s="707"/>
      <c r="F25" s="703">
        <v>0</v>
      </c>
      <c r="G25" s="707"/>
      <c r="H25" s="707"/>
      <c r="I25" s="707"/>
      <c r="J25" s="707"/>
      <c r="K25" s="707"/>
      <c r="L25" s="707"/>
      <c r="M25" s="707"/>
      <c r="N25" s="701"/>
    </row>
    <row r="26" spans="1:14" ht="15.75" thickBot="1">
      <c r="A26" s="238" t="s">
        <v>821</v>
      </c>
      <c r="B26" s="239" t="s">
        <v>801</v>
      </c>
      <c r="C26" s="706">
        <v>22360.44</v>
      </c>
      <c r="D26" s="707"/>
      <c r="E26" s="707"/>
      <c r="F26" s="703">
        <v>0</v>
      </c>
      <c r="G26" s="707"/>
      <c r="H26" s="707"/>
      <c r="I26" s="707"/>
      <c r="J26" s="707"/>
      <c r="K26" s="707"/>
      <c r="L26" s="707"/>
      <c r="M26" s="707"/>
      <c r="N26" s="701"/>
    </row>
    <row r="27" spans="1:14" ht="15.75" thickBot="1">
      <c r="A27" s="238" t="s">
        <v>822</v>
      </c>
      <c r="B27" s="239" t="s">
        <v>803</v>
      </c>
      <c r="C27" s="706">
        <v>387164.28</v>
      </c>
      <c r="D27" s="707"/>
      <c r="E27" s="707"/>
      <c r="F27" s="703">
        <v>0</v>
      </c>
      <c r="G27" s="707"/>
      <c r="H27" s="707"/>
      <c r="I27" s="707"/>
      <c r="J27" s="707"/>
      <c r="K27" s="707"/>
      <c r="L27" s="707"/>
      <c r="M27" s="707"/>
      <c r="N27" s="701"/>
    </row>
    <row r="28" spans="1:14" ht="15.75" thickBot="1">
      <c r="A28" s="238" t="s">
        <v>823</v>
      </c>
      <c r="B28" s="239" t="s">
        <v>805</v>
      </c>
      <c r="C28" s="706">
        <v>25510188.170000002</v>
      </c>
      <c r="D28" s="707"/>
      <c r="E28" s="707"/>
      <c r="F28" s="703">
        <v>0</v>
      </c>
      <c r="G28" s="707"/>
      <c r="H28" s="707"/>
      <c r="I28" s="707"/>
      <c r="J28" s="707"/>
      <c r="K28" s="707"/>
      <c r="L28" s="707"/>
      <c r="M28" s="707"/>
      <c r="N28" s="701"/>
    </row>
    <row r="29" spans="1:14" ht="15.75" thickBot="1">
      <c r="A29" s="238" t="s">
        <v>824</v>
      </c>
      <c r="B29" s="239" t="s">
        <v>807</v>
      </c>
      <c r="C29" s="706">
        <v>584252393.70999992</v>
      </c>
      <c r="D29" s="707"/>
      <c r="E29" s="707"/>
      <c r="F29" s="703">
        <v>2976085.03</v>
      </c>
      <c r="G29" s="707"/>
      <c r="H29" s="707"/>
      <c r="I29" s="707"/>
      <c r="J29" s="707"/>
      <c r="K29" s="707"/>
      <c r="L29" s="707"/>
      <c r="M29" s="707"/>
      <c r="N29" s="701"/>
    </row>
    <row r="30" spans="1:14" ht="15.75" thickBot="1">
      <c r="A30" s="238" t="s">
        <v>825</v>
      </c>
      <c r="B30" s="239" t="s">
        <v>811</v>
      </c>
      <c r="C30" s="706">
        <v>86858583.930000007</v>
      </c>
      <c r="D30" s="707"/>
      <c r="E30" s="707"/>
      <c r="F30" s="703">
        <v>14922.53</v>
      </c>
      <c r="G30" s="707"/>
      <c r="H30" s="707"/>
      <c r="I30" s="707"/>
      <c r="J30" s="707"/>
      <c r="K30" s="707"/>
      <c r="L30" s="707"/>
      <c r="M30" s="707"/>
      <c r="N30" s="701"/>
    </row>
    <row r="31" spans="1:14" ht="15.75" thickBot="1">
      <c r="A31" s="243" t="s">
        <v>826</v>
      </c>
      <c r="B31" s="242" t="s">
        <v>45</v>
      </c>
      <c r="C31" s="706">
        <f>SUM(C9,C10,C18,C24)</f>
        <v>6267260113.1000004</v>
      </c>
      <c r="D31" s="701">
        <f t="shared" ref="D31:N31" si="4">SUM(D9,D10,D18,D24)</f>
        <v>5568549078.04</v>
      </c>
      <c r="E31" s="701">
        <f t="shared" si="4"/>
        <v>1548573.85</v>
      </c>
      <c r="F31" s="701">
        <f t="shared" si="4"/>
        <v>123932576.81</v>
      </c>
      <c r="G31" s="701">
        <f t="shared" si="4"/>
        <v>59815144.109999999</v>
      </c>
      <c r="H31" s="701">
        <f t="shared" si="4"/>
        <v>61126425.140000001</v>
      </c>
      <c r="I31" s="701">
        <f t="shared" si="4"/>
        <v>0</v>
      </c>
      <c r="J31" s="701">
        <f t="shared" si="4"/>
        <v>0</v>
      </c>
      <c r="K31" s="701">
        <f t="shared" si="4"/>
        <v>0</v>
      </c>
      <c r="L31" s="701">
        <f t="shared" si="4"/>
        <v>0</v>
      </c>
      <c r="M31" s="701">
        <f t="shared" si="4"/>
        <v>0</v>
      </c>
      <c r="N31" s="701">
        <f t="shared" si="4"/>
        <v>0</v>
      </c>
    </row>
  </sheetData>
  <mergeCells count="17">
    <mergeCell ref="A6:A7"/>
    <mergeCell ref="B6:B7"/>
    <mergeCell ref="C6:C7"/>
    <mergeCell ref="D6:D8"/>
    <mergeCell ref="E6:E8"/>
    <mergeCell ref="L6:L8"/>
    <mergeCell ref="M6:M8"/>
    <mergeCell ref="C4:N4"/>
    <mergeCell ref="C5:E5"/>
    <mergeCell ref="F5:N5"/>
    <mergeCell ref="F6:F8"/>
    <mergeCell ref="G6:G8"/>
    <mergeCell ref="N6:N8"/>
    <mergeCell ref="H6:H8"/>
    <mergeCell ref="I6:I8"/>
    <mergeCell ref="J6:J8"/>
    <mergeCell ref="K6:K8"/>
  </mergeCells>
  <pageMargins left="0.70866141732283472" right="0.70866141732283472" top="0.74803149606299213" bottom="0.74803149606299213" header="0.31496062992125984" footer="0.31496062992125984"/>
  <pageSetup paperSize="9" scale="89" fitToHeight="0" orientation="landscape" r:id="rId1"/>
  <headerFooter>
    <oddHeader>&amp;CEN
Annex XV</oddHeader>
    <oddFooter>&amp;C&amp;P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3E8F8-3820-4578-81D8-47AF8C0C5220}">
  <sheetPr codeName="Sheet48"/>
  <dimension ref="B2:P22"/>
  <sheetViews>
    <sheetView workbookViewId="0">
      <selection activeCell="Q22" sqref="Q22"/>
    </sheetView>
  </sheetViews>
  <sheetFormatPr defaultColWidth="9.140625" defaultRowHeight="15"/>
  <cols>
    <col min="1" max="1" width="9.140625" style="1"/>
    <col min="2" max="2" width="4.42578125" style="1" customWidth="1"/>
    <col min="3" max="3" width="14.5703125" style="1" customWidth="1"/>
    <col min="4" max="4" width="11.140625" style="1" customWidth="1"/>
    <col min="5" max="6" width="10" style="1" bestFit="1" customWidth="1"/>
    <col min="7" max="7" width="9.140625" style="1"/>
    <col min="8" max="8" width="12.42578125" style="1" customWidth="1"/>
    <col min="9" max="9" width="16" style="1" customWidth="1"/>
    <col min="10" max="10" width="10.85546875" style="1" customWidth="1"/>
    <col min="11" max="11" width="6.5703125" style="1" customWidth="1"/>
    <col min="12" max="12" width="9.140625" style="1"/>
    <col min="13" max="13" width="9.5703125" style="1" bestFit="1" customWidth="1"/>
    <col min="14" max="15" width="9.140625" style="1"/>
    <col min="16" max="16" width="12.42578125" style="1" bestFit="1" customWidth="1"/>
    <col min="17" max="16384" width="9.140625" style="1"/>
  </cols>
  <sheetData>
    <row r="2" spans="2:16">
      <c r="B2" s="226" t="s">
        <v>872</v>
      </c>
    </row>
    <row r="3" spans="2:16" ht="15.75">
      <c r="B3" s="186"/>
      <c r="C3" s="227"/>
      <c r="D3" s="227"/>
      <c r="E3" s="227"/>
      <c r="H3" s="227"/>
      <c r="I3" s="227"/>
      <c r="J3" s="90"/>
      <c r="K3" s="227"/>
    </row>
    <row r="4" spans="2:16" ht="16.5" thickBot="1">
      <c r="B4" s="186"/>
      <c r="C4" s="227"/>
      <c r="D4" s="227"/>
      <c r="E4" s="227"/>
      <c r="F4" s="1441"/>
      <c r="G4" s="1441"/>
      <c r="H4" s="227"/>
      <c r="I4" s="227"/>
      <c r="J4" s="90"/>
      <c r="K4" s="227"/>
    </row>
    <row r="5" spans="2:16" ht="16.5" thickBot="1">
      <c r="B5" s="228"/>
      <c r="C5" s="228"/>
      <c r="D5" s="229" t="s">
        <v>7</v>
      </c>
      <c r="E5" s="230" t="s">
        <v>8</v>
      </c>
      <c r="F5" s="230" t="s">
        <v>9</v>
      </c>
      <c r="G5" s="230" t="s">
        <v>46</v>
      </c>
      <c r="H5" s="230" t="s">
        <v>47</v>
      </c>
      <c r="I5" s="230" t="s">
        <v>873</v>
      </c>
      <c r="J5" s="1429" t="s">
        <v>156</v>
      </c>
      <c r="K5" s="1452"/>
    </row>
    <row r="6" spans="2:16" ht="84" customHeight="1" thickBot="1">
      <c r="B6" s="228"/>
      <c r="C6" s="228"/>
      <c r="D6" s="1435" t="s">
        <v>874</v>
      </c>
      <c r="E6" s="1436"/>
      <c r="F6" s="1436"/>
      <c r="G6" s="1437"/>
      <c r="H6" s="1443" t="s">
        <v>875</v>
      </c>
      <c r="I6" s="1439" t="s">
        <v>876</v>
      </c>
      <c r="J6" s="1435" t="s">
        <v>877</v>
      </c>
      <c r="K6" s="1443"/>
    </row>
    <row r="7" spans="2:16" ht="34.5" customHeight="1" thickBot="1">
      <c r="B7" s="275"/>
      <c r="C7" s="275"/>
      <c r="D7" s="276"/>
      <c r="E7" s="1435" t="s">
        <v>878</v>
      </c>
      <c r="F7" s="1443"/>
      <c r="G7" s="1470" t="s">
        <v>879</v>
      </c>
      <c r="H7" s="1468"/>
      <c r="I7" s="1459"/>
      <c r="J7" s="1469"/>
      <c r="K7" s="1468"/>
    </row>
    <row r="8" spans="2:16" ht="15.75">
      <c r="B8" s="228"/>
      <c r="C8" s="228"/>
      <c r="D8" s="276"/>
      <c r="E8" s="1473"/>
      <c r="F8" s="1439" t="s">
        <v>855</v>
      </c>
      <c r="G8" s="1471"/>
      <c r="H8" s="1475"/>
      <c r="I8" s="1459"/>
      <c r="J8" s="1469"/>
      <c r="K8" s="1468"/>
    </row>
    <row r="9" spans="2:16" ht="16.5" thickBot="1">
      <c r="B9" s="228"/>
      <c r="C9" s="228"/>
      <c r="D9" s="276"/>
      <c r="E9" s="1474"/>
      <c r="F9" s="1457"/>
      <c r="G9" s="1472"/>
      <c r="H9" s="1476"/>
      <c r="I9" s="1457"/>
      <c r="J9" s="1444"/>
      <c r="K9" s="1445"/>
      <c r="P9" s="680"/>
    </row>
    <row r="10" spans="2:16" ht="21.75" thickBot="1">
      <c r="B10" s="263" t="s">
        <v>178</v>
      </c>
      <c r="C10" s="277" t="s">
        <v>738</v>
      </c>
      <c r="D10" s="721"/>
      <c r="E10" s="721"/>
      <c r="F10" s="721"/>
      <c r="G10" s="721"/>
      <c r="H10" s="721"/>
      <c r="I10" s="722"/>
      <c r="J10" s="1477"/>
      <c r="K10" s="1478"/>
      <c r="M10" s="708"/>
    </row>
    <row r="11" spans="2:16" ht="15.75" thickBot="1">
      <c r="B11" s="238" t="s">
        <v>180</v>
      </c>
      <c r="C11" s="278" t="s">
        <v>1690</v>
      </c>
      <c r="D11" s="697"/>
      <c r="E11" s="697"/>
      <c r="F11" s="697"/>
      <c r="G11" s="697"/>
      <c r="H11" s="697"/>
      <c r="I11" s="723"/>
      <c r="J11" s="1466"/>
      <c r="K11" s="1467"/>
    </row>
    <row r="12" spans="2:16" ht="15.75" thickBot="1">
      <c r="B12" s="238" t="s">
        <v>800</v>
      </c>
      <c r="C12" s="278" t="s">
        <v>2335</v>
      </c>
      <c r="D12" s="697"/>
      <c r="E12" s="697"/>
      <c r="F12" s="697"/>
      <c r="G12" s="697"/>
      <c r="H12" s="697"/>
      <c r="I12" s="723"/>
      <c r="J12" s="1466"/>
      <c r="K12" s="1467"/>
    </row>
    <row r="13" spans="2:16" ht="15.75" thickBot="1">
      <c r="B13" s="238" t="s">
        <v>802</v>
      </c>
      <c r="C13" s="278" t="s">
        <v>2336</v>
      </c>
      <c r="D13" s="697"/>
      <c r="E13" s="697"/>
      <c r="F13" s="697"/>
      <c r="G13" s="697"/>
      <c r="H13" s="697"/>
      <c r="I13" s="723"/>
      <c r="J13" s="1466"/>
      <c r="K13" s="1467"/>
    </row>
    <row r="14" spans="2:16" ht="15.75" thickBot="1">
      <c r="B14" s="238" t="s">
        <v>804</v>
      </c>
      <c r="C14" s="278" t="s">
        <v>2337</v>
      </c>
      <c r="D14" s="697"/>
      <c r="E14" s="697"/>
      <c r="F14" s="697"/>
      <c r="G14" s="697"/>
      <c r="H14" s="697"/>
      <c r="I14" s="723"/>
      <c r="J14" s="1466"/>
      <c r="K14" s="1467"/>
    </row>
    <row r="15" spans="2:16" ht="15.75" thickBot="1">
      <c r="B15" s="238" t="s">
        <v>808</v>
      </c>
      <c r="C15" s="278" t="s">
        <v>880</v>
      </c>
      <c r="D15" s="697"/>
      <c r="E15" s="697"/>
      <c r="F15" s="697"/>
      <c r="G15" s="697"/>
      <c r="H15" s="697"/>
      <c r="I15" s="723"/>
      <c r="J15" s="1466"/>
      <c r="K15" s="1467"/>
    </row>
    <row r="16" spans="2:16" ht="21.75" thickBot="1">
      <c r="B16" s="238" t="s">
        <v>810</v>
      </c>
      <c r="C16" s="242" t="s">
        <v>739</v>
      </c>
      <c r="D16" s="721"/>
      <c r="E16" s="721"/>
      <c r="F16" s="721"/>
      <c r="G16" s="724"/>
      <c r="H16" s="724"/>
      <c r="I16" s="721"/>
      <c r="J16" s="1479"/>
      <c r="K16" s="1480"/>
    </row>
    <row r="17" spans="2:11" ht="15.75" thickBot="1">
      <c r="B17" s="241" t="s">
        <v>812</v>
      </c>
      <c r="C17" s="278" t="s">
        <v>1690</v>
      </c>
      <c r="D17" s="697"/>
      <c r="E17" s="697"/>
      <c r="F17" s="697"/>
      <c r="G17" s="725"/>
      <c r="H17" s="725"/>
      <c r="I17" s="697"/>
      <c r="J17" s="1479"/>
      <c r="K17" s="1480"/>
    </row>
    <row r="18" spans="2:11" ht="15.75" thickBot="1">
      <c r="B18" s="238" t="s">
        <v>814</v>
      </c>
      <c r="C18" s="278" t="s">
        <v>2335</v>
      </c>
      <c r="D18" s="697"/>
      <c r="E18" s="697"/>
      <c r="F18" s="697"/>
      <c r="G18" s="725"/>
      <c r="H18" s="725"/>
      <c r="I18" s="697"/>
      <c r="J18" s="1479"/>
      <c r="K18" s="1480"/>
    </row>
    <row r="19" spans="2:11" ht="15.75" thickBot="1">
      <c r="B19" s="238" t="s">
        <v>815</v>
      </c>
      <c r="C19" s="278" t="s">
        <v>2336</v>
      </c>
      <c r="D19" s="697"/>
      <c r="E19" s="697"/>
      <c r="F19" s="697"/>
      <c r="G19" s="725"/>
      <c r="H19" s="725"/>
      <c r="I19" s="697"/>
      <c r="J19" s="1479"/>
      <c r="K19" s="1480"/>
    </row>
    <row r="20" spans="2:11" ht="15.75" thickBot="1">
      <c r="B20" s="238" t="s">
        <v>816</v>
      </c>
      <c r="C20" s="278" t="s">
        <v>2337</v>
      </c>
      <c r="D20" s="697"/>
      <c r="E20" s="697"/>
      <c r="F20" s="697"/>
      <c r="G20" s="725"/>
      <c r="H20" s="725"/>
      <c r="I20" s="697"/>
      <c r="J20" s="1479"/>
      <c r="K20" s="1480"/>
    </row>
    <row r="21" spans="2:11" ht="15.75" thickBot="1">
      <c r="B21" s="238" t="s">
        <v>817</v>
      </c>
      <c r="C21" s="278" t="s">
        <v>880</v>
      </c>
      <c r="D21" s="697"/>
      <c r="E21" s="697"/>
      <c r="F21" s="697"/>
      <c r="G21" s="725"/>
      <c r="H21" s="725"/>
      <c r="I21" s="697"/>
      <c r="J21" s="1479"/>
      <c r="K21" s="1480"/>
    </row>
    <row r="22" spans="2:11" ht="15.75" thickBot="1">
      <c r="B22" s="267" t="s">
        <v>819</v>
      </c>
      <c r="C22" s="242" t="s">
        <v>45</v>
      </c>
      <c r="D22" s="1069"/>
      <c r="E22" s="1069"/>
      <c r="F22" s="1069"/>
      <c r="G22" s="1069"/>
      <c r="H22" s="1069"/>
      <c r="I22" s="1069"/>
      <c r="J22" s="1481"/>
      <c r="K22" s="1482"/>
    </row>
  </sheetData>
  <mergeCells count="24">
    <mergeCell ref="J20:K20"/>
    <mergeCell ref="J21:K21"/>
    <mergeCell ref="J22:K22"/>
    <mergeCell ref="J15:K15"/>
    <mergeCell ref="J16:K16"/>
    <mergeCell ref="J17:K17"/>
    <mergeCell ref="J18:K18"/>
    <mergeCell ref="J19:K19"/>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7F8AF-AAB0-4BF9-8D45-F4D5AF7CB3A9}">
  <sheetPr codeName="Sheet50"/>
  <dimension ref="A2:N22"/>
  <sheetViews>
    <sheetView workbookViewId="0">
      <selection activeCell="D20" sqref="D20"/>
    </sheetView>
  </sheetViews>
  <sheetFormatPr defaultColWidth="9.140625" defaultRowHeight="15"/>
  <cols>
    <col min="1" max="1" width="4.42578125" style="1" customWidth="1"/>
    <col min="2" max="2" width="25.85546875" style="1" customWidth="1"/>
    <col min="3" max="14" width="11.140625" style="708" customWidth="1"/>
    <col min="15" max="16384" width="9.140625" style="1"/>
  </cols>
  <sheetData>
    <row r="2" spans="1:14">
      <c r="A2" s="226" t="s">
        <v>769</v>
      </c>
    </row>
    <row r="3" spans="1:14" ht="16.5" thickBot="1">
      <c r="A3" s="186"/>
      <c r="B3" s="227"/>
      <c r="C3" s="784"/>
      <c r="D3" s="784"/>
      <c r="E3" s="784"/>
      <c r="F3" s="784"/>
      <c r="G3" s="784"/>
      <c r="H3" s="784"/>
      <c r="I3" s="784"/>
      <c r="J3" s="784"/>
      <c r="K3" s="784"/>
      <c r="L3" s="784"/>
      <c r="M3" s="784"/>
      <c r="N3" s="784"/>
    </row>
    <row r="4" spans="1:14" ht="16.5" thickBot="1">
      <c r="A4" s="186"/>
      <c r="B4" s="283"/>
      <c r="C4" s="785" t="s">
        <v>7</v>
      </c>
      <c r="D4" s="786" t="s">
        <v>8</v>
      </c>
      <c r="E4" s="786" t="s">
        <v>9</v>
      </c>
      <c r="F4" s="786" t="s">
        <v>46</v>
      </c>
      <c r="G4" s="786" t="s">
        <v>47</v>
      </c>
      <c r="H4" s="786" t="s">
        <v>155</v>
      </c>
      <c r="I4" s="786" t="s">
        <v>156</v>
      </c>
      <c r="J4" s="786" t="s">
        <v>157</v>
      </c>
      <c r="K4" s="786" t="s">
        <v>158</v>
      </c>
      <c r="L4" s="786" t="s">
        <v>159</v>
      </c>
      <c r="M4" s="786" t="s">
        <v>160</v>
      </c>
      <c r="N4" s="786" t="s">
        <v>161</v>
      </c>
    </row>
    <row r="5" spans="1:14" ht="21" customHeight="1" thickBot="1">
      <c r="A5" s="228"/>
      <c r="B5" s="228"/>
      <c r="C5" s="787" t="s">
        <v>798</v>
      </c>
      <c r="D5" s="788"/>
      <c r="E5" s="788"/>
      <c r="F5" s="788"/>
      <c r="G5" s="788"/>
      <c r="H5" s="788"/>
      <c r="I5" s="788"/>
      <c r="J5" s="788"/>
      <c r="K5" s="788"/>
      <c r="L5" s="788"/>
      <c r="M5" s="788"/>
      <c r="N5" s="789"/>
    </row>
    <row r="6" spans="1:14" ht="23.25" customHeight="1" thickBot="1">
      <c r="A6" s="228"/>
      <c r="B6" s="228"/>
      <c r="C6" s="790"/>
      <c r="D6" s="791" t="s">
        <v>903</v>
      </c>
      <c r="E6" s="792"/>
      <c r="F6" s="791" t="s">
        <v>904</v>
      </c>
      <c r="G6" s="793"/>
      <c r="H6" s="793"/>
      <c r="I6" s="793"/>
      <c r="J6" s="793"/>
      <c r="K6" s="793"/>
      <c r="L6" s="793"/>
      <c r="M6" s="793"/>
      <c r="N6" s="794"/>
    </row>
    <row r="7" spans="1:14" ht="19.5" customHeight="1" thickBot="1">
      <c r="A7" s="228"/>
      <c r="B7" s="228"/>
      <c r="C7" s="790"/>
      <c r="D7" s="790"/>
      <c r="E7" s="795"/>
      <c r="F7" s="790"/>
      <c r="G7" s="1483" t="s">
        <v>864</v>
      </c>
      <c r="H7" s="1485" t="s">
        <v>905</v>
      </c>
      <c r="I7" s="1486"/>
      <c r="J7" s="1486"/>
      <c r="K7" s="1486"/>
      <c r="L7" s="1486"/>
      <c r="M7" s="1486"/>
      <c r="N7" s="1487"/>
    </row>
    <row r="8" spans="1:14" ht="63.75" customHeight="1" thickBot="1">
      <c r="A8" s="228"/>
      <c r="B8" s="228"/>
      <c r="C8" s="790"/>
      <c r="D8" s="790"/>
      <c r="E8" s="796" t="s">
        <v>906</v>
      </c>
      <c r="F8" s="797"/>
      <c r="G8" s="1484"/>
      <c r="H8" s="798"/>
      <c r="I8" s="799" t="s">
        <v>907</v>
      </c>
      <c r="J8" s="799" t="s">
        <v>908</v>
      </c>
      <c r="K8" s="799" t="s">
        <v>909</v>
      </c>
      <c r="L8" s="799" t="s">
        <v>910</v>
      </c>
      <c r="M8" s="799" t="s">
        <v>911</v>
      </c>
      <c r="N8" s="799" t="s">
        <v>912</v>
      </c>
    </row>
    <row r="9" spans="1:14" ht="15.75" thickBot="1">
      <c r="A9" s="284" t="s">
        <v>178</v>
      </c>
      <c r="B9" s="285" t="s">
        <v>882</v>
      </c>
      <c r="C9" s="794">
        <v>5800686570.1499996</v>
      </c>
      <c r="D9" s="794">
        <v>5708484000.3900003</v>
      </c>
      <c r="E9" s="794">
        <v>1564368.02</v>
      </c>
      <c r="F9" s="794">
        <v>92202569.760000005</v>
      </c>
      <c r="G9" s="794">
        <v>59815144.109999962</v>
      </c>
      <c r="H9" s="794">
        <v>32387425.649999999</v>
      </c>
      <c r="I9" s="794">
        <v>32387425.649999999</v>
      </c>
      <c r="J9" s="794"/>
      <c r="K9" s="794"/>
      <c r="L9" s="794"/>
      <c r="M9" s="794"/>
      <c r="N9" s="794"/>
    </row>
    <row r="10" spans="1:14" ht="15.75" thickBot="1">
      <c r="A10" s="286" t="s">
        <v>180</v>
      </c>
      <c r="B10" s="287" t="s">
        <v>913</v>
      </c>
      <c r="C10" s="800"/>
      <c r="D10" s="800"/>
      <c r="E10" s="800"/>
      <c r="F10" s="800"/>
      <c r="G10" s="800"/>
      <c r="H10" s="800"/>
      <c r="I10" s="800"/>
      <c r="J10" s="800"/>
      <c r="K10" s="800"/>
      <c r="L10" s="800"/>
      <c r="M10" s="800"/>
      <c r="N10" s="800"/>
    </row>
    <row r="11" spans="1:14" ht="32.25" customHeight="1" thickBot="1">
      <c r="A11" s="286" t="s">
        <v>800</v>
      </c>
      <c r="B11" s="288" t="s">
        <v>914</v>
      </c>
      <c r="C11" s="800">
        <v>4456677072.9099998</v>
      </c>
      <c r="D11" s="800">
        <v>4377782312.5299997</v>
      </c>
      <c r="E11" s="800"/>
      <c r="F11" s="800">
        <v>78894760.379999995</v>
      </c>
      <c r="G11" s="800">
        <v>48290737.5</v>
      </c>
      <c r="H11" s="800">
        <v>30604022.879999999</v>
      </c>
      <c r="I11" s="800">
        <v>2497285.71</v>
      </c>
      <c r="J11" s="800"/>
      <c r="K11" s="800"/>
      <c r="L11" s="800"/>
      <c r="M11" s="800"/>
      <c r="N11" s="800"/>
    </row>
    <row r="12" spans="1:14" ht="62.25" customHeight="1" thickBot="1">
      <c r="A12" s="286" t="s">
        <v>802</v>
      </c>
      <c r="B12" s="289" t="s">
        <v>915</v>
      </c>
      <c r="C12" s="800">
        <v>0</v>
      </c>
      <c r="D12" s="800">
        <v>0</v>
      </c>
      <c r="E12" s="801"/>
      <c r="F12" s="800">
        <v>0</v>
      </c>
      <c r="G12" s="800">
        <v>0</v>
      </c>
      <c r="H12" s="800">
        <v>0</v>
      </c>
      <c r="I12" s="801"/>
      <c r="J12" s="801"/>
      <c r="K12" s="801"/>
      <c r="L12" s="801"/>
      <c r="M12" s="801"/>
      <c r="N12" s="801"/>
    </row>
    <row r="13" spans="1:14" ht="68.25" customHeight="1" thickBot="1">
      <c r="A13" s="286" t="s">
        <v>804</v>
      </c>
      <c r="B13" s="289" t="s">
        <v>916</v>
      </c>
      <c r="C13" s="800">
        <v>0</v>
      </c>
      <c r="D13" s="800">
        <v>0</v>
      </c>
      <c r="E13" s="801"/>
      <c r="F13" s="800">
        <v>0</v>
      </c>
      <c r="G13" s="800">
        <v>0</v>
      </c>
      <c r="H13" s="800">
        <v>0</v>
      </c>
      <c r="I13" s="801"/>
      <c r="J13" s="801"/>
      <c r="K13" s="801"/>
      <c r="L13" s="801"/>
      <c r="M13" s="801"/>
      <c r="N13" s="801"/>
    </row>
    <row r="14" spans="1:14" ht="51.75" customHeight="1" thickBot="1">
      <c r="A14" s="286" t="s">
        <v>806</v>
      </c>
      <c r="B14" s="289" t="s">
        <v>917</v>
      </c>
      <c r="C14" s="800">
        <v>4333243170.0299997</v>
      </c>
      <c r="D14" s="800">
        <v>4277425661.1599998</v>
      </c>
      <c r="E14" s="801"/>
      <c r="F14" s="800">
        <v>55817508.869999997</v>
      </c>
      <c r="G14" s="800">
        <v>44748973.159999996</v>
      </c>
      <c r="H14" s="800">
        <v>11068535.710000001</v>
      </c>
      <c r="I14" s="801"/>
      <c r="J14" s="801"/>
      <c r="K14" s="801"/>
      <c r="L14" s="801"/>
      <c r="M14" s="801"/>
      <c r="N14" s="801"/>
    </row>
    <row r="15" spans="1:14" ht="35.25" customHeight="1" thickBot="1">
      <c r="A15" s="290" t="s">
        <v>808</v>
      </c>
      <c r="B15" s="273" t="s">
        <v>918</v>
      </c>
      <c r="C15" s="800">
        <v>-45276772.75</v>
      </c>
      <c r="D15" s="800">
        <v>-20933017.280000001</v>
      </c>
      <c r="E15" s="800"/>
      <c r="F15" s="800">
        <v>-24343755.469999999</v>
      </c>
      <c r="G15" s="800">
        <v>-14726733.800000001</v>
      </c>
      <c r="H15" s="800">
        <v>-9617021.6699999999</v>
      </c>
      <c r="I15" s="800">
        <v>-9617021.6699999999</v>
      </c>
      <c r="J15" s="800"/>
      <c r="K15" s="800"/>
      <c r="L15" s="800"/>
      <c r="M15" s="800"/>
      <c r="N15" s="800"/>
    </row>
    <row r="16" spans="1:14" ht="15.75" thickBot="1">
      <c r="A16" s="290" t="s">
        <v>810</v>
      </c>
      <c r="B16" s="273" t="s">
        <v>919</v>
      </c>
      <c r="C16" s="802"/>
      <c r="D16" s="802"/>
      <c r="E16" s="802"/>
      <c r="F16" s="802"/>
      <c r="G16" s="802"/>
      <c r="H16" s="802"/>
      <c r="I16" s="802"/>
      <c r="J16" s="802"/>
      <c r="K16" s="802"/>
      <c r="L16" s="802"/>
      <c r="M16" s="802"/>
      <c r="N16" s="802"/>
    </row>
    <row r="17" spans="1:14" ht="31.5" customHeight="1" thickBot="1">
      <c r="A17" s="286" t="s">
        <v>812</v>
      </c>
      <c r="B17" s="287" t="s">
        <v>920</v>
      </c>
      <c r="C17" s="803"/>
      <c r="D17" s="804"/>
      <c r="E17" s="804"/>
      <c r="F17" s="804"/>
      <c r="G17" s="804"/>
      <c r="H17" s="804"/>
      <c r="I17" s="805"/>
      <c r="J17" s="805"/>
      <c r="K17" s="805"/>
      <c r="L17" s="805"/>
      <c r="M17" s="805"/>
      <c r="N17" s="805"/>
    </row>
    <row r="18" spans="1:14" ht="30.75" customHeight="1" thickBot="1">
      <c r="A18" s="286" t="s">
        <v>814</v>
      </c>
      <c r="B18" s="288" t="s">
        <v>921</v>
      </c>
      <c r="C18" s="803"/>
      <c r="D18" s="804"/>
      <c r="E18" s="804"/>
      <c r="F18" s="804"/>
      <c r="G18" s="804"/>
      <c r="H18" s="804"/>
      <c r="I18" s="805"/>
      <c r="J18" s="805"/>
      <c r="K18" s="805"/>
      <c r="L18" s="805"/>
      <c r="M18" s="805"/>
      <c r="N18" s="805"/>
    </row>
    <row r="19" spans="1:14" ht="31.5" customHeight="1" thickBot="1">
      <c r="A19" s="286" t="s">
        <v>815</v>
      </c>
      <c r="B19" s="287" t="s">
        <v>922</v>
      </c>
      <c r="C19" s="803"/>
      <c r="D19" s="804"/>
      <c r="E19" s="804"/>
      <c r="F19" s="804"/>
      <c r="G19" s="804"/>
      <c r="H19" s="804"/>
      <c r="I19" s="805"/>
      <c r="J19" s="805"/>
      <c r="K19" s="805"/>
      <c r="L19" s="805"/>
      <c r="M19" s="805"/>
      <c r="N19" s="805"/>
    </row>
    <row r="20" spans="1:14" ht="29.25" customHeight="1" thickBot="1">
      <c r="A20" s="286" t="s">
        <v>816</v>
      </c>
      <c r="B20" s="288" t="s">
        <v>921</v>
      </c>
      <c r="C20" s="803"/>
      <c r="D20" s="804"/>
      <c r="E20" s="804"/>
      <c r="F20" s="804"/>
      <c r="G20" s="804"/>
      <c r="H20" s="804"/>
      <c r="I20" s="805"/>
      <c r="J20" s="805"/>
      <c r="K20" s="805"/>
      <c r="L20" s="805"/>
      <c r="M20" s="805"/>
      <c r="N20" s="805"/>
    </row>
    <row r="21" spans="1:14" ht="15.75" thickBot="1">
      <c r="A21" s="290" t="s">
        <v>817</v>
      </c>
      <c r="B21" s="273" t="s">
        <v>923</v>
      </c>
      <c r="C21" s="803"/>
      <c r="D21" s="804"/>
      <c r="E21" s="804"/>
      <c r="F21" s="804"/>
      <c r="G21" s="804"/>
      <c r="H21" s="804"/>
      <c r="I21" s="805"/>
      <c r="J21" s="805"/>
      <c r="K21" s="805"/>
      <c r="L21" s="805"/>
      <c r="M21" s="805"/>
      <c r="N21" s="805"/>
    </row>
    <row r="22" spans="1:14" ht="15.75" thickBot="1">
      <c r="A22" s="290" t="s">
        <v>818</v>
      </c>
      <c r="B22" s="273" t="s">
        <v>785</v>
      </c>
      <c r="C22" s="803"/>
      <c r="D22" s="804"/>
      <c r="E22" s="804"/>
      <c r="F22" s="804"/>
      <c r="G22" s="804"/>
      <c r="H22" s="804"/>
      <c r="I22" s="805"/>
      <c r="J22" s="805"/>
      <c r="K22" s="805"/>
      <c r="L22" s="805"/>
      <c r="M22" s="805"/>
      <c r="N22" s="805"/>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&amp;CEN
Annex XV</oddHeader>
    <oddFooter>&amp;C&amp;P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6891A-0C1E-4014-B012-CBCA004A2893}">
  <sheetPr codeName="Sheet52">
    <pageSetUpPr fitToPage="1"/>
  </sheetPr>
  <dimension ref="A1:X14"/>
  <sheetViews>
    <sheetView workbookViewId="0"/>
  </sheetViews>
  <sheetFormatPr defaultColWidth="9.140625" defaultRowHeight="15"/>
  <cols>
    <col min="1" max="1" width="9.140625" style="1"/>
    <col min="2" max="2" width="15.85546875" style="1" customWidth="1"/>
    <col min="3" max="16384" width="9.140625" style="1"/>
  </cols>
  <sheetData>
    <row r="1" spans="1:24">
      <c r="A1" s="226" t="s">
        <v>771</v>
      </c>
    </row>
    <row r="2" spans="1:24" ht="16.5" thickBot="1">
      <c r="A2" s="227"/>
      <c r="B2" s="227"/>
      <c r="C2" s="295"/>
      <c r="D2" s="1441"/>
      <c r="E2" s="1441"/>
      <c r="F2" s="1441"/>
      <c r="G2" s="295"/>
      <c r="H2" s="1441"/>
      <c r="I2" s="1441"/>
      <c r="J2" s="1441"/>
      <c r="K2" s="295"/>
      <c r="L2" s="1441"/>
      <c r="M2" s="1441"/>
      <c r="N2" s="1441"/>
      <c r="O2" s="1441"/>
      <c r="P2" s="1441"/>
      <c r="Q2" s="1441"/>
      <c r="R2" s="1441"/>
      <c r="S2" s="295"/>
      <c r="T2" s="1441"/>
      <c r="U2" s="1441"/>
      <c r="V2" s="295"/>
      <c r="W2" s="1441"/>
      <c r="X2" s="1441"/>
    </row>
    <row r="3" spans="1:24" ht="15.75" thickBot="1">
      <c r="A3" s="296"/>
      <c r="B3" s="296"/>
      <c r="C3" s="1488" t="s">
        <v>7</v>
      </c>
      <c r="D3" s="1489"/>
      <c r="E3" s="297" t="s">
        <v>8</v>
      </c>
      <c r="F3" s="1488" t="s">
        <v>9</v>
      </c>
      <c r="G3" s="1490"/>
      <c r="H3" s="1489"/>
      <c r="I3" s="297" t="s">
        <v>46</v>
      </c>
      <c r="J3" s="1488" t="s">
        <v>47</v>
      </c>
      <c r="K3" s="1489"/>
      <c r="L3" s="1488" t="s">
        <v>155</v>
      </c>
      <c r="M3" s="1489"/>
      <c r="N3" s="1488" t="s">
        <v>156</v>
      </c>
      <c r="O3" s="1490"/>
      <c r="P3" s="1489"/>
      <c r="Q3" s="298" t="s">
        <v>157</v>
      </c>
      <c r="R3" s="1488" t="s">
        <v>158</v>
      </c>
      <c r="S3" s="1489"/>
      <c r="T3" s="298" t="s">
        <v>159</v>
      </c>
      <c r="U3" s="1488" t="s">
        <v>160</v>
      </c>
      <c r="V3" s="1489"/>
      <c r="W3" s="1488" t="s">
        <v>161</v>
      </c>
      <c r="X3" s="1489"/>
    </row>
    <row r="4" spans="1:24" ht="15.75" thickBot="1">
      <c r="A4" s="299"/>
      <c r="B4" s="299"/>
      <c r="C4" s="1496" t="s">
        <v>934</v>
      </c>
      <c r="D4" s="1497"/>
      <c r="E4" s="1498"/>
      <c r="F4" s="1502" t="s">
        <v>935</v>
      </c>
      <c r="G4" s="1503"/>
      <c r="H4" s="1503"/>
      <c r="I4" s="1503"/>
      <c r="J4" s="1503"/>
      <c r="K4" s="1503"/>
      <c r="L4" s="1503"/>
      <c r="M4" s="1503"/>
      <c r="N4" s="1504"/>
      <c r="O4" s="1504"/>
      <c r="P4" s="1504"/>
      <c r="Q4" s="300"/>
      <c r="R4" s="1504"/>
      <c r="S4" s="1504"/>
      <c r="T4" s="300"/>
      <c r="U4" s="1504"/>
      <c r="V4" s="1504"/>
      <c r="W4" s="1504"/>
      <c r="X4" s="1505"/>
    </row>
    <row r="5" spans="1:24" ht="15.75" thickBot="1">
      <c r="A5" s="299"/>
      <c r="B5" s="301"/>
      <c r="C5" s="1499"/>
      <c r="D5" s="1500"/>
      <c r="E5" s="1501"/>
      <c r="F5" s="1506"/>
      <c r="G5" s="1507"/>
      <c r="H5" s="1507"/>
      <c r="I5" s="1508"/>
      <c r="J5" s="1491" t="s">
        <v>936</v>
      </c>
      <c r="K5" s="1492"/>
      <c r="L5" s="1492"/>
      <c r="M5" s="1493"/>
      <c r="N5" s="1494" t="s">
        <v>937</v>
      </c>
      <c r="O5" s="1492"/>
      <c r="P5" s="1492"/>
      <c r="Q5" s="1493"/>
      <c r="R5" s="1494" t="s">
        <v>938</v>
      </c>
      <c r="S5" s="1492"/>
      <c r="T5" s="1493"/>
      <c r="U5" s="1494" t="s">
        <v>939</v>
      </c>
      <c r="V5" s="1492"/>
      <c r="W5" s="1492"/>
      <c r="X5" s="1493"/>
    </row>
    <row r="6" spans="1:24" ht="30" thickBot="1">
      <c r="A6" s="299"/>
      <c r="B6" s="302"/>
      <c r="C6" s="1491" t="s">
        <v>882</v>
      </c>
      <c r="D6" s="1495"/>
      <c r="E6" s="303" t="s">
        <v>926</v>
      </c>
      <c r="F6" s="1491" t="s">
        <v>925</v>
      </c>
      <c r="G6" s="1495"/>
      <c r="H6" s="1491" t="s">
        <v>926</v>
      </c>
      <c r="I6" s="1495"/>
      <c r="J6" s="1491" t="s">
        <v>925</v>
      </c>
      <c r="K6" s="1492"/>
      <c r="L6" s="1495"/>
      <c r="M6" s="304" t="s">
        <v>926</v>
      </c>
      <c r="N6" s="1491" t="s">
        <v>925</v>
      </c>
      <c r="O6" s="1495"/>
      <c r="P6" s="1491" t="s">
        <v>926</v>
      </c>
      <c r="Q6" s="1495"/>
      <c r="R6" s="1491" t="s">
        <v>925</v>
      </c>
      <c r="S6" s="1495"/>
      <c r="T6" s="304" t="s">
        <v>926</v>
      </c>
      <c r="U6" s="1491" t="s">
        <v>925</v>
      </c>
      <c r="V6" s="1492"/>
      <c r="W6" s="1495"/>
      <c r="X6" s="297" t="s">
        <v>926</v>
      </c>
    </row>
    <row r="7" spans="1:24" ht="30" thickBot="1">
      <c r="A7" s="305" t="s">
        <v>178</v>
      </c>
      <c r="B7" s="302" t="s">
        <v>940</v>
      </c>
      <c r="C7" s="1512"/>
      <c r="D7" s="1513"/>
      <c r="E7" s="302"/>
      <c r="F7" s="1512"/>
      <c r="G7" s="1513"/>
      <c r="H7" s="1512"/>
      <c r="I7" s="1513"/>
      <c r="J7" s="1509"/>
      <c r="K7" s="1511"/>
      <c r="L7" s="1510"/>
      <c r="M7" s="306"/>
      <c r="N7" s="1509"/>
      <c r="O7" s="1510"/>
      <c r="P7" s="1509"/>
      <c r="Q7" s="1510"/>
      <c r="R7" s="1509"/>
      <c r="S7" s="1510"/>
      <c r="T7" s="306"/>
      <c r="U7" s="1509"/>
      <c r="V7" s="1511"/>
      <c r="W7" s="1510"/>
      <c r="X7" s="307"/>
    </row>
    <row r="8" spans="1:24" ht="39.75" thickBot="1">
      <c r="A8" s="308" t="s">
        <v>180</v>
      </c>
      <c r="B8" s="302" t="s">
        <v>941</v>
      </c>
      <c r="C8" s="1512"/>
      <c r="D8" s="1513"/>
      <c r="E8" s="302"/>
      <c r="F8" s="1512"/>
      <c r="G8" s="1513"/>
      <c r="H8" s="1512"/>
      <c r="I8" s="1513"/>
      <c r="J8" s="1512"/>
      <c r="K8" s="1514"/>
      <c r="L8" s="1513"/>
      <c r="M8" s="302"/>
      <c r="N8" s="1512"/>
      <c r="O8" s="1513"/>
      <c r="P8" s="1512"/>
      <c r="Q8" s="1513"/>
      <c r="R8" s="1512"/>
      <c r="S8" s="1513"/>
      <c r="T8" s="302"/>
      <c r="U8" s="1512"/>
      <c r="V8" s="1514"/>
      <c r="W8" s="1513"/>
      <c r="X8" s="302"/>
    </row>
    <row r="9" spans="1:24" ht="30" thickBot="1">
      <c r="A9" s="309" t="s">
        <v>800</v>
      </c>
      <c r="B9" s="310" t="s">
        <v>929</v>
      </c>
      <c r="C9" s="1512"/>
      <c r="D9" s="1513"/>
      <c r="E9" s="302"/>
      <c r="F9" s="1512"/>
      <c r="G9" s="1513"/>
      <c r="H9" s="1512"/>
      <c r="I9" s="1513"/>
      <c r="J9" s="1512"/>
      <c r="K9" s="1514"/>
      <c r="L9" s="1513"/>
      <c r="M9" s="302"/>
      <c r="N9" s="1512"/>
      <c r="O9" s="1513"/>
      <c r="P9" s="1512"/>
      <c r="Q9" s="1513"/>
      <c r="R9" s="1512"/>
      <c r="S9" s="1513"/>
      <c r="T9" s="302"/>
      <c r="U9" s="1512"/>
      <c r="V9" s="1514"/>
      <c r="W9" s="1513"/>
      <c r="X9" s="302"/>
    </row>
    <row r="10" spans="1:24" ht="30" thickBot="1">
      <c r="A10" s="309" t="s">
        <v>802</v>
      </c>
      <c r="B10" s="310" t="s">
        <v>942</v>
      </c>
      <c r="C10" s="1512"/>
      <c r="D10" s="1513"/>
      <c r="E10" s="302"/>
      <c r="F10" s="1512"/>
      <c r="G10" s="1513"/>
      <c r="H10" s="1512"/>
      <c r="I10" s="1513"/>
      <c r="J10" s="1512"/>
      <c r="K10" s="1514"/>
      <c r="L10" s="1513"/>
      <c r="M10" s="302"/>
      <c r="N10" s="1512"/>
      <c r="O10" s="1513"/>
      <c r="P10" s="1512"/>
      <c r="Q10" s="1513"/>
      <c r="R10" s="1512"/>
      <c r="S10" s="1513"/>
      <c r="T10" s="302"/>
      <c r="U10" s="1512"/>
      <c r="V10" s="1514"/>
      <c r="W10" s="1513"/>
      <c r="X10" s="302"/>
    </row>
    <row r="11" spans="1:24" ht="30" thickBot="1">
      <c r="A11" s="309" t="s">
        <v>804</v>
      </c>
      <c r="B11" s="310" t="s">
        <v>931</v>
      </c>
      <c r="C11" s="1512"/>
      <c r="D11" s="1513"/>
      <c r="E11" s="302"/>
      <c r="F11" s="1512"/>
      <c r="G11" s="1513"/>
      <c r="H11" s="1512"/>
      <c r="I11" s="1513"/>
      <c r="J11" s="1512"/>
      <c r="K11" s="1514"/>
      <c r="L11" s="1513"/>
      <c r="M11" s="302"/>
      <c r="N11" s="1512"/>
      <c r="O11" s="1513"/>
      <c r="P11" s="1512"/>
      <c r="Q11" s="1513"/>
      <c r="R11" s="1512"/>
      <c r="S11" s="1513"/>
      <c r="T11" s="302"/>
      <c r="U11" s="1512"/>
      <c r="V11" s="1514"/>
      <c r="W11" s="1513"/>
      <c r="X11" s="302"/>
    </row>
    <row r="12" spans="1:24" ht="20.25" thickBot="1">
      <c r="A12" s="309" t="s">
        <v>806</v>
      </c>
      <c r="B12" s="310" t="s">
        <v>932</v>
      </c>
      <c r="C12" s="1512"/>
      <c r="D12" s="1513"/>
      <c r="E12" s="302"/>
      <c r="F12" s="1512"/>
      <c r="G12" s="1513"/>
      <c r="H12" s="1512"/>
      <c r="I12" s="1513"/>
      <c r="J12" s="1512"/>
      <c r="K12" s="1514"/>
      <c r="L12" s="1513"/>
      <c r="M12" s="302"/>
      <c r="N12" s="1512"/>
      <c r="O12" s="1513"/>
      <c r="P12" s="1512"/>
      <c r="Q12" s="1513"/>
      <c r="R12" s="1512"/>
      <c r="S12" s="1513"/>
      <c r="T12" s="302"/>
      <c r="U12" s="1512"/>
      <c r="V12" s="1514"/>
      <c r="W12" s="1513"/>
      <c r="X12" s="302"/>
    </row>
    <row r="13" spans="1:24" ht="15.75" thickBot="1">
      <c r="A13" s="309" t="s">
        <v>808</v>
      </c>
      <c r="B13" s="310" t="s">
        <v>933</v>
      </c>
      <c r="C13" s="1512"/>
      <c r="D13" s="1513"/>
      <c r="E13" s="302"/>
      <c r="F13" s="1512"/>
      <c r="G13" s="1513"/>
      <c r="H13" s="1512"/>
      <c r="I13" s="1513"/>
      <c r="J13" s="1512"/>
      <c r="K13" s="1514"/>
      <c r="L13" s="1513"/>
      <c r="M13" s="302"/>
      <c r="N13" s="1512"/>
      <c r="O13" s="1513"/>
      <c r="P13" s="1512"/>
      <c r="Q13" s="1513"/>
      <c r="R13" s="1512"/>
      <c r="S13" s="1513"/>
      <c r="T13" s="302"/>
      <c r="U13" s="1512"/>
      <c r="V13" s="1514"/>
      <c r="W13" s="1513"/>
      <c r="X13" s="302"/>
    </row>
    <row r="14" spans="1:24" ht="15.75" thickBot="1">
      <c r="A14" s="311" t="s">
        <v>810</v>
      </c>
      <c r="B14" s="312" t="s">
        <v>45</v>
      </c>
      <c r="C14" s="1512"/>
      <c r="D14" s="1513"/>
      <c r="E14" s="302"/>
      <c r="F14" s="1512"/>
      <c r="G14" s="1513"/>
      <c r="H14" s="1512"/>
      <c r="I14" s="1513"/>
      <c r="J14" s="1512"/>
      <c r="K14" s="1514"/>
      <c r="L14" s="1513"/>
      <c r="M14" s="302"/>
      <c r="N14" s="1512"/>
      <c r="O14" s="1513"/>
      <c r="P14" s="1512"/>
      <c r="Q14" s="1513"/>
      <c r="R14" s="1512"/>
      <c r="S14" s="1513"/>
      <c r="T14" s="302"/>
      <c r="U14" s="1512"/>
      <c r="V14" s="1514"/>
      <c r="W14" s="1513"/>
      <c r="X14" s="302"/>
    </row>
  </sheetData>
  <mergeCells count="99">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J5:M5"/>
    <mergeCell ref="N5:Q5"/>
    <mergeCell ref="W2:X2"/>
    <mergeCell ref="R3:S3"/>
    <mergeCell ref="U3:V3"/>
    <mergeCell ref="W3:X3"/>
    <mergeCell ref="T2:U2"/>
    <mergeCell ref="R5:T5"/>
    <mergeCell ref="U5:X5"/>
    <mergeCell ref="D2:F2"/>
    <mergeCell ref="H2:J2"/>
    <mergeCell ref="L2:N2"/>
    <mergeCell ref="O2:P2"/>
    <mergeCell ref="Q2:R2"/>
    <mergeCell ref="C3:D3"/>
    <mergeCell ref="F3:H3"/>
    <mergeCell ref="J3:K3"/>
    <mergeCell ref="L3:M3"/>
    <mergeCell ref="N3:P3"/>
  </mergeCells>
  <pageMargins left="0.70866141732283472" right="0.70866141732283472" top="0.74803149606299213" bottom="0.74803149606299213" header="0.31496062992125984" footer="0.31496062992125984"/>
  <pageSetup paperSize="9" scale="57" orientation="landscape" r:id="rId1"/>
  <headerFooter>
    <oddHeader>&amp;CEN
Annex XV</oddHeader>
    <oddFooter>&amp;C&amp;P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9B9BD-27D6-4948-A711-FBD1A58E86B2}">
  <sheetPr codeName="Sheet54"/>
  <dimension ref="A1:C10"/>
  <sheetViews>
    <sheetView workbookViewId="0"/>
  </sheetViews>
  <sheetFormatPr defaultColWidth="9.140625" defaultRowHeight="15"/>
  <cols>
    <col min="1" max="1" width="19.5703125" style="1" customWidth="1"/>
    <col min="2" max="2" width="12.42578125" style="1" bestFit="1" customWidth="1"/>
    <col min="3" max="3" width="82.5703125" style="1" customWidth="1"/>
    <col min="4" max="16384" width="9.140625" style="1"/>
  </cols>
  <sheetData>
    <row r="1" spans="1:3" ht="21">
      <c r="A1" s="313" t="s">
        <v>943</v>
      </c>
      <c r="B1" s="209"/>
      <c r="C1" s="209"/>
    </row>
    <row r="2" spans="1:3" ht="21">
      <c r="A2" s="1" t="s">
        <v>120</v>
      </c>
      <c r="B2" s="209"/>
      <c r="C2" s="209"/>
    </row>
    <row r="3" spans="1:3">
      <c r="B3" s="314"/>
    </row>
    <row r="5" spans="1:3">
      <c r="A5" s="15" t="s">
        <v>121</v>
      </c>
      <c r="B5" s="44" t="s">
        <v>113</v>
      </c>
      <c r="C5" s="43" t="s">
        <v>114</v>
      </c>
    </row>
    <row r="6" spans="1:3" ht="60">
      <c r="A6" s="15" t="s">
        <v>945</v>
      </c>
      <c r="B6" s="15" t="s">
        <v>116</v>
      </c>
      <c r="C6" s="211" t="s">
        <v>946</v>
      </c>
    </row>
    <row r="7" spans="1:3" ht="30">
      <c r="A7" s="15" t="s">
        <v>947</v>
      </c>
      <c r="B7" s="15" t="s">
        <v>117</v>
      </c>
      <c r="C7" s="210" t="s">
        <v>948</v>
      </c>
    </row>
    <row r="8" spans="1:3" ht="30">
      <c r="A8" s="15" t="s">
        <v>949</v>
      </c>
      <c r="B8" s="15" t="s">
        <v>950</v>
      </c>
      <c r="C8" s="210" t="s">
        <v>951</v>
      </c>
    </row>
    <row r="9" spans="1:3" ht="60">
      <c r="A9" s="15" t="s">
        <v>952</v>
      </c>
      <c r="B9" s="15" t="s">
        <v>132</v>
      </c>
      <c r="C9" s="210" t="s">
        <v>953</v>
      </c>
    </row>
    <row r="10" spans="1:3" ht="30">
      <c r="A10" s="15" t="s">
        <v>954</v>
      </c>
      <c r="B10" s="15" t="s">
        <v>134</v>
      </c>
      <c r="C10" s="210" t="s">
        <v>955</v>
      </c>
    </row>
  </sheetData>
  <pageMargins left="0.70866141732283472" right="0.70866141732283472" top="0.74803149606299213" bottom="0.74803149606299213" header="0.31496062992125984" footer="0.31496062992125984"/>
  <pageSetup paperSize="9" orientation="landscape" verticalDpi="1200" r:id="rId1"/>
  <headerFooter>
    <oddHeader>&amp;CEN
Annex XVII</oddHeader>
    <oddFooter>&amp;C&amp;P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D2CC1-50F7-4793-BDAF-B4411423D4FB}">
  <sheetPr codeName="Sheet49">
    <pageSetUpPr fitToPage="1"/>
  </sheetPr>
  <dimension ref="B2:I28"/>
  <sheetViews>
    <sheetView topLeftCell="A3" workbookViewId="0">
      <selection activeCell="H9" sqref="H9"/>
    </sheetView>
  </sheetViews>
  <sheetFormatPr defaultColWidth="9.140625" defaultRowHeight="15"/>
  <cols>
    <col min="1" max="1" width="9.140625" style="1"/>
    <col min="2" max="2" width="4.5703125" style="1" customWidth="1"/>
    <col min="3" max="3" width="25" style="1" customWidth="1"/>
    <col min="4" max="4" width="11.42578125" style="1" bestFit="1" customWidth="1"/>
    <col min="5" max="6" width="9.140625" style="1"/>
    <col min="7" max="7" width="13" style="1" customWidth="1"/>
    <col min="8" max="8" width="12.42578125" style="1" customWidth="1"/>
    <col min="9" max="9" width="20.42578125" style="1" customWidth="1"/>
    <col min="10" max="16384" width="9.140625" style="1"/>
  </cols>
  <sheetData>
    <row r="2" spans="2:9">
      <c r="B2" s="226" t="s">
        <v>881</v>
      </c>
    </row>
    <row r="3" spans="2:9" ht="16.5" thickBot="1">
      <c r="B3" s="186"/>
      <c r="C3" s="227"/>
      <c r="D3" s="227"/>
      <c r="E3" s="1441"/>
      <c r="F3" s="1441"/>
      <c r="G3" s="227"/>
      <c r="H3" s="227"/>
      <c r="I3" s="227"/>
    </row>
    <row r="4" spans="2:9" ht="16.5" thickBot="1">
      <c r="B4" s="228"/>
      <c r="C4" s="228"/>
      <c r="D4" s="229" t="s">
        <v>7</v>
      </c>
      <c r="E4" s="230" t="s">
        <v>8</v>
      </c>
      <c r="F4" s="230" t="s">
        <v>9</v>
      </c>
      <c r="G4" s="230" t="s">
        <v>46</v>
      </c>
      <c r="H4" s="230" t="s">
        <v>47</v>
      </c>
      <c r="I4" s="230" t="s">
        <v>155</v>
      </c>
    </row>
    <row r="5" spans="2:9" ht="19.5" customHeight="1" thickBot="1">
      <c r="B5" s="228"/>
      <c r="C5" s="228"/>
      <c r="D5" s="1435" t="s">
        <v>882</v>
      </c>
      <c r="E5" s="1436"/>
      <c r="F5" s="1436"/>
      <c r="G5" s="1437"/>
      <c r="H5" s="1443" t="s">
        <v>875</v>
      </c>
      <c r="I5" s="1439" t="s">
        <v>877</v>
      </c>
    </row>
    <row r="6" spans="2:9" ht="49.5" customHeight="1" thickBot="1">
      <c r="B6" s="275"/>
      <c r="C6" s="275"/>
      <c r="D6" s="279"/>
      <c r="E6" s="1435" t="s">
        <v>878</v>
      </c>
      <c r="F6" s="1443"/>
      <c r="G6" s="234" t="s">
        <v>883</v>
      </c>
      <c r="H6" s="1468"/>
      <c r="I6" s="1459"/>
    </row>
    <row r="7" spans="2:9" ht="15.75">
      <c r="B7" s="228"/>
      <c r="C7" s="228"/>
      <c r="D7" s="276"/>
      <c r="E7" s="1518"/>
      <c r="F7" s="1439" t="s">
        <v>855</v>
      </c>
      <c r="G7" s="1518"/>
      <c r="H7" s="1468"/>
      <c r="I7" s="1459"/>
    </row>
    <row r="8" spans="2:9" ht="16.5" thickBot="1">
      <c r="B8" s="228"/>
      <c r="C8" s="228"/>
      <c r="D8" s="280"/>
      <c r="E8" s="1519"/>
      <c r="F8" s="1457"/>
      <c r="G8" s="1520"/>
      <c r="H8" s="1517"/>
      <c r="I8" s="1440"/>
    </row>
    <row r="9" spans="2:9" ht="15.75" thickBot="1">
      <c r="B9" s="235" t="s">
        <v>178</v>
      </c>
      <c r="C9" s="236" t="s">
        <v>884</v>
      </c>
      <c r="D9" s="697">
        <v>156281863.27000001</v>
      </c>
      <c r="E9" s="697">
        <v>23649.74</v>
      </c>
      <c r="F9" s="697">
        <v>23649.74</v>
      </c>
      <c r="G9" s="697">
        <f>D9</f>
        <v>156281863.27000001</v>
      </c>
      <c r="H9" s="697">
        <v>-1022834.36</v>
      </c>
      <c r="I9" s="710"/>
    </row>
    <row r="10" spans="2:9" ht="15.75" thickBot="1">
      <c r="B10" s="281" t="s">
        <v>180</v>
      </c>
      <c r="C10" s="237" t="s">
        <v>885</v>
      </c>
      <c r="D10" s="710">
        <v>11775249.550000001</v>
      </c>
      <c r="E10" s="710">
        <v>0</v>
      </c>
      <c r="F10" s="710">
        <v>0</v>
      </c>
      <c r="G10" s="710">
        <f t="shared" ref="G10:G27" si="0">D10</f>
        <v>11775249.550000001</v>
      </c>
      <c r="H10" s="710">
        <v>-13069.76</v>
      </c>
      <c r="I10" s="710"/>
    </row>
    <row r="11" spans="2:9" ht="15.75" thickBot="1">
      <c r="B11" s="281" t="s">
        <v>800</v>
      </c>
      <c r="C11" s="237" t="s">
        <v>886</v>
      </c>
      <c r="D11" s="710">
        <v>232187158.69</v>
      </c>
      <c r="E11" s="710">
        <v>47482637.82</v>
      </c>
      <c r="F11" s="710">
        <v>47482637.82</v>
      </c>
      <c r="G11" s="710">
        <f t="shared" si="0"/>
        <v>232187158.69</v>
      </c>
      <c r="H11" s="710">
        <v>-16647437.609999999</v>
      </c>
      <c r="I11" s="710"/>
    </row>
    <row r="12" spans="2:9" ht="21.75" thickBot="1">
      <c r="B12" s="281" t="s">
        <v>802</v>
      </c>
      <c r="C12" s="237" t="s">
        <v>887</v>
      </c>
      <c r="D12" s="710">
        <v>203791013.59999999</v>
      </c>
      <c r="E12" s="710">
        <v>0</v>
      </c>
      <c r="F12" s="710">
        <v>0</v>
      </c>
      <c r="G12" s="710">
        <f t="shared" si="0"/>
        <v>203791013.59999999</v>
      </c>
      <c r="H12" s="710">
        <v>-982535.3</v>
      </c>
      <c r="I12" s="710"/>
    </row>
    <row r="13" spans="2:9" ht="15.75" thickBot="1">
      <c r="B13" s="281" t="s">
        <v>804</v>
      </c>
      <c r="C13" s="237" t="s">
        <v>888</v>
      </c>
      <c r="D13" s="710">
        <v>44309267.719999999</v>
      </c>
      <c r="E13" s="710">
        <v>0</v>
      </c>
      <c r="F13" s="710">
        <v>0</v>
      </c>
      <c r="G13" s="710">
        <f t="shared" si="0"/>
        <v>44309267.719999999</v>
      </c>
      <c r="H13" s="710">
        <v>-470940.73</v>
      </c>
      <c r="I13" s="710"/>
    </row>
    <row r="14" spans="2:9" ht="15.75" thickBot="1">
      <c r="B14" s="281" t="s">
        <v>806</v>
      </c>
      <c r="C14" s="237" t="s">
        <v>889</v>
      </c>
      <c r="D14" s="710">
        <v>104221187.51000001</v>
      </c>
      <c r="E14" s="710">
        <v>121045.25</v>
      </c>
      <c r="F14" s="710">
        <v>121045.25</v>
      </c>
      <c r="G14" s="710">
        <f t="shared" si="0"/>
        <v>104221187.51000001</v>
      </c>
      <c r="H14" s="710">
        <v>-547361.81000000006</v>
      </c>
      <c r="I14" s="710"/>
    </row>
    <row r="15" spans="2:9" ht="15.75" thickBot="1">
      <c r="B15" s="281" t="s">
        <v>808</v>
      </c>
      <c r="C15" s="237" t="s">
        <v>890</v>
      </c>
      <c r="D15" s="710">
        <v>163473121.09999999</v>
      </c>
      <c r="E15" s="710">
        <v>1905981.99</v>
      </c>
      <c r="F15" s="710">
        <v>1905981.99</v>
      </c>
      <c r="G15" s="710">
        <f t="shared" si="0"/>
        <v>163473121.09999999</v>
      </c>
      <c r="H15" s="710">
        <v>-1562065.91</v>
      </c>
      <c r="I15" s="710"/>
    </row>
    <row r="16" spans="2:9" ht="15.75" thickBot="1">
      <c r="B16" s="281" t="s">
        <v>810</v>
      </c>
      <c r="C16" s="237" t="s">
        <v>891</v>
      </c>
      <c r="D16" s="710">
        <v>112141695.53</v>
      </c>
      <c r="E16" s="710">
        <v>59914.89</v>
      </c>
      <c r="F16" s="710">
        <v>59914.89</v>
      </c>
      <c r="G16" s="710">
        <f t="shared" si="0"/>
        <v>112141695.53</v>
      </c>
      <c r="H16" s="710">
        <v>-1051515.48</v>
      </c>
      <c r="I16" s="710"/>
    </row>
    <row r="17" spans="2:9" ht="21.75" thickBot="1">
      <c r="B17" s="241" t="s">
        <v>812</v>
      </c>
      <c r="C17" s="237" t="s">
        <v>892</v>
      </c>
      <c r="D17" s="710">
        <v>85534192.459999993</v>
      </c>
      <c r="E17" s="710">
        <v>3646087.03</v>
      </c>
      <c r="F17" s="710">
        <v>3646087.03</v>
      </c>
      <c r="G17" s="710">
        <f t="shared" si="0"/>
        <v>85534192.459999993</v>
      </c>
      <c r="H17" s="710">
        <v>-765685.88</v>
      </c>
      <c r="I17" s="710"/>
    </row>
    <row r="18" spans="2:9" ht="21.75" thickBot="1">
      <c r="B18" s="281" t="s">
        <v>814</v>
      </c>
      <c r="C18" s="237" t="s">
        <v>893</v>
      </c>
      <c r="D18" s="710">
        <v>24884973.550000001</v>
      </c>
      <c r="E18" s="710">
        <v>82762.600000000006</v>
      </c>
      <c r="F18" s="710">
        <v>82762.600000000006</v>
      </c>
      <c r="G18" s="710">
        <f t="shared" si="0"/>
        <v>24884973.550000001</v>
      </c>
      <c r="H18" s="710">
        <v>-130419.66</v>
      </c>
      <c r="I18" s="710"/>
    </row>
    <row r="19" spans="2:9" ht="21.75" thickBot="1">
      <c r="B19" s="281" t="s">
        <v>815</v>
      </c>
      <c r="C19" s="237" t="s">
        <v>894</v>
      </c>
      <c r="D19" s="710">
        <v>0</v>
      </c>
      <c r="E19" s="1515">
        <v>0</v>
      </c>
      <c r="F19" s="1516"/>
      <c r="G19" s="710">
        <f t="shared" si="0"/>
        <v>0</v>
      </c>
      <c r="H19" s="710">
        <v>0</v>
      </c>
      <c r="I19" s="710"/>
    </row>
    <row r="20" spans="2:9" ht="15.75" thickBot="1">
      <c r="B20" s="281" t="s">
        <v>816</v>
      </c>
      <c r="C20" s="237" t="s">
        <v>895</v>
      </c>
      <c r="D20" s="710">
        <v>1634189002.71</v>
      </c>
      <c r="E20" s="710">
        <v>28266240.940000001</v>
      </c>
      <c r="F20" s="710">
        <v>28266240.940000001</v>
      </c>
      <c r="G20" s="710">
        <f t="shared" si="0"/>
        <v>1634189002.71</v>
      </c>
      <c r="H20" s="710">
        <v>-10889363.26</v>
      </c>
      <c r="I20" s="710"/>
    </row>
    <row r="21" spans="2:9" ht="21.75" thickBot="1">
      <c r="B21" s="281" t="s">
        <v>817</v>
      </c>
      <c r="C21" s="237" t="s">
        <v>896</v>
      </c>
      <c r="D21" s="710">
        <v>60879359.409999996</v>
      </c>
      <c r="E21" s="710">
        <v>507661.74</v>
      </c>
      <c r="F21" s="710">
        <v>507661.74</v>
      </c>
      <c r="G21" s="710">
        <f t="shared" si="0"/>
        <v>60879359.409999996</v>
      </c>
      <c r="H21" s="710">
        <v>-356682.01</v>
      </c>
      <c r="I21" s="710"/>
    </row>
    <row r="22" spans="2:9" ht="21.75" thickBot="1">
      <c r="B22" s="281" t="s">
        <v>818</v>
      </c>
      <c r="C22" s="237" t="s">
        <v>897</v>
      </c>
      <c r="D22" s="710">
        <v>89401042.400000006</v>
      </c>
      <c r="E22" s="710">
        <v>109801.67</v>
      </c>
      <c r="F22" s="710">
        <v>109801.67</v>
      </c>
      <c r="G22" s="710">
        <f t="shared" si="0"/>
        <v>89401042.400000006</v>
      </c>
      <c r="H22" s="710">
        <v>-433433.68</v>
      </c>
      <c r="I22" s="710"/>
    </row>
    <row r="23" spans="2:9" ht="32.25" thickBot="1">
      <c r="B23" s="241" t="s">
        <v>819</v>
      </c>
      <c r="C23" s="237" t="s">
        <v>898</v>
      </c>
      <c r="D23" s="710">
        <v>0</v>
      </c>
      <c r="E23" s="710">
        <v>0</v>
      </c>
      <c r="F23" s="710">
        <v>0</v>
      </c>
      <c r="G23" s="710">
        <f t="shared" si="0"/>
        <v>0</v>
      </c>
      <c r="H23" s="710">
        <v>0</v>
      </c>
      <c r="I23" s="710"/>
    </row>
    <row r="24" spans="2:9" ht="15.75" thickBot="1">
      <c r="B24" s="281" t="s">
        <v>820</v>
      </c>
      <c r="C24" s="237" t="s">
        <v>899</v>
      </c>
      <c r="D24" s="710">
        <v>5746890.0099999998</v>
      </c>
      <c r="E24" s="710">
        <v>38961.910000000003</v>
      </c>
      <c r="F24" s="710">
        <v>38961.910000000003</v>
      </c>
      <c r="G24" s="710">
        <f t="shared" si="0"/>
        <v>5746890.0099999998</v>
      </c>
      <c r="H24" s="710">
        <v>-32523.1</v>
      </c>
      <c r="I24" s="710"/>
    </row>
    <row r="25" spans="2:9" ht="21.75" thickBot="1">
      <c r="B25" s="281" t="s">
        <v>821</v>
      </c>
      <c r="C25" s="237" t="s">
        <v>900</v>
      </c>
      <c r="D25" s="710">
        <v>81579257.510000005</v>
      </c>
      <c r="E25" s="710">
        <v>96100.160000000003</v>
      </c>
      <c r="F25" s="710">
        <v>96100.160000000003</v>
      </c>
      <c r="G25" s="710">
        <f t="shared" si="0"/>
        <v>81579257.510000005</v>
      </c>
      <c r="H25" s="710">
        <v>-402390.62</v>
      </c>
      <c r="I25" s="710"/>
    </row>
    <row r="26" spans="2:9" ht="21.75" thickBot="1">
      <c r="B26" s="281" t="s">
        <v>822</v>
      </c>
      <c r="C26" s="237" t="s">
        <v>901</v>
      </c>
      <c r="D26" s="710">
        <v>69211877.840000004</v>
      </c>
      <c r="E26" s="710">
        <v>5721.01</v>
      </c>
      <c r="F26" s="710">
        <v>5721.01</v>
      </c>
      <c r="G26" s="710">
        <f t="shared" si="0"/>
        <v>69211877.840000004</v>
      </c>
      <c r="H26" s="710">
        <v>-879150.69</v>
      </c>
      <c r="I26" s="710"/>
    </row>
    <row r="27" spans="2:9" ht="15.75" thickBot="1">
      <c r="B27" s="281" t="s">
        <v>823</v>
      </c>
      <c r="C27" s="237" t="s">
        <v>902</v>
      </c>
      <c r="D27" s="710">
        <v>28287345.010000002</v>
      </c>
      <c r="E27" s="710">
        <v>10771.3</v>
      </c>
      <c r="F27" s="710">
        <v>10771.3</v>
      </c>
      <c r="G27" s="710">
        <f t="shared" si="0"/>
        <v>28287345.010000002</v>
      </c>
      <c r="H27" s="710">
        <v>-76255.199999999997</v>
      </c>
      <c r="I27" s="710"/>
    </row>
    <row r="28" spans="2:9" ht="15.75" thickBot="1">
      <c r="B28" s="282" t="s">
        <v>824</v>
      </c>
      <c r="C28" s="242" t="s">
        <v>45</v>
      </c>
      <c r="D28" s="698">
        <f>SUM(D9:D27)</f>
        <v>3107894497.8700008</v>
      </c>
      <c r="E28" s="698">
        <f t="shared" ref="E28:I28" si="1">SUM(E9:E27)</f>
        <v>82357338.049999997</v>
      </c>
      <c r="F28" s="698">
        <f t="shared" si="1"/>
        <v>82357338.049999997</v>
      </c>
      <c r="G28" s="698">
        <f t="shared" si="1"/>
        <v>3107894497.8700008</v>
      </c>
      <c r="H28" s="698">
        <f t="shared" si="1"/>
        <v>-36263665.059999995</v>
      </c>
      <c r="I28" s="698">
        <f t="shared" si="1"/>
        <v>0</v>
      </c>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&amp;CEN
Annex XV</oddHeader>
    <oddFooter>&amp;C&amp;P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2D80D-E6FC-461F-96EE-AB0B97CA993E}">
  <sheetPr codeName="Sheet55">
    <pageSetUpPr autoPageBreaks="0" fitToPage="1"/>
  </sheetPr>
  <dimension ref="A2:J16"/>
  <sheetViews>
    <sheetView workbookViewId="0">
      <selection activeCell="D11" sqref="D11"/>
    </sheetView>
  </sheetViews>
  <sheetFormatPr defaultColWidth="9.140625" defaultRowHeight="15"/>
  <cols>
    <col min="1" max="1" width="9.140625" style="1"/>
    <col min="2" max="2" width="6.42578125" style="1" customWidth="1"/>
    <col min="3" max="3" width="55" style="1" customWidth="1"/>
    <col min="4" max="4" width="19.42578125" style="1" customWidth="1"/>
    <col min="5" max="5" width="27" style="1" customWidth="1"/>
    <col min="6" max="6" width="23.5703125" style="1" customWidth="1"/>
    <col min="7" max="7" width="21.140625" style="1" customWidth="1"/>
    <col min="8" max="8" width="28.42578125" style="1" customWidth="1"/>
    <col min="9" max="16384" width="9.140625" style="1"/>
  </cols>
  <sheetData>
    <row r="2" spans="1:10" ht="16.5">
      <c r="C2" s="315"/>
      <c r="D2" s="315"/>
      <c r="E2" s="315"/>
      <c r="F2" s="315"/>
      <c r="G2" s="315"/>
      <c r="H2" s="315"/>
      <c r="I2" s="315"/>
      <c r="J2" s="316"/>
    </row>
    <row r="3" spans="1:10" ht="21" customHeight="1">
      <c r="A3" s="317"/>
      <c r="C3" s="318" t="s">
        <v>944</v>
      </c>
      <c r="D3" s="319"/>
      <c r="E3" s="319"/>
      <c r="F3" s="319"/>
      <c r="G3" s="319"/>
      <c r="H3" s="319"/>
      <c r="J3" s="316"/>
    </row>
    <row r="7" spans="1:10" ht="32.25" customHeight="1">
      <c r="C7" s="320"/>
      <c r="D7" s="321" t="s">
        <v>956</v>
      </c>
      <c r="E7" s="322" t="s">
        <v>957</v>
      </c>
      <c r="F7" s="323"/>
      <c r="G7" s="323"/>
      <c r="H7" s="324"/>
      <c r="I7" s="316"/>
      <c r="J7" s="316"/>
    </row>
    <row r="8" spans="1:10" ht="32.25" customHeight="1">
      <c r="C8" s="320"/>
      <c r="D8" s="325"/>
      <c r="E8" s="326"/>
      <c r="F8" s="321" t="s">
        <v>958</v>
      </c>
      <c r="G8" s="322" t="s">
        <v>959</v>
      </c>
      <c r="H8" s="327"/>
      <c r="I8" s="316"/>
      <c r="J8" s="316"/>
    </row>
    <row r="9" spans="1:10" ht="32.25" customHeight="1">
      <c r="C9" s="320"/>
      <c r="D9" s="328"/>
      <c r="E9" s="329"/>
      <c r="F9" s="328"/>
      <c r="G9" s="329"/>
      <c r="H9" s="321" t="s">
        <v>960</v>
      </c>
      <c r="I9" s="316"/>
      <c r="J9" s="316"/>
    </row>
    <row r="10" spans="1:10" ht="14.25" customHeight="1">
      <c r="C10" s="320"/>
      <c r="D10" s="330" t="s">
        <v>7</v>
      </c>
      <c r="E10" s="331" t="s">
        <v>8</v>
      </c>
      <c r="F10" s="330" t="s">
        <v>9</v>
      </c>
      <c r="G10" s="331" t="s">
        <v>46</v>
      </c>
      <c r="H10" s="330" t="s">
        <v>47</v>
      </c>
      <c r="I10" s="316"/>
      <c r="J10" s="316"/>
    </row>
    <row r="11" spans="1:10" ht="11.25" customHeight="1">
      <c r="B11" s="330">
        <v>1</v>
      </c>
      <c r="C11" s="332" t="s">
        <v>798</v>
      </c>
      <c r="D11" s="806">
        <v>9115703819.9799995</v>
      </c>
      <c r="E11" s="806"/>
      <c r="F11" s="806"/>
      <c r="G11" s="806" t="s">
        <v>190</v>
      </c>
      <c r="H11" s="807"/>
      <c r="I11" s="316"/>
      <c r="J11" s="316"/>
    </row>
    <row r="12" spans="1:10" ht="11.25" customHeight="1">
      <c r="B12" s="330">
        <v>2</v>
      </c>
      <c r="C12" s="332" t="s">
        <v>961</v>
      </c>
      <c r="D12" s="806">
        <v>380108336.31999999</v>
      </c>
      <c r="E12" s="806"/>
      <c r="F12" s="806"/>
      <c r="G12" s="806"/>
      <c r="H12" s="808" t="s">
        <v>962</v>
      </c>
      <c r="I12" s="316"/>
      <c r="J12" s="316"/>
    </row>
    <row r="13" spans="1:10" ht="12" customHeight="1">
      <c r="B13" s="330">
        <v>3</v>
      </c>
      <c r="C13" s="332" t="s">
        <v>45</v>
      </c>
      <c r="D13" s="806">
        <f>SUM(D11:D12)</f>
        <v>9495812156.2999992</v>
      </c>
      <c r="E13" s="806">
        <f t="shared" ref="E13:H13" si="0">SUM(E11:E12)</f>
        <v>0</v>
      </c>
      <c r="F13" s="806">
        <f t="shared" si="0"/>
        <v>0</v>
      </c>
      <c r="G13" s="809">
        <f t="shared" si="0"/>
        <v>0</v>
      </c>
      <c r="H13" s="807">
        <f t="shared" si="0"/>
        <v>0</v>
      </c>
      <c r="I13" s="316"/>
      <c r="J13" s="316"/>
    </row>
    <row r="14" spans="1:10" ht="16.5">
      <c r="B14" s="330">
        <v>4</v>
      </c>
      <c r="C14" s="333" t="s">
        <v>963</v>
      </c>
      <c r="D14" s="810"/>
      <c r="E14" s="806"/>
      <c r="F14" s="806"/>
      <c r="G14" s="811"/>
      <c r="H14" s="807" t="s">
        <v>962</v>
      </c>
      <c r="I14" s="316"/>
      <c r="J14" s="316"/>
    </row>
    <row r="15" spans="1:10" ht="16.5">
      <c r="B15" s="334" t="s">
        <v>593</v>
      </c>
      <c r="C15" s="333" t="s">
        <v>964</v>
      </c>
      <c r="D15" s="810"/>
      <c r="E15" s="806"/>
      <c r="F15" s="808"/>
      <c r="G15" s="808"/>
      <c r="H15" s="808"/>
      <c r="I15" s="316"/>
      <c r="J15" s="316"/>
    </row>
    <row r="16" spans="1:10">
      <c r="C16" s="128"/>
    </row>
  </sheetData>
  <pageMargins left="0.70866141732283472" right="0.70866141732283472" top="0.74803149606299213" bottom="0.74803149606299213" header="0.31496062992125984" footer="0.31496062992125984"/>
  <pageSetup paperSize="9" scale="69" orientation="landscape" r:id="rId1"/>
  <headerFooter>
    <oddHeader>&amp;CEN
Annex XVII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9E5F0-D759-4EE2-9B83-90054131769E}">
  <sheetPr codeName="Sheet57">
    <pageSetUpPr fitToPage="1"/>
  </sheetPr>
  <dimension ref="A1:C7"/>
  <sheetViews>
    <sheetView workbookViewId="0">
      <selection sqref="A1:C1"/>
    </sheetView>
  </sheetViews>
  <sheetFormatPr defaultColWidth="9.140625" defaultRowHeight="15"/>
  <cols>
    <col min="1" max="1" width="27" style="1" customWidth="1"/>
    <col min="2" max="2" width="15.5703125" style="1" customWidth="1"/>
    <col min="3" max="3" width="117.5703125" style="1" customWidth="1"/>
    <col min="4" max="16384" width="9.140625" style="1"/>
  </cols>
  <sheetData>
    <row r="1" spans="1:3" ht="18.75">
      <c r="A1" s="1521" t="s">
        <v>724</v>
      </c>
      <c r="B1" s="1521"/>
      <c r="C1" s="1521"/>
    </row>
    <row r="2" spans="1:3" ht="21">
      <c r="A2" s="208"/>
      <c r="B2" s="208"/>
      <c r="C2" s="209"/>
    </row>
    <row r="3" spans="1:3">
      <c r="A3" s="15" t="s">
        <v>121</v>
      </c>
      <c r="B3" s="15" t="s">
        <v>113</v>
      </c>
      <c r="C3" s="43" t="s">
        <v>122</v>
      </c>
    </row>
    <row r="4" spans="1:3" ht="30">
      <c r="A4" s="210" t="s">
        <v>725</v>
      </c>
      <c r="B4" s="40" t="s">
        <v>116</v>
      </c>
      <c r="C4" s="43" t="s">
        <v>726</v>
      </c>
    </row>
    <row r="5" spans="1:3">
      <c r="A5" s="210" t="s">
        <v>727</v>
      </c>
      <c r="B5" s="40" t="s">
        <v>117</v>
      </c>
      <c r="C5" s="43" t="s">
        <v>728</v>
      </c>
    </row>
    <row r="6" spans="1:3" ht="30">
      <c r="A6" s="210" t="s">
        <v>729</v>
      </c>
      <c r="B6" s="40" t="s">
        <v>730</v>
      </c>
      <c r="C6" s="43" t="s">
        <v>731</v>
      </c>
    </row>
    <row r="7" spans="1:3" ht="45">
      <c r="A7" s="211" t="s">
        <v>732</v>
      </c>
      <c r="B7" s="40" t="s">
        <v>132</v>
      </c>
      <c r="C7" s="43" t="s">
        <v>733</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&amp;CEN
Annex XIX</oddHeader>
    <oddFooter>&amp;C&amp;P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C912C-E837-4073-A27E-27EBE4491D97}">
  <sheetPr codeName="Sheet58">
    <pageSetUpPr fitToPage="1"/>
  </sheetPr>
  <dimension ref="A1:H35"/>
  <sheetViews>
    <sheetView topLeftCell="B16" workbookViewId="0">
      <selection activeCell="G35" sqref="G35"/>
    </sheetView>
  </sheetViews>
  <sheetFormatPr defaultColWidth="9.140625" defaultRowHeight="15"/>
  <cols>
    <col min="1" max="1" width="4.42578125" style="1" customWidth="1"/>
    <col min="2" max="2" width="75" style="1" customWidth="1"/>
    <col min="3" max="8" width="24.85546875" style="1" customWidth="1"/>
    <col min="9" max="9" width="9.140625" style="1"/>
    <col min="10" max="10" width="12.5703125" style="1" customWidth="1"/>
    <col min="11" max="16384" width="9.140625" style="1"/>
  </cols>
  <sheetData>
    <row r="1" spans="1:8" ht="18.75">
      <c r="B1" s="42" t="s">
        <v>722</v>
      </c>
    </row>
    <row r="3" spans="1:8">
      <c r="E3" s="1081"/>
      <c r="G3" s="1081"/>
    </row>
    <row r="4" spans="1:8">
      <c r="A4" s="212"/>
      <c r="B4" s="1522" t="s">
        <v>734</v>
      </c>
      <c r="C4" s="1523" t="s">
        <v>735</v>
      </c>
      <c r="D4" s="1522"/>
      <c r="E4" s="1524" t="s">
        <v>736</v>
      </c>
      <c r="F4" s="1523"/>
      <c r="G4" s="1525" t="s">
        <v>737</v>
      </c>
      <c r="H4" s="1526"/>
    </row>
    <row r="5" spans="1:8" ht="30">
      <c r="A5" s="213"/>
      <c r="B5" s="1522"/>
      <c r="C5" s="214" t="s">
        <v>738</v>
      </c>
      <c r="D5" s="215" t="s">
        <v>739</v>
      </c>
      <c r="E5" s="214" t="s">
        <v>738</v>
      </c>
      <c r="F5" s="215" t="s">
        <v>739</v>
      </c>
      <c r="G5" s="9" t="s">
        <v>740</v>
      </c>
      <c r="H5" s="9" t="s">
        <v>741</v>
      </c>
    </row>
    <row r="6" spans="1:8">
      <c r="A6" s="213"/>
      <c r="B6" s="1522"/>
      <c r="C6" s="216" t="s">
        <v>7</v>
      </c>
      <c r="D6" s="40" t="s">
        <v>8</v>
      </c>
      <c r="E6" s="40" t="s">
        <v>9</v>
      </c>
      <c r="F6" s="40" t="s">
        <v>46</v>
      </c>
      <c r="G6" s="40" t="s">
        <v>47</v>
      </c>
      <c r="H6" s="40" t="s">
        <v>155</v>
      </c>
    </row>
    <row r="7" spans="1:8">
      <c r="A7" s="217">
        <v>1</v>
      </c>
      <c r="B7" s="43" t="s">
        <v>742</v>
      </c>
      <c r="C7" s="686">
        <v>4175169973.5599999</v>
      </c>
      <c r="D7" s="686">
        <v>135400.78</v>
      </c>
      <c r="E7" s="686">
        <v>4188399719.1300001</v>
      </c>
      <c r="F7" s="686">
        <v>54160.31</v>
      </c>
      <c r="G7" s="686">
        <v>0</v>
      </c>
      <c r="H7" s="681">
        <f>IFERROR(G7/SUM(E7:F7),0)</f>
        <v>0</v>
      </c>
    </row>
    <row r="8" spans="1:8">
      <c r="A8" s="217">
        <v>2</v>
      </c>
      <c r="B8" s="211" t="s">
        <v>743</v>
      </c>
      <c r="C8" s="686">
        <v>38772439.350000001</v>
      </c>
      <c r="D8" s="686">
        <v>17085.41</v>
      </c>
      <c r="E8" s="686">
        <v>38772439.350000001</v>
      </c>
      <c r="F8" s="686">
        <v>6833.97</v>
      </c>
      <c r="G8" s="686">
        <v>7755854.6299999999</v>
      </c>
      <c r="H8" s="681">
        <f t="shared" ref="H8:H35" si="0">IFERROR(G8/SUM(E8:F8),0)</f>
        <v>0.19999999912324298</v>
      </c>
    </row>
    <row r="9" spans="1:8">
      <c r="A9" s="217">
        <v>3</v>
      </c>
      <c r="B9" s="211" t="s">
        <v>744</v>
      </c>
      <c r="C9" s="686">
        <v>0</v>
      </c>
      <c r="D9" s="686">
        <v>0</v>
      </c>
      <c r="E9" s="686">
        <v>37460500.030000001</v>
      </c>
      <c r="F9" s="686">
        <v>0</v>
      </c>
      <c r="G9" s="686">
        <v>0</v>
      </c>
      <c r="H9" s="681">
        <f t="shared" si="0"/>
        <v>0</v>
      </c>
    </row>
    <row r="10" spans="1:8">
      <c r="A10" s="217">
        <v>4</v>
      </c>
      <c r="B10" s="211" t="s">
        <v>745</v>
      </c>
      <c r="C10" s="686">
        <v>0</v>
      </c>
      <c r="D10" s="686">
        <v>0</v>
      </c>
      <c r="E10" s="686">
        <v>42167118.590000004</v>
      </c>
      <c r="F10" s="686">
        <v>0</v>
      </c>
      <c r="G10" s="686">
        <v>0</v>
      </c>
      <c r="H10" s="681">
        <f t="shared" si="0"/>
        <v>0</v>
      </c>
    </row>
    <row r="11" spans="1:8">
      <c r="A11" s="217">
        <v>5</v>
      </c>
      <c r="B11" s="211" t="s">
        <v>746</v>
      </c>
      <c r="C11" s="686">
        <v>0</v>
      </c>
      <c r="D11" s="686">
        <v>0</v>
      </c>
      <c r="E11" s="686">
        <v>0</v>
      </c>
      <c r="F11" s="686">
        <v>0</v>
      </c>
      <c r="G11" s="686">
        <v>0</v>
      </c>
      <c r="H11" s="681">
        <f t="shared" si="0"/>
        <v>0</v>
      </c>
    </row>
    <row r="12" spans="1:8">
      <c r="A12" s="217">
        <v>6</v>
      </c>
      <c r="B12" s="211" t="s">
        <v>2349</v>
      </c>
      <c r="C12" s="686">
        <v>22952935.620000001</v>
      </c>
      <c r="D12" s="686">
        <v>386215.95</v>
      </c>
      <c r="E12" s="686">
        <v>22952935.620000001</v>
      </c>
      <c r="F12" s="686">
        <v>347747.17</v>
      </c>
      <c r="G12" s="686">
        <v>7367055.8200000003</v>
      </c>
      <c r="H12" s="681">
        <f t="shared" si="0"/>
        <v>0.3161733879816489</v>
      </c>
    </row>
    <row r="13" spans="1:8" ht="30" customHeight="1">
      <c r="A13" s="217">
        <v>7</v>
      </c>
      <c r="B13" s="211" t="s">
        <v>2351</v>
      </c>
      <c r="C13" s="686">
        <v>562052564.46209705</v>
      </c>
      <c r="D13" s="686">
        <v>630002787.78862798</v>
      </c>
      <c r="E13" s="686">
        <v>546967566.80999994</v>
      </c>
      <c r="F13" s="686">
        <v>161763851.77000001</v>
      </c>
      <c r="G13" s="686">
        <v>654306632.32000005</v>
      </c>
      <c r="H13" s="681">
        <f t="shared" si="0"/>
        <v>0.92320816485172297</v>
      </c>
    </row>
    <row r="14" spans="1:8">
      <c r="A14" s="217">
        <v>8</v>
      </c>
      <c r="B14" s="211" t="s">
        <v>2350</v>
      </c>
      <c r="C14" s="686">
        <v>85087092.011999995</v>
      </c>
      <c r="D14" s="686">
        <v>1387514.51</v>
      </c>
      <c r="E14" s="686">
        <v>85087092.010000005</v>
      </c>
      <c r="F14" s="686">
        <v>0</v>
      </c>
      <c r="G14" s="686">
        <v>69419484.299999997</v>
      </c>
      <c r="H14" s="681">
        <f t="shared" si="0"/>
        <v>0.81586387147701978</v>
      </c>
    </row>
    <row r="15" spans="1:8">
      <c r="A15" s="217">
        <v>9</v>
      </c>
      <c r="B15" s="211" t="s">
        <v>747</v>
      </c>
      <c r="C15" s="686">
        <v>311801853.93000001</v>
      </c>
      <c r="D15" s="686">
        <v>169987118.04349199</v>
      </c>
      <c r="E15" s="686">
        <v>258402042.47999999</v>
      </c>
      <c r="F15" s="686">
        <v>21963192.129999999</v>
      </c>
      <c r="G15" s="686">
        <v>196136123.72999999</v>
      </c>
      <c r="H15" s="681">
        <f t="shared" si="0"/>
        <v>0.69957362582002613</v>
      </c>
    </row>
    <row r="16" spans="1:8">
      <c r="A16" s="217">
        <v>10</v>
      </c>
      <c r="B16" s="211" t="s">
        <v>2352</v>
      </c>
      <c r="C16" s="686">
        <v>4185788683.3354998</v>
      </c>
      <c r="D16" s="686">
        <v>0</v>
      </c>
      <c r="E16" s="686">
        <v>4178976534.1199999</v>
      </c>
      <c r="F16" s="686">
        <v>0</v>
      </c>
      <c r="G16" s="686">
        <v>2229435300.4000001</v>
      </c>
      <c r="H16" s="681">
        <f t="shared" si="0"/>
        <v>0.53348835108246662</v>
      </c>
    </row>
    <row r="17" spans="1:8">
      <c r="A17" s="217">
        <v>11</v>
      </c>
      <c r="B17" s="211" t="s">
        <v>2353</v>
      </c>
      <c r="C17" s="686">
        <v>1455760879.9802001</v>
      </c>
      <c r="D17" s="686">
        <v>0</v>
      </c>
      <c r="E17" s="686">
        <v>1455578627.75</v>
      </c>
      <c r="F17" s="686">
        <v>0</v>
      </c>
      <c r="G17" s="686">
        <v>290114827.86000001</v>
      </c>
      <c r="H17" s="681">
        <f t="shared" si="0"/>
        <v>0.19931237126533854</v>
      </c>
    </row>
    <row r="18" spans="1:8">
      <c r="A18" s="217">
        <v>12</v>
      </c>
      <c r="B18" s="211" t="s">
        <v>2354</v>
      </c>
      <c r="C18" s="686">
        <v>314858525.76069999</v>
      </c>
      <c r="D18" s="686">
        <v>0</v>
      </c>
      <c r="E18" s="686">
        <v>314643986.5</v>
      </c>
      <c r="F18" s="686">
        <v>0</v>
      </c>
      <c r="G18" s="686">
        <v>236366648.69999999</v>
      </c>
      <c r="H18" s="681">
        <f t="shared" si="0"/>
        <v>0.75121934262678169</v>
      </c>
    </row>
    <row r="19" spans="1:8">
      <c r="A19" s="217">
        <v>13</v>
      </c>
      <c r="B19" s="211" t="s">
        <v>2355</v>
      </c>
      <c r="C19" s="686">
        <v>8045883.6299999999</v>
      </c>
      <c r="D19" s="686">
        <v>0</v>
      </c>
      <c r="E19" s="686">
        <v>7869388.3399999999</v>
      </c>
      <c r="F19" s="686">
        <v>0</v>
      </c>
      <c r="G19" s="686">
        <v>5988521.9000000004</v>
      </c>
      <c r="H19" s="681">
        <f t="shared" si="0"/>
        <v>0.76098950023350864</v>
      </c>
    </row>
    <row r="20" spans="1:8">
      <c r="A20" s="217">
        <v>14</v>
      </c>
      <c r="B20" s="211" t="s">
        <v>2356</v>
      </c>
      <c r="C20" s="686">
        <v>288593863.1498</v>
      </c>
      <c r="D20" s="686">
        <v>0</v>
      </c>
      <c r="E20" s="686">
        <v>288225863.16000003</v>
      </c>
      <c r="F20" s="686">
        <v>0</v>
      </c>
      <c r="G20" s="686">
        <v>101470808</v>
      </c>
      <c r="H20" s="681">
        <f t="shared" si="0"/>
        <v>0.35205309782929334</v>
      </c>
    </row>
    <row r="21" spans="1:8">
      <c r="A21" s="217">
        <v>15</v>
      </c>
      <c r="B21" s="211" t="s">
        <v>2357</v>
      </c>
      <c r="C21" s="686">
        <v>17097410.030000001</v>
      </c>
      <c r="D21" s="686">
        <v>0</v>
      </c>
      <c r="E21" s="686">
        <v>17097410.030000001</v>
      </c>
      <c r="F21" s="686">
        <v>0</v>
      </c>
      <c r="G21" s="686">
        <v>23304165.030000001</v>
      </c>
      <c r="H21" s="681">
        <f t="shared" si="0"/>
        <v>1.3630231122204652</v>
      </c>
    </row>
    <row r="22" spans="1:8">
      <c r="A22" s="217">
        <v>16</v>
      </c>
      <c r="B22" s="211" t="s">
        <v>2358</v>
      </c>
      <c r="C22" s="686">
        <v>538642521.92030001</v>
      </c>
      <c r="D22" s="686">
        <v>0</v>
      </c>
      <c r="E22" s="686">
        <v>537434901.15999997</v>
      </c>
      <c r="F22" s="686">
        <v>0</v>
      </c>
      <c r="G22" s="686">
        <v>274273662.85000002</v>
      </c>
      <c r="H22" s="681">
        <f t="shared" si="0"/>
        <v>0.51033839123214275</v>
      </c>
    </row>
    <row r="23" spans="1:8" ht="30">
      <c r="A23" s="217">
        <v>17</v>
      </c>
      <c r="B23" s="211" t="s">
        <v>2359</v>
      </c>
      <c r="C23" s="686">
        <v>210631240.0253</v>
      </c>
      <c r="D23" s="686">
        <v>0</v>
      </c>
      <c r="E23" s="686">
        <v>208591806.84</v>
      </c>
      <c r="F23" s="686">
        <v>0</v>
      </c>
      <c r="G23" s="686">
        <v>186732375.99000001</v>
      </c>
      <c r="H23" s="681">
        <f t="shared" si="0"/>
        <v>0.8952047485414073</v>
      </c>
    </row>
    <row r="24" spans="1:8">
      <c r="A24" s="217">
        <v>18</v>
      </c>
      <c r="B24" s="211" t="s">
        <v>2360</v>
      </c>
      <c r="C24" s="686">
        <v>83510374.444999993</v>
      </c>
      <c r="D24" s="686">
        <v>0</v>
      </c>
      <c r="E24" s="686">
        <v>82589069.090000004</v>
      </c>
      <c r="F24" s="686">
        <v>0</v>
      </c>
      <c r="G24" s="686">
        <v>74232777.019999996</v>
      </c>
      <c r="H24" s="681">
        <f t="shared" si="0"/>
        <v>0.89882084684967345</v>
      </c>
    </row>
    <row r="25" spans="1:8">
      <c r="A25" s="217">
        <v>19</v>
      </c>
      <c r="B25" s="211" t="s">
        <v>2361</v>
      </c>
      <c r="C25" s="686">
        <v>1105596030.9042001</v>
      </c>
      <c r="D25" s="686">
        <v>0</v>
      </c>
      <c r="E25" s="686">
        <v>1103964662.1600001</v>
      </c>
      <c r="F25" s="686">
        <v>0</v>
      </c>
      <c r="G25" s="686">
        <v>810245322.29999995</v>
      </c>
      <c r="H25" s="681">
        <f t="shared" si="0"/>
        <v>0.73394135706725117</v>
      </c>
    </row>
    <row r="26" spans="1:8">
      <c r="A26" s="217">
        <v>20</v>
      </c>
      <c r="B26" s="211" t="s">
        <v>2362</v>
      </c>
      <c r="C26" s="686">
        <v>11285487.359999999</v>
      </c>
      <c r="D26" s="686">
        <v>0</v>
      </c>
      <c r="E26" s="686">
        <v>11267985.289999999</v>
      </c>
      <c r="F26" s="686">
        <v>0</v>
      </c>
      <c r="G26" s="686">
        <v>14052015.15</v>
      </c>
      <c r="H26" s="681">
        <f t="shared" si="0"/>
        <v>1.2470743250322438</v>
      </c>
    </row>
    <row r="27" spans="1:8">
      <c r="A27" s="217">
        <v>21</v>
      </c>
      <c r="B27" s="211" t="s">
        <v>2363</v>
      </c>
      <c r="C27" s="686">
        <v>151766466.13</v>
      </c>
      <c r="D27" s="686">
        <v>0</v>
      </c>
      <c r="E27" s="686">
        <v>151712833.80000001</v>
      </c>
      <c r="F27" s="686">
        <v>0</v>
      </c>
      <c r="G27" s="686">
        <v>212654175.59999999</v>
      </c>
      <c r="H27" s="681">
        <f t="shared" si="0"/>
        <v>1.4016887713028796</v>
      </c>
    </row>
    <row r="28" spans="1:8">
      <c r="A28" s="217">
        <v>22</v>
      </c>
      <c r="B28" s="211" t="s">
        <v>606</v>
      </c>
      <c r="C28" s="686">
        <v>68221453.4014</v>
      </c>
      <c r="D28" s="686">
        <v>2434543.4430049998</v>
      </c>
      <c r="E28" s="686">
        <v>54566949.57</v>
      </c>
      <c r="F28" s="686">
        <v>1445762.69</v>
      </c>
      <c r="G28" s="686">
        <v>66609895.25</v>
      </c>
      <c r="H28" s="681">
        <f t="shared" si="0"/>
        <v>1.1891924629682269</v>
      </c>
    </row>
    <row r="29" spans="1:8">
      <c r="A29" s="217">
        <v>23</v>
      </c>
      <c r="B29" s="211" t="s">
        <v>2364</v>
      </c>
      <c r="C29" s="686">
        <v>0</v>
      </c>
      <c r="D29" s="686">
        <v>0</v>
      </c>
      <c r="E29" s="686">
        <v>0</v>
      </c>
      <c r="F29" s="686">
        <v>0</v>
      </c>
      <c r="G29" s="686">
        <v>0</v>
      </c>
      <c r="H29" s="681">
        <f t="shared" si="0"/>
        <v>0</v>
      </c>
    </row>
    <row r="30" spans="1:8">
      <c r="A30" s="217">
        <v>24</v>
      </c>
      <c r="B30" s="211" t="s">
        <v>592</v>
      </c>
      <c r="C30" s="686">
        <v>0</v>
      </c>
      <c r="D30" s="686">
        <v>0</v>
      </c>
      <c r="E30" s="686">
        <v>0</v>
      </c>
      <c r="F30" s="686">
        <v>0</v>
      </c>
      <c r="G30" s="686">
        <v>0</v>
      </c>
      <c r="H30" s="681">
        <f t="shared" si="0"/>
        <v>0</v>
      </c>
    </row>
    <row r="31" spans="1:8">
      <c r="A31" s="217">
        <v>25</v>
      </c>
      <c r="B31" s="211" t="s">
        <v>748</v>
      </c>
      <c r="C31" s="686">
        <v>0</v>
      </c>
      <c r="D31" s="686">
        <v>0</v>
      </c>
      <c r="E31" s="686">
        <v>0</v>
      </c>
      <c r="F31" s="686">
        <v>0</v>
      </c>
      <c r="G31" s="686">
        <v>0</v>
      </c>
      <c r="H31" s="681">
        <f t="shared" si="0"/>
        <v>0</v>
      </c>
    </row>
    <row r="32" spans="1:8">
      <c r="A32" s="217">
        <v>26</v>
      </c>
      <c r="B32" s="211" t="s">
        <v>2365</v>
      </c>
      <c r="C32" s="686">
        <v>6106399.8157510003</v>
      </c>
      <c r="D32" s="686">
        <v>0</v>
      </c>
      <c r="E32" s="686">
        <v>6106399.8200000003</v>
      </c>
      <c r="F32" s="686">
        <v>0</v>
      </c>
      <c r="G32" s="686">
        <v>5530150.6399999997</v>
      </c>
      <c r="H32" s="681">
        <f t="shared" si="0"/>
        <v>0.90563192765193012</v>
      </c>
    </row>
    <row r="33" spans="1:8">
      <c r="A33" s="217">
        <v>27</v>
      </c>
      <c r="B33" s="211" t="s">
        <v>258</v>
      </c>
      <c r="C33" s="686">
        <v>1000000</v>
      </c>
      <c r="D33" s="686">
        <v>0</v>
      </c>
      <c r="E33" s="686">
        <v>1000000</v>
      </c>
      <c r="F33" s="686">
        <v>0</v>
      </c>
      <c r="G33" s="686">
        <v>1000000</v>
      </c>
      <c r="H33" s="681">
        <f t="shared" si="0"/>
        <v>1</v>
      </c>
    </row>
    <row r="34" spans="1:8">
      <c r="A34" s="217">
        <v>28</v>
      </c>
      <c r="B34" s="211" t="s">
        <v>749</v>
      </c>
      <c r="C34" s="686">
        <v>25488103.260000002</v>
      </c>
      <c r="D34" s="686">
        <v>0</v>
      </c>
      <c r="E34" s="686">
        <v>25488103.260000002</v>
      </c>
      <c r="F34" s="686">
        <v>0</v>
      </c>
      <c r="G34" s="686">
        <v>23939730.600000001</v>
      </c>
      <c r="H34" s="681">
        <f t="shared" si="0"/>
        <v>0.9392511618379249</v>
      </c>
    </row>
    <row r="35" spans="1:8">
      <c r="A35" s="220">
        <v>29</v>
      </c>
      <c r="B35" s="221" t="s">
        <v>750</v>
      </c>
      <c r="C35" s="686">
        <v>9482441498.7467403</v>
      </c>
      <c r="D35" s="686">
        <v>804350665.925125</v>
      </c>
      <c r="E35" s="686">
        <v>9486347400.7900009</v>
      </c>
      <c r="F35" s="686">
        <v>185581548.03999999</v>
      </c>
      <c r="G35" s="686">
        <v>3261500227.6899996</v>
      </c>
      <c r="H35" s="681">
        <f t="shared" si="0"/>
        <v>0.33721300528004172</v>
      </c>
    </row>
  </sheetData>
  <mergeCells count="4">
    <mergeCell ref="B4:B6"/>
    <mergeCell ref="C4:D4"/>
    <mergeCell ref="E4:F4"/>
    <mergeCell ref="G4:H4"/>
  </mergeCells>
  <conditionalFormatting sqref="C7:G35">
    <cfRule type="cellIs" dxfId="14" priority="2" stopIfTrue="1" operator="lessThan">
      <formula>0</formula>
    </cfRule>
  </conditionalFormatting>
  <pageMargins left="0.70866141732283472" right="0.70866141732283472" top="0.74803149606299213" bottom="0.74803149606299213" header="0.31496062992125984" footer="0.31496062992125984"/>
  <pageSetup paperSize="9" scale="58" fitToHeight="0" orientation="landscape" r:id="rId1"/>
  <headerFooter>
    <oddHeader>&amp;CEN
Annex XIX</oddHeader>
    <oddFooter>&amp;C&amp;P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FFC58-112F-46D7-ADCD-425CE29E73DD}">
  <sheetPr codeName="Sheet59">
    <pageSetUpPr fitToPage="1"/>
  </sheetPr>
  <dimension ref="A2:AC36"/>
  <sheetViews>
    <sheetView zoomScaleNormal="100" workbookViewId="0">
      <selection activeCell="AA44" sqref="AA44"/>
    </sheetView>
  </sheetViews>
  <sheetFormatPr defaultColWidth="9.140625" defaultRowHeight="15"/>
  <cols>
    <col min="1" max="1" width="3.85546875" style="1" customWidth="1"/>
    <col min="2" max="2" width="74.28515625" style="1" customWidth="1"/>
    <col min="3" max="3" width="12.7109375" style="1" bestFit="1" customWidth="1"/>
    <col min="4" max="5" width="3.7109375" style="1" bestFit="1" customWidth="1"/>
    <col min="6" max="6" width="4.7109375" style="1" bestFit="1" customWidth="1"/>
    <col min="7" max="7" width="12.7109375" style="1" bestFit="1" customWidth="1"/>
    <col min="8" max="8" width="10.28515625" style="1" bestFit="1" customWidth="1"/>
    <col min="9" max="9" width="11.28515625" style="1" bestFit="1" customWidth="1"/>
    <col min="10" max="10" width="6.7109375" style="1" bestFit="1" customWidth="1"/>
    <col min="11" max="11" width="11.28515625" style="1" bestFit="1" customWidth="1"/>
    <col min="12" max="12" width="9.85546875" style="1" bestFit="1" customWidth="1"/>
    <col min="13" max="13" width="12.7109375" style="1" bestFit="1" customWidth="1"/>
    <col min="14" max="14" width="4.7109375" style="1" bestFit="1" customWidth="1"/>
    <col min="15" max="15" width="11.28515625" style="1" bestFit="1" customWidth="1"/>
    <col min="16" max="16" width="9.85546875" style="1" bestFit="1" customWidth="1"/>
    <col min="17" max="18" width="12.7109375" style="1" bestFit="1" customWidth="1"/>
    <col min="19" max="19" width="9.28515625" style="1" bestFit="1" customWidth="1"/>
    <col min="20" max="20" width="11.28515625" style="1" bestFit="1" customWidth="1"/>
    <col min="21" max="21" width="5.7109375" style="1" bestFit="1" customWidth="1"/>
    <col min="22" max="22" width="11.28515625" style="1" bestFit="1" customWidth="1"/>
    <col min="23" max="25" width="5.7109375" style="1" bestFit="1" customWidth="1"/>
    <col min="26" max="26" width="6.7109375" style="1" bestFit="1" customWidth="1"/>
    <col min="27" max="27" width="11.28515625" style="1" bestFit="1" customWidth="1"/>
    <col min="28" max="28" width="16" style="1" customWidth="1"/>
    <col min="29" max="29" width="14" style="1" customWidth="1"/>
    <col min="30" max="16384" width="9.140625" style="1"/>
  </cols>
  <sheetData>
    <row r="2" spans="1:29" ht="18.75">
      <c r="B2" s="42" t="s">
        <v>723</v>
      </c>
    </row>
    <row r="3" spans="1:29">
      <c r="C3" s="1081"/>
    </row>
    <row r="4" spans="1:29">
      <c r="C4" s="1081"/>
      <c r="D4" s="1081"/>
    </row>
    <row r="5" spans="1:29" ht="15" customHeight="1">
      <c r="A5" s="212"/>
      <c r="B5" s="1522" t="s">
        <v>734</v>
      </c>
      <c r="C5" s="1524" t="s">
        <v>751</v>
      </c>
      <c r="D5" s="1527"/>
      <c r="E5" s="1527"/>
      <c r="F5" s="1527"/>
      <c r="G5" s="1527"/>
      <c r="H5" s="1527"/>
      <c r="I5" s="1527"/>
      <c r="J5" s="1527"/>
      <c r="K5" s="1527"/>
      <c r="L5" s="1527"/>
      <c r="M5" s="1527"/>
      <c r="N5" s="1527"/>
      <c r="O5" s="1527"/>
      <c r="P5" s="1527"/>
      <c r="Q5" s="1527"/>
      <c r="R5" s="1527"/>
      <c r="S5" s="1527"/>
      <c r="T5" s="1527"/>
      <c r="U5" s="1527"/>
      <c r="V5" s="1527"/>
      <c r="W5" s="1527"/>
      <c r="X5" s="1527"/>
      <c r="Y5" s="1527"/>
      <c r="Z5" s="1527"/>
      <c r="AA5" s="1523"/>
      <c r="AB5" s="1528" t="s">
        <v>45</v>
      </c>
      <c r="AC5" s="1528" t="s">
        <v>752</v>
      </c>
    </row>
    <row r="6" spans="1:29">
      <c r="A6" s="213"/>
      <c r="B6" s="1522"/>
      <c r="C6" s="222">
        <v>0</v>
      </c>
      <c r="D6" s="223">
        <v>0.02</v>
      </c>
      <c r="E6" s="222">
        <v>0.04</v>
      </c>
      <c r="F6" s="223">
        <v>0.1</v>
      </c>
      <c r="G6" s="223">
        <v>0.2</v>
      </c>
      <c r="H6" s="223">
        <v>0.3</v>
      </c>
      <c r="I6" s="223">
        <v>0.35</v>
      </c>
      <c r="J6" s="223">
        <v>0.4</v>
      </c>
      <c r="K6" s="223">
        <v>0.45</v>
      </c>
      <c r="L6" s="223">
        <v>0.5</v>
      </c>
      <c r="M6" s="223">
        <v>0.6</v>
      </c>
      <c r="N6" s="223">
        <v>0.7</v>
      </c>
      <c r="O6" s="223">
        <v>0.75</v>
      </c>
      <c r="P6" s="223">
        <v>0.8</v>
      </c>
      <c r="Q6" s="223">
        <v>0.9</v>
      </c>
      <c r="R6" s="224">
        <v>1</v>
      </c>
      <c r="S6" s="224">
        <v>1.05</v>
      </c>
      <c r="T6" s="224">
        <v>1.1000000000000001</v>
      </c>
      <c r="U6" s="224">
        <v>1.3</v>
      </c>
      <c r="V6" s="224">
        <v>1.5</v>
      </c>
      <c r="W6" s="224">
        <v>2.5</v>
      </c>
      <c r="X6" s="224">
        <v>3.7</v>
      </c>
      <c r="Y6" s="224">
        <v>4</v>
      </c>
      <c r="Z6" s="224">
        <v>12.5</v>
      </c>
      <c r="AA6" s="224" t="s">
        <v>753</v>
      </c>
      <c r="AB6" s="1528"/>
      <c r="AC6" s="1528"/>
    </row>
    <row r="7" spans="1:29">
      <c r="A7" s="213"/>
      <c r="B7" s="1522"/>
      <c r="C7" s="216" t="s">
        <v>7</v>
      </c>
      <c r="D7" s="216" t="s">
        <v>8</v>
      </c>
      <c r="E7" s="216" t="s">
        <v>9</v>
      </c>
      <c r="F7" s="216" t="s">
        <v>46</v>
      </c>
      <c r="G7" s="216" t="s">
        <v>47</v>
      </c>
      <c r="H7" s="216" t="s">
        <v>155</v>
      </c>
      <c r="I7" s="1126" t="s">
        <v>156</v>
      </c>
      <c r="J7" s="1126" t="s">
        <v>157</v>
      </c>
      <c r="K7" s="1126" t="s">
        <v>158</v>
      </c>
      <c r="L7" s="1126" t="s">
        <v>159</v>
      </c>
      <c r="M7" s="1126" t="s">
        <v>160</v>
      </c>
      <c r="N7" s="1126" t="s">
        <v>161</v>
      </c>
      <c r="O7" s="1126" t="s">
        <v>162</v>
      </c>
      <c r="P7" s="1126" t="s">
        <v>754</v>
      </c>
      <c r="Q7" s="1126" t="s">
        <v>755</v>
      </c>
      <c r="R7" s="1126" t="s">
        <v>756</v>
      </c>
      <c r="S7" s="1126" t="s">
        <v>757</v>
      </c>
      <c r="T7" s="1126" t="s">
        <v>2028</v>
      </c>
      <c r="U7" s="1126" t="s">
        <v>2029</v>
      </c>
      <c r="V7" s="1126" t="s">
        <v>2030</v>
      </c>
      <c r="W7" s="1126" t="s">
        <v>2031</v>
      </c>
      <c r="X7" s="1126" t="s">
        <v>2032</v>
      </c>
      <c r="Y7" s="1126" t="s">
        <v>2033</v>
      </c>
      <c r="Z7" s="1126" t="s">
        <v>1296</v>
      </c>
      <c r="AA7" s="1126" t="s">
        <v>1298</v>
      </c>
      <c r="AB7" s="225" t="s">
        <v>2034</v>
      </c>
      <c r="AC7" s="225" t="s">
        <v>2035</v>
      </c>
    </row>
    <row r="8" spans="1:29">
      <c r="A8" s="217">
        <v>1</v>
      </c>
      <c r="B8" s="43" t="s">
        <v>742</v>
      </c>
      <c r="C8" s="686">
        <v>4188453879.4400001</v>
      </c>
      <c r="D8" s="686">
        <v>0</v>
      </c>
      <c r="E8" s="686">
        <v>0</v>
      </c>
      <c r="F8" s="686">
        <v>0</v>
      </c>
      <c r="G8" s="686">
        <v>0</v>
      </c>
      <c r="H8" s="686">
        <v>0</v>
      </c>
      <c r="I8" s="686">
        <v>0</v>
      </c>
      <c r="J8" s="686">
        <v>0</v>
      </c>
      <c r="K8" s="686">
        <v>0</v>
      </c>
      <c r="L8" s="686">
        <v>0</v>
      </c>
      <c r="M8" s="686">
        <v>0</v>
      </c>
      <c r="N8" s="686">
        <v>0</v>
      </c>
      <c r="O8" s="686">
        <v>0</v>
      </c>
      <c r="P8" s="686">
        <v>0</v>
      </c>
      <c r="Q8" s="686">
        <v>0</v>
      </c>
      <c r="R8" s="686">
        <v>0</v>
      </c>
      <c r="S8" s="686">
        <v>0</v>
      </c>
      <c r="T8" s="686">
        <v>0</v>
      </c>
      <c r="U8" s="686">
        <v>0</v>
      </c>
      <c r="V8" s="686">
        <v>0</v>
      </c>
      <c r="W8" s="686">
        <v>0</v>
      </c>
      <c r="X8" s="686">
        <v>0</v>
      </c>
      <c r="Y8" s="686">
        <v>0</v>
      </c>
      <c r="Z8" s="686">
        <v>0</v>
      </c>
      <c r="AA8" s="686">
        <v>0</v>
      </c>
      <c r="AB8" s="694">
        <f t="shared" ref="AB8:AB24" si="0">SUM(C8:AA8)</f>
        <v>4188453879.4400001</v>
      </c>
      <c r="AC8" s="694">
        <f>AB8</f>
        <v>4188453879.4400001</v>
      </c>
    </row>
    <row r="9" spans="1:29">
      <c r="A9" s="217">
        <v>2</v>
      </c>
      <c r="B9" s="211" t="s">
        <v>743</v>
      </c>
      <c r="C9" s="686">
        <v>0</v>
      </c>
      <c r="D9" s="686">
        <v>0</v>
      </c>
      <c r="E9" s="686">
        <v>0</v>
      </c>
      <c r="F9" s="686">
        <v>0</v>
      </c>
      <c r="G9" s="686">
        <v>38779273.32</v>
      </c>
      <c r="H9" s="686">
        <v>0</v>
      </c>
      <c r="I9" s="686">
        <v>0</v>
      </c>
      <c r="J9" s="686">
        <v>0</v>
      </c>
      <c r="K9" s="686">
        <v>0</v>
      </c>
      <c r="L9" s="686">
        <v>0</v>
      </c>
      <c r="M9" s="686">
        <v>0</v>
      </c>
      <c r="N9" s="686">
        <v>0</v>
      </c>
      <c r="O9" s="686">
        <v>0</v>
      </c>
      <c r="P9" s="686">
        <v>0</v>
      </c>
      <c r="Q9" s="686">
        <v>0</v>
      </c>
      <c r="R9" s="686">
        <v>0</v>
      </c>
      <c r="S9" s="686">
        <v>0</v>
      </c>
      <c r="T9" s="686">
        <v>0</v>
      </c>
      <c r="U9" s="686">
        <v>0</v>
      </c>
      <c r="V9" s="686">
        <v>0</v>
      </c>
      <c r="W9" s="686">
        <v>0</v>
      </c>
      <c r="X9" s="686">
        <v>0</v>
      </c>
      <c r="Y9" s="686">
        <v>0</v>
      </c>
      <c r="Z9" s="686">
        <v>0</v>
      </c>
      <c r="AA9" s="686">
        <v>0</v>
      </c>
      <c r="AB9" s="694">
        <f t="shared" si="0"/>
        <v>38779273.32</v>
      </c>
      <c r="AC9" s="694">
        <f t="shared" ref="AC9:AC35" si="1">AB9</f>
        <v>38779273.32</v>
      </c>
    </row>
    <row r="10" spans="1:29">
      <c r="A10" s="217">
        <v>3</v>
      </c>
      <c r="B10" s="211" t="s">
        <v>744</v>
      </c>
      <c r="C10" s="686">
        <v>37460500.030000001</v>
      </c>
      <c r="D10" s="686">
        <v>0</v>
      </c>
      <c r="E10" s="686">
        <v>0</v>
      </c>
      <c r="F10" s="686">
        <v>0</v>
      </c>
      <c r="G10" s="686">
        <v>0</v>
      </c>
      <c r="H10" s="686">
        <v>0</v>
      </c>
      <c r="I10" s="686">
        <v>0</v>
      </c>
      <c r="J10" s="686">
        <v>0</v>
      </c>
      <c r="K10" s="686">
        <v>0</v>
      </c>
      <c r="L10" s="686">
        <v>0</v>
      </c>
      <c r="M10" s="686">
        <v>0</v>
      </c>
      <c r="N10" s="686">
        <v>0</v>
      </c>
      <c r="O10" s="686">
        <v>0</v>
      </c>
      <c r="P10" s="686">
        <v>0</v>
      </c>
      <c r="Q10" s="686">
        <v>0</v>
      </c>
      <c r="R10" s="686">
        <v>0</v>
      </c>
      <c r="S10" s="686">
        <v>0</v>
      </c>
      <c r="T10" s="686">
        <v>0</v>
      </c>
      <c r="U10" s="686">
        <v>0</v>
      </c>
      <c r="V10" s="686">
        <v>0</v>
      </c>
      <c r="W10" s="686">
        <v>0</v>
      </c>
      <c r="X10" s="686">
        <v>0</v>
      </c>
      <c r="Y10" s="686">
        <v>0</v>
      </c>
      <c r="Z10" s="686">
        <v>0</v>
      </c>
      <c r="AA10" s="686">
        <v>0</v>
      </c>
      <c r="AB10" s="694">
        <f t="shared" si="0"/>
        <v>37460500.030000001</v>
      </c>
      <c r="AC10" s="694">
        <f t="shared" si="1"/>
        <v>37460500.030000001</v>
      </c>
    </row>
    <row r="11" spans="1:29">
      <c r="A11" s="217">
        <v>4</v>
      </c>
      <c r="B11" s="211" t="s">
        <v>745</v>
      </c>
      <c r="C11" s="686">
        <v>42167118.590000004</v>
      </c>
      <c r="D11" s="686">
        <v>0</v>
      </c>
      <c r="E11" s="686">
        <v>0</v>
      </c>
      <c r="F11" s="686">
        <v>0</v>
      </c>
      <c r="G11" s="686">
        <v>0</v>
      </c>
      <c r="H11" s="686">
        <v>0</v>
      </c>
      <c r="I11" s="686">
        <v>0</v>
      </c>
      <c r="J11" s="686">
        <v>0</v>
      </c>
      <c r="K11" s="686">
        <v>0</v>
      </c>
      <c r="L11" s="686">
        <v>0</v>
      </c>
      <c r="M11" s="686">
        <v>0</v>
      </c>
      <c r="N11" s="686">
        <v>0</v>
      </c>
      <c r="O11" s="686">
        <v>0</v>
      </c>
      <c r="P11" s="686">
        <v>0</v>
      </c>
      <c r="Q11" s="686">
        <v>0</v>
      </c>
      <c r="R11" s="686">
        <v>0</v>
      </c>
      <c r="S11" s="686">
        <v>0</v>
      </c>
      <c r="T11" s="686">
        <v>0</v>
      </c>
      <c r="U11" s="686">
        <v>0</v>
      </c>
      <c r="V11" s="686">
        <v>0</v>
      </c>
      <c r="W11" s="686">
        <v>0</v>
      </c>
      <c r="X11" s="686">
        <v>0</v>
      </c>
      <c r="Y11" s="686">
        <v>0</v>
      </c>
      <c r="Z11" s="686">
        <v>0</v>
      </c>
      <c r="AA11" s="686">
        <v>0</v>
      </c>
      <c r="AB11" s="694">
        <f t="shared" si="0"/>
        <v>42167118.590000004</v>
      </c>
      <c r="AC11" s="694">
        <f t="shared" si="1"/>
        <v>42167118.590000004</v>
      </c>
    </row>
    <row r="12" spans="1:29">
      <c r="A12" s="217">
        <v>5</v>
      </c>
      <c r="B12" s="211" t="s">
        <v>746</v>
      </c>
      <c r="C12" s="686">
        <v>0</v>
      </c>
      <c r="D12" s="686">
        <v>0</v>
      </c>
      <c r="E12" s="686">
        <v>0</v>
      </c>
      <c r="F12" s="686">
        <v>0</v>
      </c>
      <c r="G12" s="686">
        <v>0</v>
      </c>
      <c r="H12" s="686">
        <v>0</v>
      </c>
      <c r="I12" s="686">
        <v>0</v>
      </c>
      <c r="J12" s="686">
        <v>0</v>
      </c>
      <c r="K12" s="686">
        <v>0</v>
      </c>
      <c r="L12" s="686">
        <v>0</v>
      </c>
      <c r="M12" s="686">
        <v>0</v>
      </c>
      <c r="N12" s="686">
        <v>0</v>
      </c>
      <c r="O12" s="686">
        <v>0</v>
      </c>
      <c r="P12" s="686">
        <v>0</v>
      </c>
      <c r="Q12" s="686">
        <v>0</v>
      </c>
      <c r="R12" s="686">
        <v>0</v>
      </c>
      <c r="S12" s="686">
        <v>0</v>
      </c>
      <c r="T12" s="686">
        <v>0</v>
      </c>
      <c r="U12" s="686">
        <v>0</v>
      </c>
      <c r="V12" s="686">
        <v>0</v>
      </c>
      <c r="W12" s="686">
        <v>0</v>
      </c>
      <c r="X12" s="686">
        <v>0</v>
      </c>
      <c r="Y12" s="686">
        <v>0</v>
      </c>
      <c r="Z12" s="686">
        <v>0</v>
      </c>
      <c r="AA12" s="686">
        <v>0</v>
      </c>
      <c r="AB12" s="694">
        <f t="shared" si="0"/>
        <v>0</v>
      </c>
      <c r="AC12" s="694">
        <f t="shared" si="1"/>
        <v>0</v>
      </c>
    </row>
    <row r="13" spans="1:29">
      <c r="A13" s="217">
        <v>6</v>
      </c>
      <c r="B13" s="211" t="s">
        <v>2349</v>
      </c>
      <c r="C13" s="686">
        <v>0</v>
      </c>
      <c r="D13" s="686">
        <v>0</v>
      </c>
      <c r="E13" s="686">
        <v>0</v>
      </c>
      <c r="F13" s="686">
        <v>0</v>
      </c>
      <c r="G13" s="686">
        <v>20897861</v>
      </c>
      <c r="H13" s="686">
        <v>322101.3200000003</v>
      </c>
      <c r="I13" s="686">
        <v>0</v>
      </c>
      <c r="J13" s="686">
        <v>27479.55</v>
      </c>
      <c r="K13" s="686">
        <v>0</v>
      </c>
      <c r="L13" s="686">
        <v>0</v>
      </c>
      <c r="M13" s="686">
        <v>0</v>
      </c>
      <c r="N13" s="686">
        <v>0</v>
      </c>
      <c r="O13" s="686">
        <v>0</v>
      </c>
      <c r="P13" s="686">
        <v>0</v>
      </c>
      <c r="Q13" s="686">
        <v>0</v>
      </c>
      <c r="R13" s="686">
        <v>0</v>
      </c>
      <c r="S13" s="686">
        <v>0</v>
      </c>
      <c r="T13" s="686">
        <v>0</v>
      </c>
      <c r="U13" s="686">
        <v>0</v>
      </c>
      <c r="V13" s="686">
        <v>2053240.92</v>
      </c>
      <c r="W13" s="686">
        <v>0</v>
      </c>
      <c r="X13" s="686">
        <v>0</v>
      </c>
      <c r="Y13" s="686">
        <v>0</v>
      </c>
      <c r="Z13" s="686">
        <v>0</v>
      </c>
      <c r="AA13" s="686">
        <v>0</v>
      </c>
      <c r="AB13" s="694">
        <f t="shared" si="0"/>
        <v>23300682.789999999</v>
      </c>
      <c r="AC13" s="694">
        <f t="shared" si="1"/>
        <v>23300682.789999999</v>
      </c>
    </row>
    <row r="14" spans="1:29" ht="30">
      <c r="A14" s="217">
        <v>7</v>
      </c>
      <c r="B14" s="211" t="s">
        <v>2351</v>
      </c>
      <c r="C14" s="686">
        <v>0</v>
      </c>
      <c r="D14" s="686">
        <v>0</v>
      </c>
      <c r="E14" s="686">
        <v>0</v>
      </c>
      <c r="F14" s="686">
        <v>0</v>
      </c>
      <c r="G14" s="686">
        <v>0</v>
      </c>
      <c r="H14" s="686">
        <v>0</v>
      </c>
      <c r="I14" s="686">
        <v>0</v>
      </c>
      <c r="J14" s="686">
        <v>0</v>
      </c>
      <c r="K14" s="686">
        <v>0</v>
      </c>
      <c r="L14" s="686">
        <v>21671061.32</v>
      </c>
      <c r="M14" s="686">
        <v>0</v>
      </c>
      <c r="N14" s="686">
        <v>0</v>
      </c>
      <c r="O14" s="686">
        <v>0</v>
      </c>
      <c r="P14" s="686">
        <v>0</v>
      </c>
      <c r="Q14" s="686">
        <v>0</v>
      </c>
      <c r="R14" s="686">
        <v>687060357.25999999</v>
      </c>
      <c r="S14" s="686">
        <v>0</v>
      </c>
      <c r="T14" s="686">
        <v>0</v>
      </c>
      <c r="U14" s="686">
        <v>0</v>
      </c>
      <c r="V14" s="686">
        <v>0</v>
      </c>
      <c r="W14" s="686">
        <v>0</v>
      </c>
      <c r="X14" s="686">
        <v>0</v>
      </c>
      <c r="Y14" s="686">
        <v>0</v>
      </c>
      <c r="Z14" s="686">
        <v>0</v>
      </c>
      <c r="AA14" s="686">
        <v>0</v>
      </c>
      <c r="AB14" s="694">
        <f t="shared" si="0"/>
        <v>708731418.58000004</v>
      </c>
      <c r="AC14" s="694">
        <f t="shared" si="1"/>
        <v>708731418.58000004</v>
      </c>
    </row>
    <row r="15" spans="1:29">
      <c r="A15" s="217">
        <v>8</v>
      </c>
      <c r="B15" s="211" t="s">
        <v>2350</v>
      </c>
      <c r="C15" s="686">
        <v>0</v>
      </c>
      <c r="D15" s="686">
        <v>0</v>
      </c>
      <c r="E15" s="686">
        <v>0</v>
      </c>
      <c r="F15" s="686">
        <v>0</v>
      </c>
      <c r="G15" s="686">
        <v>0</v>
      </c>
      <c r="H15" s="686">
        <v>0</v>
      </c>
      <c r="I15" s="686">
        <v>0</v>
      </c>
      <c r="J15" s="686">
        <v>0</v>
      </c>
      <c r="K15" s="686">
        <v>0</v>
      </c>
      <c r="L15" s="686">
        <v>0</v>
      </c>
      <c r="M15" s="686">
        <v>0</v>
      </c>
      <c r="N15" s="686">
        <v>0</v>
      </c>
      <c r="O15" s="686">
        <v>0</v>
      </c>
      <c r="P15" s="686">
        <v>18015678.629999999</v>
      </c>
      <c r="Q15" s="686">
        <v>0</v>
      </c>
      <c r="R15" s="686">
        <v>67071413.380000003</v>
      </c>
      <c r="S15" s="686">
        <v>0</v>
      </c>
      <c r="T15" s="686">
        <v>0</v>
      </c>
      <c r="U15" s="686">
        <v>0</v>
      </c>
      <c r="V15" s="686">
        <v>0</v>
      </c>
      <c r="W15" s="686">
        <v>0</v>
      </c>
      <c r="X15" s="686">
        <v>0</v>
      </c>
      <c r="Y15" s="686">
        <v>0</v>
      </c>
      <c r="Z15" s="686">
        <v>0</v>
      </c>
      <c r="AA15" s="686">
        <v>0</v>
      </c>
      <c r="AB15" s="694">
        <f t="shared" si="0"/>
        <v>85087092.010000005</v>
      </c>
      <c r="AC15" s="694">
        <f t="shared" si="1"/>
        <v>85087092.010000005</v>
      </c>
    </row>
    <row r="16" spans="1:29">
      <c r="A16" s="217">
        <v>9</v>
      </c>
      <c r="B16" s="211" t="s">
        <v>747</v>
      </c>
      <c r="C16" s="686">
        <v>0</v>
      </c>
      <c r="D16" s="686">
        <v>0</v>
      </c>
      <c r="E16" s="686">
        <v>0</v>
      </c>
      <c r="F16" s="686">
        <v>0</v>
      </c>
      <c r="G16" s="686">
        <v>0</v>
      </c>
      <c r="H16" s="686">
        <v>0</v>
      </c>
      <c r="I16" s="686">
        <v>0</v>
      </c>
      <c r="J16" s="686">
        <v>0</v>
      </c>
      <c r="K16" s="686">
        <v>7891908.3799999999</v>
      </c>
      <c r="L16" s="686">
        <v>0</v>
      </c>
      <c r="M16" s="686">
        <v>0</v>
      </c>
      <c r="N16" s="686">
        <v>0</v>
      </c>
      <c r="O16" s="686">
        <v>265310552.89999998</v>
      </c>
      <c r="P16" s="686">
        <v>0</v>
      </c>
      <c r="Q16" s="686">
        <v>0</v>
      </c>
      <c r="R16" s="686">
        <v>7162773.3300000001</v>
      </c>
      <c r="S16" s="686">
        <v>0</v>
      </c>
      <c r="T16" s="686">
        <v>0</v>
      </c>
      <c r="U16" s="686">
        <v>0</v>
      </c>
      <c r="V16" s="686">
        <v>0</v>
      </c>
      <c r="W16" s="686">
        <v>0</v>
      </c>
      <c r="X16" s="686">
        <v>0</v>
      </c>
      <c r="Y16" s="686">
        <v>0</v>
      </c>
      <c r="Z16" s="686">
        <v>0</v>
      </c>
      <c r="AA16" s="686">
        <v>0</v>
      </c>
      <c r="AB16" s="694">
        <f t="shared" si="0"/>
        <v>280365234.60999995</v>
      </c>
      <c r="AC16" s="694">
        <f t="shared" si="1"/>
        <v>280365234.60999995</v>
      </c>
    </row>
    <row r="17" spans="1:29">
      <c r="A17" s="217">
        <v>10</v>
      </c>
      <c r="B17" s="211" t="s">
        <v>2352</v>
      </c>
      <c r="C17" s="686">
        <v>0</v>
      </c>
      <c r="D17" s="686">
        <v>0</v>
      </c>
      <c r="E17" s="686">
        <v>0</v>
      </c>
      <c r="F17" s="686">
        <v>0</v>
      </c>
      <c r="G17" s="686">
        <v>1460535276.9000001</v>
      </c>
      <c r="H17" s="686">
        <v>27878171.280000001</v>
      </c>
      <c r="I17" s="686">
        <v>56243330.329999998</v>
      </c>
      <c r="J17" s="686">
        <v>0</v>
      </c>
      <c r="K17" s="686">
        <v>159476007.59999999</v>
      </c>
      <c r="L17" s="686">
        <v>0</v>
      </c>
      <c r="M17" s="686">
        <v>564671521.91999996</v>
      </c>
      <c r="N17" s="686">
        <v>0</v>
      </c>
      <c r="O17" s="686">
        <v>330667479.16000003</v>
      </c>
      <c r="P17" s="686">
        <v>0</v>
      </c>
      <c r="Q17" s="686">
        <v>604102166.98000002</v>
      </c>
      <c r="R17" s="686">
        <v>323271206.66000003</v>
      </c>
      <c r="S17" s="686">
        <v>2020799.75</v>
      </c>
      <c r="T17" s="686">
        <v>193031932.91</v>
      </c>
      <c r="U17" s="686">
        <v>0</v>
      </c>
      <c r="V17" s="686">
        <v>150248078.36000001</v>
      </c>
      <c r="W17" s="686">
        <v>0</v>
      </c>
      <c r="X17" s="686">
        <v>0</v>
      </c>
      <c r="Y17" s="686">
        <v>0</v>
      </c>
      <c r="Z17" s="686">
        <v>0</v>
      </c>
      <c r="AA17" s="686">
        <v>306830562.26999998</v>
      </c>
      <c r="AB17" s="694">
        <f t="shared" si="0"/>
        <v>4178976534.1199994</v>
      </c>
      <c r="AC17" s="694">
        <f t="shared" si="1"/>
        <v>4178976534.1199994</v>
      </c>
    </row>
    <row r="18" spans="1:29">
      <c r="A18" s="217">
        <v>11</v>
      </c>
      <c r="B18" s="211" t="s">
        <v>2353</v>
      </c>
      <c r="C18" s="686">
        <v>0</v>
      </c>
      <c r="D18" s="686">
        <v>0</v>
      </c>
      <c r="E18" s="686">
        <v>0</v>
      </c>
      <c r="F18" s="686">
        <v>0</v>
      </c>
      <c r="G18" s="686">
        <v>1455578627.75</v>
      </c>
      <c r="H18" s="686">
        <v>0</v>
      </c>
      <c r="I18" s="686">
        <v>0</v>
      </c>
      <c r="J18" s="686">
        <v>0</v>
      </c>
      <c r="K18" s="686">
        <v>0</v>
      </c>
      <c r="L18" s="686">
        <v>0</v>
      </c>
      <c r="M18" s="686">
        <v>0</v>
      </c>
      <c r="N18" s="686">
        <v>0</v>
      </c>
      <c r="O18" s="686">
        <v>0</v>
      </c>
      <c r="P18" s="686">
        <v>0</v>
      </c>
      <c r="Q18" s="686">
        <v>0</v>
      </c>
      <c r="R18" s="686">
        <v>0</v>
      </c>
      <c r="S18" s="686">
        <v>0</v>
      </c>
      <c r="T18" s="686">
        <v>0</v>
      </c>
      <c r="U18" s="686">
        <v>0</v>
      </c>
      <c r="V18" s="686">
        <v>0</v>
      </c>
      <c r="W18" s="686">
        <v>0</v>
      </c>
      <c r="X18" s="686">
        <v>0</v>
      </c>
      <c r="Y18" s="686">
        <v>0</v>
      </c>
      <c r="Z18" s="686">
        <v>0</v>
      </c>
      <c r="AA18" s="686">
        <v>0</v>
      </c>
      <c r="AB18" s="694">
        <f t="shared" si="0"/>
        <v>1455578627.75</v>
      </c>
      <c r="AC18" s="694">
        <f t="shared" si="1"/>
        <v>1455578627.75</v>
      </c>
    </row>
    <row r="19" spans="1:29" ht="30">
      <c r="A19" s="217">
        <v>12</v>
      </c>
      <c r="B19" s="211" t="s">
        <v>2354</v>
      </c>
      <c r="C19" s="686">
        <v>0</v>
      </c>
      <c r="D19" s="686">
        <v>0</v>
      </c>
      <c r="E19" s="686">
        <v>0</v>
      </c>
      <c r="F19" s="686">
        <v>0</v>
      </c>
      <c r="G19" s="686">
        <v>0</v>
      </c>
      <c r="H19" s="686">
        <v>0</v>
      </c>
      <c r="I19" s="686">
        <v>0</v>
      </c>
      <c r="J19" s="686">
        <v>0</v>
      </c>
      <c r="K19" s="686">
        <v>0</v>
      </c>
      <c r="L19" s="686">
        <v>0</v>
      </c>
      <c r="M19" s="686">
        <v>0</v>
      </c>
      <c r="N19" s="686">
        <v>0</v>
      </c>
      <c r="O19" s="686">
        <v>307624377.55000001</v>
      </c>
      <c r="P19" s="686">
        <v>0</v>
      </c>
      <c r="Q19" s="686">
        <v>0</v>
      </c>
      <c r="R19" s="686">
        <v>7019608.9500000002</v>
      </c>
      <c r="S19" s="686">
        <v>0</v>
      </c>
      <c r="T19" s="686">
        <v>0</v>
      </c>
      <c r="U19" s="686">
        <v>0</v>
      </c>
      <c r="V19" s="686">
        <v>0</v>
      </c>
      <c r="W19" s="686">
        <v>0</v>
      </c>
      <c r="X19" s="686">
        <v>0</v>
      </c>
      <c r="Y19" s="686">
        <v>0</v>
      </c>
      <c r="Z19" s="686">
        <v>0</v>
      </c>
      <c r="AA19" s="686">
        <v>0</v>
      </c>
      <c r="AB19" s="694">
        <f t="shared" si="0"/>
        <v>314643986.5</v>
      </c>
      <c r="AC19" s="694">
        <f t="shared" si="1"/>
        <v>314643986.5</v>
      </c>
    </row>
    <row r="20" spans="1:29">
      <c r="A20" s="217">
        <v>13</v>
      </c>
      <c r="B20" s="211" t="s">
        <v>2355</v>
      </c>
      <c r="C20" s="686">
        <v>0</v>
      </c>
      <c r="D20" s="686">
        <v>0</v>
      </c>
      <c r="E20" s="686">
        <v>0</v>
      </c>
      <c r="F20" s="686">
        <v>0</v>
      </c>
      <c r="G20" s="686">
        <v>0</v>
      </c>
      <c r="H20" s="686">
        <v>0</v>
      </c>
      <c r="I20" s="686">
        <v>0</v>
      </c>
      <c r="J20" s="686">
        <v>0</v>
      </c>
      <c r="K20" s="686">
        <v>0</v>
      </c>
      <c r="L20" s="686">
        <v>0</v>
      </c>
      <c r="M20" s="686">
        <v>0</v>
      </c>
      <c r="N20" s="686">
        <v>0</v>
      </c>
      <c r="O20" s="686">
        <v>2399217.61</v>
      </c>
      <c r="P20" s="686">
        <v>0</v>
      </c>
      <c r="Q20" s="686">
        <v>0</v>
      </c>
      <c r="R20" s="686">
        <v>5470170.7300000004</v>
      </c>
      <c r="S20" s="686">
        <v>0</v>
      </c>
      <c r="T20" s="686">
        <v>0</v>
      </c>
      <c r="U20" s="686">
        <v>0</v>
      </c>
      <c r="V20" s="686">
        <v>0</v>
      </c>
      <c r="W20" s="686">
        <v>0</v>
      </c>
      <c r="X20" s="686">
        <v>0</v>
      </c>
      <c r="Y20" s="686">
        <v>0</v>
      </c>
      <c r="Z20" s="686">
        <v>0</v>
      </c>
      <c r="AA20" s="686">
        <v>0</v>
      </c>
      <c r="AB20" s="694">
        <f t="shared" si="0"/>
        <v>7869388.3399999999</v>
      </c>
      <c r="AC20" s="694">
        <f t="shared" si="1"/>
        <v>7869388.3399999999</v>
      </c>
    </row>
    <row r="21" spans="1:29">
      <c r="A21" s="217">
        <v>14</v>
      </c>
      <c r="B21" s="211" t="s">
        <v>2356</v>
      </c>
      <c r="C21" s="686">
        <v>0</v>
      </c>
      <c r="D21" s="686">
        <v>0</v>
      </c>
      <c r="E21" s="686">
        <v>0</v>
      </c>
      <c r="F21" s="686">
        <v>0</v>
      </c>
      <c r="G21" s="686">
        <v>4907750.6500000004</v>
      </c>
      <c r="H21" s="686">
        <v>27878171.280000001</v>
      </c>
      <c r="I21" s="686">
        <v>56243330.329999998</v>
      </c>
      <c r="J21" s="686">
        <v>0</v>
      </c>
      <c r="K21" s="686">
        <v>159476007.59999999</v>
      </c>
      <c r="L21" s="686">
        <v>0</v>
      </c>
      <c r="M21" s="686">
        <v>27236620.760000002</v>
      </c>
      <c r="N21" s="686">
        <v>0</v>
      </c>
      <c r="O21" s="686">
        <v>10463182.789999999</v>
      </c>
      <c r="P21" s="686">
        <v>0</v>
      </c>
      <c r="Q21" s="686">
        <v>0</v>
      </c>
      <c r="R21" s="686">
        <v>0</v>
      </c>
      <c r="S21" s="686">
        <v>2020799.75</v>
      </c>
      <c r="T21" s="686">
        <v>0</v>
      </c>
      <c r="U21" s="686">
        <v>0</v>
      </c>
      <c r="V21" s="686">
        <v>0</v>
      </c>
      <c r="W21" s="686">
        <v>0</v>
      </c>
      <c r="X21" s="686">
        <v>0</v>
      </c>
      <c r="Y21" s="686">
        <v>0</v>
      </c>
      <c r="Z21" s="686">
        <v>0</v>
      </c>
      <c r="AA21" s="686">
        <v>0</v>
      </c>
      <c r="AB21" s="694">
        <f t="shared" si="0"/>
        <v>288225863.16000003</v>
      </c>
      <c r="AC21" s="694">
        <f t="shared" si="1"/>
        <v>288225863.16000003</v>
      </c>
    </row>
    <row r="22" spans="1:29">
      <c r="A22" s="217">
        <v>15</v>
      </c>
      <c r="B22" s="211" t="s">
        <v>2357</v>
      </c>
      <c r="C22" s="686">
        <v>0</v>
      </c>
      <c r="D22" s="686">
        <v>0</v>
      </c>
      <c r="E22" s="686">
        <v>0</v>
      </c>
      <c r="F22" s="686">
        <v>0</v>
      </c>
      <c r="G22" s="686">
        <v>0</v>
      </c>
      <c r="H22" s="686">
        <v>0</v>
      </c>
      <c r="I22" s="686">
        <v>0</v>
      </c>
      <c r="J22" s="686">
        <v>0</v>
      </c>
      <c r="K22" s="686">
        <v>0</v>
      </c>
      <c r="L22" s="686">
        <v>0</v>
      </c>
      <c r="M22" s="686">
        <v>0</v>
      </c>
      <c r="N22" s="686">
        <v>0</v>
      </c>
      <c r="O22" s="686">
        <v>0</v>
      </c>
      <c r="P22" s="686">
        <v>0</v>
      </c>
      <c r="Q22" s="686">
        <v>0</v>
      </c>
      <c r="R22" s="686">
        <v>0</v>
      </c>
      <c r="S22" s="686">
        <v>0</v>
      </c>
      <c r="T22" s="686">
        <v>0</v>
      </c>
      <c r="U22" s="686">
        <v>0</v>
      </c>
      <c r="V22" s="686">
        <v>17097410.030000001</v>
      </c>
      <c r="W22" s="686">
        <v>0</v>
      </c>
      <c r="X22" s="686">
        <v>0</v>
      </c>
      <c r="Y22" s="686">
        <v>0</v>
      </c>
      <c r="Z22" s="686">
        <v>0</v>
      </c>
      <c r="AA22" s="686">
        <v>0</v>
      </c>
      <c r="AB22" s="694">
        <f t="shared" si="0"/>
        <v>17097410.030000001</v>
      </c>
      <c r="AC22" s="694">
        <f t="shared" si="1"/>
        <v>17097410.030000001</v>
      </c>
    </row>
    <row r="23" spans="1:29">
      <c r="A23" s="217">
        <v>16</v>
      </c>
      <c r="B23" s="211" t="s">
        <v>2358</v>
      </c>
      <c r="C23" s="686">
        <v>0</v>
      </c>
      <c r="D23" s="686">
        <v>0</v>
      </c>
      <c r="E23" s="686">
        <v>0</v>
      </c>
      <c r="F23" s="686">
        <v>0</v>
      </c>
      <c r="G23" s="686">
        <v>0</v>
      </c>
      <c r="H23" s="686">
        <v>0</v>
      </c>
      <c r="I23" s="686">
        <v>0</v>
      </c>
      <c r="J23" s="686">
        <v>0</v>
      </c>
      <c r="K23" s="686">
        <v>0</v>
      </c>
      <c r="L23" s="686">
        <v>0</v>
      </c>
      <c r="M23" s="686">
        <v>537434901.15999997</v>
      </c>
      <c r="N23" s="686">
        <v>0</v>
      </c>
      <c r="O23" s="686">
        <v>0</v>
      </c>
      <c r="P23" s="686">
        <v>0</v>
      </c>
      <c r="Q23" s="686">
        <v>0</v>
      </c>
      <c r="R23" s="686">
        <v>0</v>
      </c>
      <c r="S23" s="686">
        <v>0</v>
      </c>
      <c r="T23" s="686">
        <v>0</v>
      </c>
      <c r="U23" s="686">
        <v>0</v>
      </c>
      <c r="V23" s="686">
        <v>0</v>
      </c>
      <c r="W23" s="686">
        <v>0</v>
      </c>
      <c r="X23" s="686">
        <v>0</v>
      </c>
      <c r="Y23" s="686">
        <v>0</v>
      </c>
      <c r="Z23" s="686">
        <v>0</v>
      </c>
      <c r="AA23" s="686">
        <v>0</v>
      </c>
      <c r="AB23" s="694">
        <f t="shared" si="0"/>
        <v>537434901.15999997</v>
      </c>
      <c r="AC23" s="694">
        <f t="shared" si="1"/>
        <v>537434901.15999997</v>
      </c>
    </row>
    <row r="24" spans="1:29" ht="30">
      <c r="A24" s="1086">
        <v>17</v>
      </c>
      <c r="B24" s="211" t="s">
        <v>2359</v>
      </c>
      <c r="C24" s="686">
        <v>0</v>
      </c>
      <c r="D24" s="686">
        <v>0</v>
      </c>
      <c r="E24" s="686">
        <v>0</v>
      </c>
      <c r="F24" s="686">
        <v>0</v>
      </c>
      <c r="G24" s="686">
        <v>48898.5</v>
      </c>
      <c r="H24" s="686">
        <v>0</v>
      </c>
      <c r="I24" s="686">
        <v>0</v>
      </c>
      <c r="J24" s="686">
        <v>0</v>
      </c>
      <c r="K24" s="686">
        <v>0</v>
      </c>
      <c r="L24" s="686">
        <v>0</v>
      </c>
      <c r="M24" s="686">
        <v>0</v>
      </c>
      <c r="N24" s="686">
        <v>0</v>
      </c>
      <c r="O24" s="686">
        <v>9441000.1300000008</v>
      </c>
      <c r="P24" s="686">
        <v>0</v>
      </c>
      <c r="Q24" s="686">
        <v>0</v>
      </c>
      <c r="R24" s="686">
        <v>199101908.21000001</v>
      </c>
      <c r="S24" s="686">
        <v>0</v>
      </c>
      <c r="T24" s="686">
        <v>0</v>
      </c>
      <c r="U24" s="686">
        <v>0</v>
      </c>
      <c r="V24" s="686">
        <v>0</v>
      </c>
      <c r="W24" s="686">
        <v>0</v>
      </c>
      <c r="X24" s="686">
        <v>0</v>
      </c>
      <c r="Y24" s="686">
        <v>0</v>
      </c>
      <c r="Z24" s="686">
        <v>0</v>
      </c>
      <c r="AA24" s="686">
        <v>0</v>
      </c>
      <c r="AB24" s="694">
        <f t="shared" si="0"/>
        <v>208591806.84</v>
      </c>
      <c r="AC24" s="694">
        <f t="shared" si="1"/>
        <v>208591806.84</v>
      </c>
    </row>
    <row r="25" spans="1:29">
      <c r="A25" s="1086">
        <v>18</v>
      </c>
      <c r="B25" s="211" t="s">
        <v>2360</v>
      </c>
      <c r="C25" s="686">
        <v>0</v>
      </c>
      <c r="D25" s="686">
        <v>0</v>
      </c>
      <c r="E25" s="686">
        <v>0</v>
      </c>
      <c r="F25" s="686">
        <v>0</v>
      </c>
      <c r="G25" s="686">
        <v>0</v>
      </c>
      <c r="H25" s="686">
        <v>0</v>
      </c>
      <c r="I25" s="686">
        <v>0</v>
      </c>
      <c r="J25" s="686">
        <v>0</v>
      </c>
      <c r="K25" s="686">
        <v>0</v>
      </c>
      <c r="L25" s="686">
        <v>0</v>
      </c>
      <c r="M25" s="686">
        <v>0</v>
      </c>
      <c r="N25" s="686">
        <v>0</v>
      </c>
      <c r="O25" s="686">
        <v>739701.08</v>
      </c>
      <c r="P25" s="686">
        <v>0</v>
      </c>
      <c r="Q25" s="686">
        <v>0</v>
      </c>
      <c r="R25" s="686">
        <v>81849368.010000005</v>
      </c>
      <c r="S25" s="686">
        <v>0</v>
      </c>
      <c r="T25" s="686">
        <v>0</v>
      </c>
      <c r="U25" s="686">
        <v>0</v>
      </c>
      <c r="V25" s="686">
        <v>0</v>
      </c>
      <c r="W25" s="686">
        <v>0</v>
      </c>
      <c r="X25" s="686">
        <v>0</v>
      </c>
      <c r="Y25" s="686">
        <v>0</v>
      </c>
      <c r="Z25" s="686">
        <v>0</v>
      </c>
      <c r="AA25" s="686">
        <v>0</v>
      </c>
      <c r="AB25" s="694">
        <f t="shared" ref="AB25:AB35" si="2">SUM(C25:AA25)</f>
        <v>82589069.090000004</v>
      </c>
      <c r="AC25" s="694">
        <f t="shared" si="1"/>
        <v>82589069.090000004</v>
      </c>
    </row>
    <row r="26" spans="1:29">
      <c r="A26" s="1086">
        <v>19</v>
      </c>
      <c r="B26" s="211" t="s">
        <v>2361</v>
      </c>
      <c r="C26" s="686">
        <v>0</v>
      </c>
      <c r="D26" s="686">
        <v>0</v>
      </c>
      <c r="E26" s="686">
        <v>0</v>
      </c>
      <c r="F26" s="686">
        <v>0</v>
      </c>
      <c r="G26" s="686">
        <v>0</v>
      </c>
      <c r="H26" s="686">
        <v>0</v>
      </c>
      <c r="I26" s="686">
        <v>0</v>
      </c>
      <c r="J26" s="686">
        <v>0</v>
      </c>
      <c r="K26" s="686">
        <v>0</v>
      </c>
      <c r="L26" s="686">
        <v>0</v>
      </c>
      <c r="M26" s="686">
        <v>0</v>
      </c>
      <c r="N26" s="686">
        <v>0</v>
      </c>
      <c r="O26" s="686">
        <v>0</v>
      </c>
      <c r="P26" s="686">
        <v>0</v>
      </c>
      <c r="Q26" s="686">
        <v>604102166.98000002</v>
      </c>
      <c r="R26" s="686">
        <v>0</v>
      </c>
      <c r="S26" s="686">
        <v>0</v>
      </c>
      <c r="T26" s="686">
        <v>193031932.91</v>
      </c>
      <c r="U26" s="686">
        <v>0</v>
      </c>
      <c r="V26" s="686">
        <v>0</v>
      </c>
      <c r="W26" s="686">
        <v>0</v>
      </c>
      <c r="X26" s="686">
        <v>0</v>
      </c>
      <c r="Y26" s="686">
        <v>0</v>
      </c>
      <c r="Z26" s="686">
        <v>0</v>
      </c>
      <c r="AA26" s="686">
        <v>306830562.26999998</v>
      </c>
      <c r="AB26" s="694">
        <f t="shared" si="2"/>
        <v>1103964662.1599998</v>
      </c>
      <c r="AC26" s="694">
        <f t="shared" si="1"/>
        <v>1103964662.1599998</v>
      </c>
    </row>
    <row r="27" spans="1:29">
      <c r="A27" s="1086">
        <v>20</v>
      </c>
      <c r="B27" s="211" t="s">
        <v>2362</v>
      </c>
      <c r="C27" s="686">
        <v>0</v>
      </c>
      <c r="D27" s="686">
        <v>0</v>
      </c>
      <c r="E27" s="686">
        <v>0</v>
      </c>
      <c r="F27" s="686">
        <v>0</v>
      </c>
      <c r="G27" s="686">
        <v>0</v>
      </c>
      <c r="H27" s="686">
        <v>0</v>
      </c>
      <c r="I27" s="686">
        <v>0</v>
      </c>
      <c r="J27" s="686">
        <v>0</v>
      </c>
      <c r="K27" s="686">
        <v>0</v>
      </c>
      <c r="L27" s="686">
        <v>0</v>
      </c>
      <c r="M27" s="686">
        <v>0</v>
      </c>
      <c r="N27" s="686">
        <v>0</v>
      </c>
      <c r="O27" s="686">
        <v>0</v>
      </c>
      <c r="P27" s="686">
        <v>0</v>
      </c>
      <c r="Q27" s="686">
        <v>0</v>
      </c>
      <c r="R27" s="686">
        <v>0</v>
      </c>
      <c r="S27" s="686">
        <v>0</v>
      </c>
      <c r="T27" s="686">
        <v>0</v>
      </c>
      <c r="U27" s="686">
        <v>0</v>
      </c>
      <c r="V27" s="686">
        <v>11267985.289999999</v>
      </c>
      <c r="W27" s="686">
        <v>0</v>
      </c>
      <c r="X27" s="686">
        <v>0</v>
      </c>
      <c r="Y27" s="686">
        <v>0</v>
      </c>
      <c r="Z27" s="686">
        <v>0</v>
      </c>
      <c r="AA27" s="686">
        <v>0</v>
      </c>
      <c r="AB27" s="694">
        <f t="shared" si="2"/>
        <v>11267985.289999999</v>
      </c>
      <c r="AC27" s="694">
        <f t="shared" si="1"/>
        <v>11267985.289999999</v>
      </c>
    </row>
    <row r="28" spans="1:29">
      <c r="A28" s="1086">
        <v>21</v>
      </c>
      <c r="B28" s="211" t="s">
        <v>2363</v>
      </c>
      <c r="C28" s="686">
        <v>0</v>
      </c>
      <c r="D28" s="686">
        <v>0</v>
      </c>
      <c r="E28" s="686">
        <v>0</v>
      </c>
      <c r="F28" s="686">
        <v>0</v>
      </c>
      <c r="G28" s="686">
        <v>0</v>
      </c>
      <c r="H28" s="686">
        <v>0</v>
      </c>
      <c r="I28" s="686">
        <v>0</v>
      </c>
      <c r="J28" s="686">
        <v>0</v>
      </c>
      <c r="K28" s="686">
        <v>0</v>
      </c>
      <c r="L28" s="686">
        <v>0</v>
      </c>
      <c r="M28" s="686">
        <v>0</v>
      </c>
      <c r="N28" s="686">
        <v>0</v>
      </c>
      <c r="O28" s="686">
        <v>0</v>
      </c>
      <c r="P28" s="686">
        <v>0</v>
      </c>
      <c r="Q28" s="686">
        <v>0</v>
      </c>
      <c r="R28" s="686">
        <v>29830150.760000002</v>
      </c>
      <c r="S28" s="686">
        <v>0</v>
      </c>
      <c r="T28" s="686">
        <v>0</v>
      </c>
      <c r="U28" s="686">
        <v>0</v>
      </c>
      <c r="V28" s="686">
        <v>121882683.04000001</v>
      </c>
      <c r="W28" s="686">
        <v>0</v>
      </c>
      <c r="X28" s="686">
        <v>0</v>
      </c>
      <c r="Y28" s="686">
        <v>0</v>
      </c>
      <c r="Z28" s="686">
        <v>0</v>
      </c>
      <c r="AA28" s="686">
        <v>0</v>
      </c>
      <c r="AB28" s="694">
        <f t="shared" si="2"/>
        <v>151712833.80000001</v>
      </c>
      <c r="AC28" s="694">
        <f t="shared" si="1"/>
        <v>151712833.80000001</v>
      </c>
    </row>
    <row r="29" spans="1:29">
      <c r="A29" s="1086">
        <v>22</v>
      </c>
      <c r="B29" s="211" t="s">
        <v>606</v>
      </c>
      <c r="C29" s="686">
        <v>0</v>
      </c>
      <c r="D29" s="686">
        <v>0</v>
      </c>
      <c r="E29" s="686">
        <v>0</v>
      </c>
      <c r="F29" s="686">
        <v>0</v>
      </c>
      <c r="G29" s="686">
        <v>0</v>
      </c>
      <c r="H29" s="686">
        <v>0</v>
      </c>
      <c r="I29" s="686">
        <v>0</v>
      </c>
      <c r="J29" s="686">
        <v>0</v>
      </c>
      <c r="K29" s="686">
        <v>0</v>
      </c>
      <c r="L29" s="686">
        <v>0</v>
      </c>
      <c r="M29" s="686">
        <v>0</v>
      </c>
      <c r="N29" s="686">
        <v>0</v>
      </c>
      <c r="O29" s="686">
        <v>0</v>
      </c>
      <c r="P29" s="686">
        <v>0</v>
      </c>
      <c r="Q29" s="686">
        <v>0</v>
      </c>
      <c r="R29" s="686">
        <v>34818346.900000006</v>
      </c>
      <c r="S29" s="686">
        <v>0</v>
      </c>
      <c r="T29" s="686">
        <v>0</v>
      </c>
      <c r="U29" s="686">
        <v>0</v>
      </c>
      <c r="V29" s="686">
        <v>21194365.359999999</v>
      </c>
      <c r="W29" s="686">
        <v>0</v>
      </c>
      <c r="X29" s="686">
        <v>0</v>
      </c>
      <c r="Y29" s="686">
        <v>0</v>
      </c>
      <c r="Z29" s="686">
        <v>0</v>
      </c>
      <c r="AA29" s="686">
        <v>0</v>
      </c>
      <c r="AB29" s="694">
        <f t="shared" si="2"/>
        <v>56012712.260000005</v>
      </c>
      <c r="AC29" s="694">
        <f t="shared" si="1"/>
        <v>56012712.260000005</v>
      </c>
    </row>
    <row r="30" spans="1:29">
      <c r="A30" s="1086">
        <v>23</v>
      </c>
      <c r="B30" s="211" t="s">
        <v>2364</v>
      </c>
      <c r="C30" s="686">
        <v>0</v>
      </c>
      <c r="D30" s="686">
        <v>0</v>
      </c>
      <c r="E30" s="686">
        <v>0</v>
      </c>
      <c r="F30" s="686">
        <v>0</v>
      </c>
      <c r="G30" s="686">
        <v>0</v>
      </c>
      <c r="H30" s="686">
        <v>0</v>
      </c>
      <c r="I30" s="686">
        <v>0</v>
      </c>
      <c r="J30" s="686">
        <v>0</v>
      </c>
      <c r="K30" s="686">
        <v>0</v>
      </c>
      <c r="L30" s="686">
        <v>0</v>
      </c>
      <c r="M30" s="686">
        <v>0</v>
      </c>
      <c r="N30" s="686">
        <v>0</v>
      </c>
      <c r="O30" s="686">
        <v>0</v>
      </c>
      <c r="P30" s="686">
        <v>0</v>
      </c>
      <c r="Q30" s="686">
        <v>0</v>
      </c>
      <c r="R30" s="686">
        <v>0</v>
      </c>
      <c r="S30" s="686">
        <v>0</v>
      </c>
      <c r="T30" s="686">
        <v>0</v>
      </c>
      <c r="U30" s="686">
        <v>0</v>
      </c>
      <c r="V30" s="686">
        <v>0</v>
      </c>
      <c r="W30" s="686">
        <v>0</v>
      </c>
      <c r="X30" s="686">
        <v>0</v>
      </c>
      <c r="Y30" s="686">
        <v>0</v>
      </c>
      <c r="Z30" s="686">
        <v>0</v>
      </c>
      <c r="AA30" s="686">
        <v>0</v>
      </c>
      <c r="AB30" s="694">
        <f t="shared" si="2"/>
        <v>0</v>
      </c>
      <c r="AC30" s="694">
        <f t="shared" si="1"/>
        <v>0</v>
      </c>
    </row>
    <row r="31" spans="1:29">
      <c r="A31" s="1086">
        <v>24</v>
      </c>
      <c r="B31" s="211" t="s">
        <v>592</v>
      </c>
      <c r="C31" s="686">
        <v>0</v>
      </c>
      <c r="D31" s="686">
        <v>0</v>
      </c>
      <c r="E31" s="686">
        <v>0</v>
      </c>
      <c r="F31" s="686">
        <v>0</v>
      </c>
      <c r="G31" s="686">
        <v>0</v>
      </c>
      <c r="H31" s="686">
        <v>0</v>
      </c>
      <c r="I31" s="686">
        <v>0</v>
      </c>
      <c r="J31" s="686">
        <v>0</v>
      </c>
      <c r="K31" s="686">
        <v>0</v>
      </c>
      <c r="L31" s="686">
        <v>0</v>
      </c>
      <c r="M31" s="686">
        <v>0</v>
      </c>
      <c r="N31" s="686">
        <v>0</v>
      </c>
      <c r="O31" s="686">
        <v>0</v>
      </c>
      <c r="P31" s="686">
        <v>0</v>
      </c>
      <c r="Q31" s="686">
        <v>0</v>
      </c>
      <c r="R31" s="686">
        <v>0</v>
      </c>
      <c r="S31" s="686">
        <v>0</v>
      </c>
      <c r="T31" s="686">
        <v>0</v>
      </c>
      <c r="U31" s="686">
        <v>0</v>
      </c>
      <c r="V31" s="686">
        <v>0</v>
      </c>
      <c r="W31" s="686">
        <v>0</v>
      </c>
      <c r="X31" s="686">
        <v>0</v>
      </c>
      <c r="Y31" s="686">
        <v>0</v>
      </c>
      <c r="Z31" s="686">
        <v>0</v>
      </c>
      <c r="AA31" s="686">
        <v>0</v>
      </c>
      <c r="AB31" s="694">
        <f t="shared" si="2"/>
        <v>0</v>
      </c>
      <c r="AC31" s="694">
        <f t="shared" si="1"/>
        <v>0</v>
      </c>
    </row>
    <row r="32" spans="1:29">
      <c r="A32" s="1086">
        <v>25</v>
      </c>
      <c r="B32" s="211" t="s">
        <v>748</v>
      </c>
      <c r="C32" s="686">
        <v>0</v>
      </c>
      <c r="D32" s="686">
        <v>0</v>
      </c>
      <c r="E32" s="686">
        <v>0</v>
      </c>
      <c r="F32" s="686">
        <v>0</v>
      </c>
      <c r="G32" s="686">
        <v>0</v>
      </c>
      <c r="H32" s="686">
        <v>0</v>
      </c>
      <c r="I32" s="686">
        <v>0</v>
      </c>
      <c r="J32" s="686">
        <v>0</v>
      </c>
      <c r="K32" s="686">
        <v>0</v>
      </c>
      <c r="L32" s="686">
        <v>0</v>
      </c>
      <c r="M32" s="686">
        <v>0</v>
      </c>
      <c r="N32" s="686">
        <v>0</v>
      </c>
      <c r="O32" s="686">
        <v>0</v>
      </c>
      <c r="P32" s="686">
        <v>0</v>
      </c>
      <c r="Q32" s="686">
        <v>0</v>
      </c>
      <c r="R32" s="686">
        <v>0</v>
      </c>
      <c r="S32" s="686">
        <v>0</v>
      </c>
      <c r="T32" s="686">
        <v>0</v>
      </c>
      <c r="U32" s="686">
        <v>0</v>
      </c>
      <c r="V32" s="686">
        <v>0</v>
      </c>
      <c r="W32" s="686">
        <v>0</v>
      </c>
      <c r="X32" s="686">
        <v>0</v>
      </c>
      <c r="Y32" s="686">
        <v>0</v>
      </c>
      <c r="Z32" s="686">
        <v>0</v>
      </c>
      <c r="AA32" s="686">
        <v>0</v>
      </c>
      <c r="AB32" s="694">
        <f t="shared" si="2"/>
        <v>0</v>
      </c>
      <c r="AC32" s="694">
        <f t="shared" si="1"/>
        <v>0</v>
      </c>
    </row>
    <row r="33" spans="1:29">
      <c r="A33" s="1086">
        <v>26</v>
      </c>
      <c r="B33" s="211" t="s">
        <v>2365</v>
      </c>
      <c r="C33" s="686">
        <v>332743.43</v>
      </c>
      <c r="D33" s="686">
        <v>0</v>
      </c>
      <c r="E33" s="686">
        <v>0</v>
      </c>
      <c r="F33" s="686">
        <v>0</v>
      </c>
      <c r="G33" s="686">
        <v>248897.55999999997</v>
      </c>
      <c r="H33" s="686">
        <v>5441.92</v>
      </c>
      <c r="I33" s="686">
        <v>0</v>
      </c>
      <c r="J33" s="686">
        <v>0</v>
      </c>
      <c r="K33" s="686">
        <v>0</v>
      </c>
      <c r="L33" s="686">
        <v>81156.800000000003</v>
      </c>
      <c r="M33" s="686">
        <v>0</v>
      </c>
      <c r="N33" s="686">
        <v>0</v>
      </c>
      <c r="O33" s="686">
        <v>0</v>
      </c>
      <c r="P33" s="686">
        <v>0</v>
      </c>
      <c r="Q33" s="686">
        <v>0</v>
      </c>
      <c r="R33" s="686">
        <v>5438160.1100000003</v>
      </c>
      <c r="S33" s="686">
        <v>0</v>
      </c>
      <c r="T33" s="686">
        <v>0</v>
      </c>
      <c r="U33" s="686">
        <v>0</v>
      </c>
      <c r="V33" s="686">
        <v>0</v>
      </c>
      <c r="W33" s="686">
        <v>0</v>
      </c>
      <c r="X33" s="686">
        <v>0</v>
      </c>
      <c r="Y33" s="686">
        <v>0</v>
      </c>
      <c r="Z33" s="686">
        <v>0</v>
      </c>
      <c r="AA33" s="686">
        <v>0</v>
      </c>
      <c r="AB33" s="694">
        <f t="shared" si="2"/>
        <v>6106399.8200000003</v>
      </c>
      <c r="AC33" s="694">
        <f t="shared" si="1"/>
        <v>6106399.8200000003</v>
      </c>
    </row>
    <row r="34" spans="1:29">
      <c r="A34" s="1086">
        <v>27</v>
      </c>
      <c r="B34" s="211" t="s">
        <v>258</v>
      </c>
      <c r="C34" s="686">
        <v>0</v>
      </c>
      <c r="D34" s="686">
        <v>0</v>
      </c>
      <c r="E34" s="686">
        <v>0</v>
      </c>
      <c r="F34" s="686">
        <v>0</v>
      </c>
      <c r="G34" s="686">
        <v>0</v>
      </c>
      <c r="H34" s="686">
        <v>0</v>
      </c>
      <c r="I34" s="686">
        <v>0</v>
      </c>
      <c r="J34" s="686">
        <v>0</v>
      </c>
      <c r="K34" s="686">
        <v>0</v>
      </c>
      <c r="L34" s="686">
        <v>0</v>
      </c>
      <c r="M34" s="686">
        <v>0</v>
      </c>
      <c r="N34" s="686">
        <v>0</v>
      </c>
      <c r="O34" s="686">
        <v>0</v>
      </c>
      <c r="P34" s="686">
        <v>0</v>
      </c>
      <c r="Q34" s="686">
        <v>0</v>
      </c>
      <c r="R34" s="686">
        <v>1000000</v>
      </c>
      <c r="S34" s="686">
        <v>0</v>
      </c>
      <c r="T34" s="686">
        <v>0</v>
      </c>
      <c r="U34" s="686">
        <v>0</v>
      </c>
      <c r="V34" s="686">
        <v>0</v>
      </c>
      <c r="W34" s="686">
        <v>0</v>
      </c>
      <c r="X34" s="686">
        <v>0</v>
      </c>
      <c r="Y34" s="686">
        <v>0</v>
      </c>
      <c r="Z34" s="686">
        <v>0</v>
      </c>
      <c r="AA34" s="686">
        <v>0</v>
      </c>
      <c r="AB34" s="694">
        <f t="shared" si="2"/>
        <v>1000000</v>
      </c>
      <c r="AC34" s="694">
        <f t="shared" si="1"/>
        <v>1000000</v>
      </c>
    </row>
    <row r="35" spans="1:29">
      <c r="A35" s="1086">
        <v>28</v>
      </c>
      <c r="B35" s="211" t="s">
        <v>749</v>
      </c>
      <c r="C35" s="686">
        <v>7889.95</v>
      </c>
      <c r="D35" s="686">
        <v>0</v>
      </c>
      <c r="E35" s="686">
        <v>0</v>
      </c>
      <c r="F35" s="686">
        <v>0</v>
      </c>
      <c r="G35" s="686">
        <v>1925603.39</v>
      </c>
      <c r="H35" s="686">
        <v>0</v>
      </c>
      <c r="I35" s="686">
        <v>0</v>
      </c>
      <c r="J35" s="686">
        <v>0</v>
      </c>
      <c r="K35" s="686">
        <v>0</v>
      </c>
      <c r="L35" s="686">
        <v>0</v>
      </c>
      <c r="M35" s="686">
        <v>0</v>
      </c>
      <c r="N35" s="686">
        <v>0</v>
      </c>
      <c r="O35" s="686">
        <v>0</v>
      </c>
      <c r="P35" s="686">
        <v>0</v>
      </c>
      <c r="Q35" s="686">
        <v>0</v>
      </c>
      <c r="R35" s="686">
        <v>23554609.920000002</v>
      </c>
      <c r="S35" s="686">
        <v>0</v>
      </c>
      <c r="T35" s="686">
        <v>0</v>
      </c>
      <c r="U35" s="686">
        <v>0</v>
      </c>
      <c r="V35" s="686">
        <v>0</v>
      </c>
      <c r="W35" s="686">
        <v>0</v>
      </c>
      <c r="X35" s="686">
        <v>0</v>
      </c>
      <c r="Y35" s="686">
        <v>0</v>
      </c>
      <c r="Z35" s="686">
        <v>0</v>
      </c>
      <c r="AA35" s="686">
        <v>0</v>
      </c>
      <c r="AB35" s="694">
        <f t="shared" si="2"/>
        <v>25488103.260000002</v>
      </c>
      <c r="AC35" s="694">
        <f t="shared" si="1"/>
        <v>25488103.260000002</v>
      </c>
    </row>
    <row r="36" spans="1:29">
      <c r="A36" s="1086">
        <v>29</v>
      </c>
      <c r="B36" s="221" t="s">
        <v>750</v>
      </c>
      <c r="C36" s="1127">
        <f>SUM(C8:C35)</f>
        <v>4268422131.4400001</v>
      </c>
      <c r="D36" s="1127">
        <f>SUM(D8:D35)</f>
        <v>0</v>
      </c>
      <c r="E36" s="1127">
        <f t="shared" ref="E36:AC36" si="3">SUM(E8:E35)</f>
        <v>0</v>
      </c>
      <c r="F36" s="1127">
        <f t="shared" si="3"/>
        <v>0</v>
      </c>
      <c r="G36" s="1127">
        <f t="shared" si="3"/>
        <v>2982922189.0700002</v>
      </c>
      <c r="H36" s="1127">
        <f t="shared" si="3"/>
        <v>56083885.800000004</v>
      </c>
      <c r="I36" s="1127">
        <f t="shared" si="3"/>
        <v>112486660.66</v>
      </c>
      <c r="J36" s="1127">
        <f t="shared" si="3"/>
        <v>27479.55</v>
      </c>
      <c r="K36" s="1127">
        <f t="shared" si="3"/>
        <v>326843923.57999998</v>
      </c>
      <c r="L36" s="1127">
        <f t="shared" si="3"/>
        <v>21752218.120000001</v>
      </c>
      <c r="M36" s="1127">
        <f t="shared" si="3"/>
        <v>1129343043.8399999</v>
      </c>
      <c r="N36" s="1127">
        <f t="shared" si="3"/>
        <v>0</v>
      </c>
      <c r="O36" s="1127">
        <f t="shared" si="3"/>
        <v>926645511.21999991</v>
      </c>
      <c r="P36" s="1127">
        <f t="shared" si="3"/>
        <v>18015678.629999999</v>
      </c>
      <c r="Q36" s="1127">
        <f t="shared" si="3"/>
        <v>1208204333.96</v>
      </c>
      <c r="R36" s="1127">
        <f t="shared" si="3"/>
        <v>1472648074.2200003</v>
      </c>
      <c r="S36" s="1127">
        <f t="shared" si="3"/>
        <v>4041599.5</v>
      </c>
      <c r="T36" s="1127">
        <f t="shared" si="3"/>
        <v>386063865.81999999</v>
      </c>
      <c r="U36" s="1127">
        <f t="shared" si="3"/>
        <v>0</v>
      </c>
      <c r="V36" s="1127">
        <f t="shared" si="3"/>
        <v>323743763</v>
      </c>
      <c r="W36" s="1127">
        <f t="shared" si="3"/>
        <v>0</v>
      </c>
      <c r="X36" s="1127">
        <f t="shared" si="3"/>
        <v>0</v>
      </c>
      <c r="Y36" s="1127">
        <f t="shared" si="3"/>
        <v>0</v>
      </c>
      <c r="Z36" s="1127">
        <f t="shared" si="3"/>
        <v>0</v>
      </c>
      <c r="AA36" s="1127">
        <f t="shared" si="3"/>
        <v>613661124.53999996</v>
      </c>
      <c r="AB36" s="1127">
        <f t="shared" si="3"/>
        <v>13850905482.950001</v>
      </c>
      <c r="AC36" s="1127">
        <f t="shared" si="3"/>
        <v>13850905482.950001</v>
      </c>
    </row>
  </sheetData>
  <mergeCells count="4">
    <mergeCell ref="B5:B7"/>
    <mergeCell ref="C5:AA5"/>
    <mergeCell ref="AB5:AB6"/>
    <mergeCell ref="AC5:AC6"/>
  </mergeCells>
  <conditionalFormatting sqref="C8:AA35">
    <cfRule type="cellIs" dxfId="13" priority="1" stopIfTrue="1" operator="lessThan">
      <formula>0</formula>
    </cfRule>
  </conditionalFormatting>
  <pageMargins left="0.70866141732283472" right="0.70866141732283472" top="0.74803149606299213" bottom="0.74803149606299213" header="0.31496062992125984" footer="0.31496062992125984"/>
  <pageSetup paperSize="9" scale="66" orientation="landscape" r:id="rId1"/>
  <headerFooter>
    <oddHeader>&amp;CEN
Annex 23</oddHeader>
    <oddFooter>&amp;C&amp;P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6944E-324D-4028-AC2E-54EEA5BE15C5}">
  <sheetPr codeName="Sheet111"/>
  <dimension ref="A1:B28"/>
  <sheetViews>
    <sheetView workbookViewId="0"/>
  </sheetViews>
  <sheetFormatPr defaultRowHeight="15"/>
  <sheetData>
    <row r="1" spans="1:2">
      <c r="A1" t="s">
        <v>742</v>
      </c>
      <c r="B1" t="s">
        <v>2392</v>
      </c>
    </row>
    <row r="2" spans="1:2">
      <c r="A2" t="s">
        <v>743</v>
      </c>
      <c r="B2" t="s">
        <v>2393</v>
      </c>
    </row>
    <row r="3" spans="1:2">
      <c r="A3" t="s">
        <v>744</v>
      </c>
      <c r="B3" t="s">
        <v>2394</v>
      </c>
    </row>
    <row r="4" spans="1:2">
      <c r="A4" t="s">
        <v>745</v>
      </c>
      <c r="B4" t="s">
        <v>2395</v>
      </c>
    </row>
    <row r="5" spans="1:2">
      <c r="A5" t="s">
        <v>746</v>
      </c>
      <c r="B5" t="s">
        <v>2396</v>
      </c>
    </row>
    <row r="6" spans="1:2">
      <c r="A6" t="s">
        <v>2349</v>
      </c>
      <c r="B6" t="s">
        <v>2397</v>
      </c>
    </row>
    <row r="7" spans="1:2">
      <c r="A7" t="s">
        <v>2351</v>
      </c>
      <c r="B7" t="s">
        <v>2398</v>
      </c>
    </row>
    <row r="8" spans="1:2">
      <c r="A8" t="s">
        <v>2350</v>
      </c>
      <c r="B8" t="s">
        <v>2399</v>
      </c>
    </row>
    <row r="9" spans="1:2">
      <c r="A9" t="s">
        <v>747</v>
      </c>
      <c r="B9" t="s">
        <v>602</v>
      </c>
    </row>
    <row r="10" spans="1:2">
      <c r="A10" t="s">
        <v>2352</v>
      </c>
      <c r="B10" t="s">
        <v>2400</v>
      </c>
    </row>
    <row r="11" spans="1:2">
      <c r="A11" t="s">
        <v>2353</v>
      </c>
      <c r="B11" t="s">
        <v>2401</v>
      </c>
    </row>
    <row r="12" spans="1:2">
      <c r="A12" t="s">
        <v>2354</v>
      </c>
      <c r="B12" t="s">
        <v>2402</v>
      </c>
    </row>
    <row r="13" spans="1:2">
      <c r="A13" t="s">
        <v>2355</v>
      </c>
      <c r="B13" t="s">
        <v>2403</v>
      </c>
    </row>
    <row r="14" spans="1:2">
      <c r="A14" t="s">
        <v>2356</v>
      </c>
      <c r="B14" t="s">
        <v>2404</v>
      </c>
    </row>
    <row r="15" spans="1:2">
      <c r="A15" t="s">
        <v>2357</v>
      </c>
      <c r="B15" t="s">
        <v>2405</v>
      </c>
    </row>
    <row r="16" spans="1:2">
      <c r="A16" t="s">
        <v>2358</v>
      </c>
      <c r="B16" t="s">
        <v>2406</v>
      </c>
    </row>
    <row r="17" spans="1:2">
      <c r="A17" t="s">
        <v>2359</v>
      </c>
      <c r="B17" t="s">
        <v>2407</v>
      </c>
    </row>
    <row r="18" spans="1:2">
      <c r="A18" t="s">
        <v>2360</v>
      </c>
      <c r="B18" t="s">
        <v>2408</v>
      </c>
    </row>
    <row r="19" spans="1:2">
      <c r="A19" t="s">
        <v>2361</v>
      </c>
      <c r="B19" t="s">
        <v>2409</v>
      </c>
    </row>
    <row r="20" spans="1:2">
      <c r="A20" t="s">
        <v>2362</v>
      </c>
      <c r="B20" t="s">
        <v>2410</v>
      </c>
    </row>
    <row r="21" spans="1:2">
      <c r="A21" t="s">
        <v>2363</v>
      </c>
      <c r="B21" t="s">
        <v>2363</v>
      </c>
    </row>
    <row r="22" spans="1:2">
      <c r="A22" t="s">
        <v>606</v>
      </c>
      <c r="B22" t="s">
        <v>606</v>
      </c>
    </row>
    <row r="23" spans="1:2">
      <c r="A23" t="s">
        <v>2364</v>
      </c>
      <c r="B23" t="s">
        <v>2364</v>
      </c>
    </row>
    <row r="24" spans="1:2">
      <c r="A24" t="s">
        <v>592</v>
      </c>
      <c r="B24" t="s">
        <v>2411</v>
      </c>
    </row>
    <row r="25" spans="1:2">
      <c r="A25" t="s">
        <v>748</v>
      </c>
      <c r="B25" t="s">
        <v>2412</v>
      </c>
    </row>
    <row r="26" spans="1:2">
      <c r="A26" t="s">
        <v>2365</v>
      </c>
      <c r="B26" t="s">
        <v>2413</v>
      </c>
    </row>
    <row r="27" spans="1:2">
      <c r="A27" t="s">
        <v>258</v>
      </c>
      <c r="B27" t="s">
        <v>2414</v>
      </c>
    </row>
    <row r="28" spans="1:2">
      <c r="A28" t="s">
        <v>749</v>
      </c>
      <c r="B28" t="s">
        <v>749</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61B09-798F-4FEE-ABAE-FC2ED8762E68}">
  <sheetPr codeName="Sheet61">
    <pageSetUpPr fitToPage="1"/>
  </sheetPr>
  <dimension ref="A1:C10"/>
  <sheetViews>
    <sheetView workbookViewId="0"/>
  </sheetViews>
  <sheetFormatPr defaultColWidth="9.140625" defaultRowHeight="15"/>
  <cols>
    <col min="1" max="1" width="15" style="1" customWidth="1"/>
    <col min="2" max="2" width="12.42578125" style="1" bestFit="1" customWidth="1"/>
    <col min="3" max="3" width="73.5703125" style="1" customWidth="1"/>
    <col min="4" max="16384" width="9.140625" style="1"/>
  </cols>
  <sheetData>
    <row r="1" spans="1:3" ht="18">
      <c r="A1" s="313" t="s">
        <v>965</v>
      </c>
      <c r="B1" s="335"/>
      <c r="C1" s="335"/>
    </row>
    <row r="2" spans="1:3" ht="21">
      <c r="A2" s="1" t="s">
        <v>120</v>
      </c>
      <c r="B2" s="208"/>
      <c r="C2" s="209"/>
    </row>
    <row r="3" spans="1:3" ht="21">
      <c r="B3" s="208"/>
      <c r="C3" s="209"/>
    </row>
    <row r="4" spans="1:3" ht="21">
      <c r="B4" s="208"/>
      <c r="C4" s="209"/>
    </row>
    <row r="5" spans="1:3">
      <c r="A5" s="15" t="s">
        <v>121</v>
      </c>
      <c r="B5" s="15" t="s">
        <v>113</v>
      </c>
      <c r="C5" s="336" t="s">
        <v>114</v>
      </c>
    </row>
    <row r="6" spans="1:3" ht="30">
      <c r="A6" s="15" t="s">
        <v>973</v>
      </c>
      <c r="B6" s="15" t="s">
        <v>116</v>
      </c>
      <c r="C6" s="336" t="s">
        <v>974</v>
      </c>
    </row>
    <row r="7" spans="1:3" ht="165">
      <c r="A7" s="15" t="s">
        <v>975</v>
      </c>
      <c r="B7" s="15" t="s">
        <v>117</v>
      </c>
      <c r="C7" s="210" t="s">
        <v>976</v>
      </c>
    </row>
    <row r="8" spans="1:3" ht="60">
      <c r="A8" s="15" t="s">
        <v>977</v>
      </c>
      <c r="B8" s="15" t="s">
        <v>950</v>
      </c>
      <c r="C8" s="336" t="s">
        <v>978</v>
      </c>
    </row>
    <row r="9" spans="1:3" ht="75">
      <c r="A9" s="15" t="s">
        <v>979</v>
      </c>
      <c r="B9" s="15" t="s">
        <v>132</v>
      </c>
      <c r="C9" s="210" t="s">
        <v>980</v>
      </c>
    </row>
    <row r="10" spans="1:3" ht="240">
      <c r="A10" s="15" t="s">
        <v>981</v>
      </c>
      <c r="B10" s="15" t="s">
        <v>134</v>
      </c>
      <c r="C10" s="210" t="s">
        <v>982</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&amp;CEN
Annex XXI</oddHeader>
    <oddFooter>&amp;C&amp;P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1B969-42D0-4FDC-A29D-839DE0896A7F}">
  <sheetPr codeName="Sheet62">
    <pageSetUpPr fitToPage="1"/>
  </sheetPr>
  <dimension ref="A1:N50"/>
  <sheetViews>
    <sheetView workbookViewId="0"/>
  </sheetViews>
  <sheetFormatPr defaultColWidth="9.140625" defaultRowHeight="15"/>
  <cols>
    <col min="1" max="1" width="16" style="1" customWidth="1"/>
    <col min="2" max="2" width="20" style="1" customWidth="1"/>
    <col min="3" max="4" width="13.5703125" style="1" customWidth="1"/>
    <col min="5" max="5" width="15.140625" style="1" customWidth="1"/>
    <col min="6" max="6" width="19.42578125" style="1" customWidth="1"/>
    <col min="7" max="7" width="14.140625" style="1" customWidth="1"/>
    <col min="8" max="8" width="11.42578125" style="1" customWidth="1"/>
    <col min="9" max="9" width="14.42578125" style="1" customWidth="1"/>
    <col min="10" max="10" width="17.5703125" style="1" customWidth="1"/>
    <col min="11" max="11" width="15.140625" style="1" customWidth="1"/>
    <col min="12" max="13" width="15.5703125" style="1" customWidth="1"/>
    <col min="14" max="14" width="12.5703125" style="1" customWidth="1"/>
    <col min="15" max="16384" width="9.140625" style="1"/>
  </cols>
  <sheetData>
    <row r="1" spans="1:14" ht="18">
      <c r="A1" s="337" t="s">
        <v>966</v>
      </c>
      <c r="M1" s="338"/>
    </row>
    <row r="3" spans="1:14">
      <c r="A3" s="4"/>
    </row>
    <row r="4" spans="1:14" ht="75">
      <c r="A4" s="1531" t="s">
        <v>983</v>
      </c>
      <c r="B4" s="215" t="s">
        <v>984</v>
      </c>
      <c r="C4" s="215" t="s">
        <v>985</v>
      </c>
      <c r="D4" s="215" t="s">
        <v>986</v>
      </c>
      <c r="E4" s="9" t="s">
        <v>987</v>
      </c>
      <c r="F4" s="9" t="s">
        <v>988</v>
      </c>
      <c r="G4" s="9" t="s">
        <v>989</v>
      </c>
      <c r="H4" s="9" t="s">
        <v>990</v>
      </c>
      <c r="I4" s="9" t="s">
        <v>991</v>
      </c>
      <c r="J4" s="9" t="s">
        <v>992</v>
      </c>
      <c r="K4" s="215" t="s">
        <v>993</v>
      </c>
      <c r="L4" s="215" t="s">
        <v>994</v>
      </c>
      <c r="M4" s="215" t="s">
        <v>995</v>
      </c>
      <c r="N4" s="215" t="s">
        <v>996</v>
      </c>
    </row>
    <row r="5" spans="1:14">
      <c r="A5" s="1532"/>
      <c r="B5" s="40" t="s">
        <v>7</v>
      </c>
      <c r="C5" s="40" t="s">
        <v>8</v>
      </c>
      <c r="D5" s="40" t="s">
        <v>9</v>
      </c>
      <c r="E5" s="40" t="s">
        <v>46</v>
      </c>
      <c r="F5" s="40" t="s">
        <v>47</v>
      </c>
      <c r="G5" s="40" t="s">
        <v>155</v>
      </c>
      <c r="H5" s="40" t="s">
        <v>156</v>
      </c>
      <c r="I5" s="40" t="s">
        <v>157</v>
      </c>
      <c r="J5" s="40" t="s">
        <v>158</v>
      </c>
      <c r="K5" s="40" t="s">
        <v>159</v>
      </c>
      <c r="L5" s="40" t="s">
        <v>160</v>
      </c>
      <c r="M5" s="40" t="s">
        <v>161</v>
      </c>
      <c r="N5" s="40" t="s">
        <v>162</v>
      </c>
    </row>
    <row r="6" spans="1:14">
      <c r="A6" s="339" t="s">
        <v>997</v>
      </c>
      <c r="B6" s="340"/>
      <c r="C6" s="218"/>
      <c r="D6" s="219"/>
      <c r="E6" s="219"/>
      <c r="F6" s="219"/>
      <c r="G6" s="219"/>
      <c r="H6" s="219"/>
      <c r="I6" s="219"/>
      <c r="J6" s="219"/>
      <c r="K6" s="219"/>
      <c r="L6" s="219"/>
      <c r="M6" s="219"/>
      <c r="N6" s="219"/>
    </row>
    <row r="7" spans="1:14">
      <c r="A7" s="341"/>
      <c r="B7" s="342" t="s">
        <v>998</v>
      </c>
      <c r="C7" s="218"/>
      <c r="D7" s="219"/>
      <c r="E7" s="219"/>
      <c r="F7" s="219"/>
      <c r="G7" s="219"/>
      <c r="H7" s="219"/>
      <c r="I7" s="219"/>
      <c r="J7" s="219"/>
      <c r="K7" s="219"/>
      <c r="L7" s="219"/>
      <c r="M7" s="219"/>
      <c r="N7" s="219"/>
    </row>
    <row r="8" spans="1:14">
      <c r="A8" s="343"/>
      <c r="B8" s="344" t="s">
        <v>999</v>
      </c>
      <c r="C8" s="218"/>
      <c r="D8" s="219"/>
      <c r="E8" s="219"/>
      <c r="F8" s="219"/>
      <c r="G8" s="219"/>
      <c r="H8" s="219"/>
      <c r="I8" s="219"/>
      <c r="J8" s="219"/>
      <c r="K8" s="219"/>
      <c r="L8" s="219"/>
      <c r="M8" s="219"/>
      <c r="N8" s="219"/>
    </row>
    <row r="9" spans="1:14">
      <c r="A9" s="343"/>
      <c r="B9" s="344" t="s">
        <v>1000</v>
      </c>
      <c r="C9" s="218"/>
      <c r="D9" s="219"/>
      <c r="E9" s="219"/>
      <c r="F9" s="219"/>
      <c r="G9" s="219"/>
      <c r="H9" s="219"/>
      <c r="I9" s="219"/>
      <c r="J9" s="219"/>
      <c r="K9" s="219"/>
      <c r="L9" s="219"/>
      <c r="M9" s="219"/>
      <c r="N9" s="219"/>
    </row>
    <row r="10" spans="1:14">
      <c r="A10" s="343"/>
      <c r="B10" s="342" t="s">
        <v>1001</v>
      </c>
      <c r="C10" s="218"/>
      <c r="D10" s="219"/>
      <c r="E10" s="219"/>
      <c r="F10" s="219"/>
      <c r="G10" s="219"/>
      <c r="H10" s="219"/>
      <c r="I10" s="219"/>
      <c r="J10" s="219"/>
      <c r="K10" s="219"/>
      <c r="L10" s="219"/>
      <c r="M10" s="219"/>
      <c r="N10" s="219"/>
    </row>
    <row r="11" spans="1:14">
      <c r="A11" s="343"/>
      <c r="B11" s="342" t="s">
        <v>1002</v>
      </c>
      <c r="C11" s="218"/>
      <c r="D11" s="219"/>
      <c r="E11" s="219"/>
      <c r="F11" s="219"/>
      <c r="G11" s="219"/>
      <c r="H11" s="219"/>
      <c r="I11" s="219"/>
      <c r="J11" s="219"/>
      <c r="K11" s="219"/>
      <c r="L11" s="219"/>
      <c r="M11" s="219"/>
      <c r="N11" s="219"/>
    </row>
    <row r="12" spans="1:14">
      <c r="A12" s="343"/>
      <c r="B12" s="342" t="s">
        <v>1003</v>
      </c>
      <c r="C12" s="218"/>
      <c r="D12" s="219"/>
      <c r="E12" s="219"/>
      <c r="F12" s="219"/>
      <c r="G12" s="219"/>
      <c r="H12" s="219"/>
      <c r="I12" s="219"/>
      <c r="J12" s="219"/>
      <c r="K12" s="219"/>
      <c r="L12" s="219"/>
      <c r="M12" s="219"/>
      <c r="N12" s="219"/>
    </row>
    <row r="13" spans="1:14">
      <c r="A13" s="343"/>
      <c r="B13" s="342" t="s">
        <v>1004</v>
      </c>
      <c r="C13" s="218"/>
      <c r="D13" s="219"/>
      <c r="E13" s="219"/>
      <c r="F13" s="219"/>
      <c r="G13" s="219"/>
      <c r="H13" s="219"/>
      <c r="I13" s="219"/>
      <c r="J13" s="219"/>
      <c r="K13" s="219"/>
      <c r="L13" s="219"/>
      <c r="M13" s="219"/>
      <c r="N13" s="219"/>
    </row>
    <row r="14" spans="1:14">
      <c r="A14" s="343"/>
      <c r="B14" s="344" t="s">
        <v>1005</v>
      </c>
      <c r="C14" s="218"/>
      <c r="D14" s="219"/>
      <c r="E14" s="219"/>
      <c r="F14" s="219"/>
      <c r="G14" s="219"/>
      <c r="H14" s="219"/>
      <c r="I14" s="219"/>
      <c r="J14" s="219"/>
      <c r="K14" s="219"/>
      <c r="L14" s="219"/>
      <c r="M14" s="219"/>
      <c r="N14" s="219"/>
    </row>
    <row r="15" spans="1:14">
      <c r="A15" s="343"/>
      <c r="B15" s="344" t="s">
        <v>1006</v>
      </c>
      <c r="C15" s="218"/>
      <c r="D15" s="219"/>
      <c r="E15" s="219"/>
      <c r="F15" s="219"/>
      <c r="G15" s="219"/>
      <c r="H15" s="219"/>
      <c r="I15" s="219"/>
      <c r="J15" s="219"/>
      <c r="K15" s="219"/>
      <c r="L15" s="219"/>
      <c r="M15" s="219"/>
      <c r="N15" s="219"/>
    </row>
    <row r="16" spans="1:14">
      <c r="A16" s="343"/>
      <c r="B16" s="342" t="s">
        <v>1007</v>
      </c>
      <c r="C16" s="218"/>
      <c r="D16" s="219"/>
      <c r="E16" s="219"/>
      <c r="F16" s="219"/>
      <c r="G16" s="219"/>
      <c r="H16" s="219"/>
      <c r="I16" s="219"/>
      <c r="J16" s="219"/>
      <c r="K16" s="219"/>
      <c r="L16" s="219"/>
      <c r="M16" s="219"/>
      <c r="N16" s="219"/>
    </row>
    <row r="17" spans="1:14">
      <c r="A17" s="343"/>
      <c r="B17" s="344" t="s">
        <v>1008</v>
      </c>
      <c r="C17" s="218"/>
      <c r="D17" s="219"/>
      <c r="E17" s="219"/>
      <c r="F17" s="219"/>
      <c r="G17" s="219"/>
      <c r="H17" s="219"/>
      <c r="I17" s="219"/>
      <c r="J17" s="219"/>
      <c r="K17" s="219"/>
      <c r="L17" s="219"/>
      <c r="M17" s="219"/>
      <c r="N17" s="219"/>
    </row>
    <row r="18" spans="1:14">
      <c r="A18" s="343"/>
      <c r="B18" s="344" t="s">
        <v>1009</v>
      </c>
      <c r="C18" s="218"/>
      <c r="D18" s="219"/>
      <c r="E18" s="219"/>
      <c r="F18" s="219"/>
      <c r="G18" s="219"/>
      <c r="H18" s="219"/>
      <c r="I18" s="219"/>
      <c r="J18" s="219"/>
      <c r="K18" s="219"/>
      <c r="L18" s="219"/>
      <c r="M18" s="219"/>
      <c r="N18" s="219"/>
    </row>
    <row r="19" spans="1:14">
      <c r="A19" s="343"/>
      <c r="B19" s="342" t="s">
        <v>1010</v>
      </c>
      <c r="C19" s="218"/>
      <c r="D19" s="219"/>
      <c r="E19" s="219"/>
      <c r="F19" s="219"/>
      <c r="G19" s="219"/>
      <c r="H19" s="219"/>
      <c r="I19" s="219"/>
      <c r="J19" s="219"/>
      <c r="K19" s="219"/>
      <c r="L19" s="219"/>
      <c r="M19" s="219"/>
      <c r="N19" s="219"/>
    </row>
    <row r="20" spans="1:14">
      <c r="A20" s="343"/>
      <c r="B20" s="344" t="s">
        <v>1011</v>
      </c>
      <c r="C20" s="218"/>
      <c r="D20" s="219"/>
      <c r="E20" s="219"/>
      <c r="F20" s="219"/>
      <c r="G20" s="219"/>
      <c r="H20" s="219"/>
      <c r="I20" s="219"/>
      <c r="J20" s="219"/>
      <c r="K20" s="219"/>
      <c r="L20" s="219"/>
      <c r="M20" s="219"/>
      <c r="N20" s="219"/>
    </row>
    <row r="21" spans="1:14">
      <c r="A21" s="343"/>
      <c r="B21" s="344" t="s">
        <v>1012</v>
      </c>
      <c r="C21" s="218"/>
      <c r="D21" s="219"/>
      <c r="E21" s="219"/>
      <c r="F21" s="219"/>
      <c r="G21" s="219"/>
      <c r="H21" s="219"/>
      <c r="I21" s="219"/>
      <c r="J21" s="219"/>
      <c r="K21" s="219"/>
      <c r="L21" s="219"/>
      <c r="M21" s="219"/>
      <c r="N21" s="219"/>
    </row>
    <row r="22" spans="1:14">
      <c r="A22" s="343"/>
      <c r="B22" s="344" t="s">
        <v>1013</v>
      </c>
      <c r="C22" s="218"/>
      <c r="D22" s="219"/>
      <c r="E22" s="219"/>
      <c r="F22" s="219"/>
      <c r="G22" s="219"/>
      <c r="H22" s="219"/>
      <c r="I22" s="219"/>
      <c r="J22" s="219"/>
      <c r="K22" s="219"/>
      <c r="L22" s="219"/>
      <c r="M22" s="219"/>
      <c r="N22" s="219"/>
    </row>
    <row r="23" spans="1:14">
      <c r="A23" s="345"/>
      <c r="B23" s="342" t="s">
        <v>1014</v>
      </c>
      <c r="C23" s="218"/>
      <c r="D23" s="219"/>
      <c r="E23" s="219"/>
      <c r="F23" s="219"/>
      <c r="G23" s="219"/>
      <c r="H23" s="219"/>
      <c r="I23" s="219"/>
      <c r="J23" s="219"/>
      <c r="K23" s="219"/>
      <c r="L23" s="219"/>
      <c r="M23" s="219"/>
      <c r="N23" s="219"/>
    </row>
    <row r="24" spans="1:14">
      <c r="A24" s="1533" t="s">
        <v>1015</v>
      </c>
      <c r="B24" s="1534"/>
      <c r="C24" s="219"/>
      <c r="D24" s="219"/>
      <c r="E24" s="219"/>
      <c r="F24" s="219"/>
      <c r="G24" s="219"/>
      <c r="H24" s="219"/>
      <c r="I24" s="219"/>
      <c r="J24" s="219"/>
      <c r="K24" s="219"/>
      <c r="L24" s="219"/>
      <c r="M24" s="219"/>
      <c r="N24" s="219"/>
    </row>
    <row r="25" spans="1:14">
      <c r="A25" s="1529" t="s">
        <v>1016</v>
      </c>
      <c r="B25" s="1530"/>
      <c r="C25" s="219"/>
      <c r="D25" s="219"/>
      <c r="E25" s="219"/>
      <c r="F25" s="219"/>
      <c r="G25" s="346"/>
      <c r="H25" s="219"/>
      <c r="I25" s="346"/>
      <c r="J25" s="219"/>
      <c r="K25" s="219"/>
      <c r="L25" s="219"/>
      <c r="M25" s="219"/>
      <c r="N25" s="219"/>
    </row>
    <row r="26" spans="1:14">
      <c r="A26" s="338"/>
      <c r="B26" s="338"/>
      <c r="C26" s="338"/>
      <c r="D26" s="338"/>
      <c r="E26" s="338"/>
      <c r="F26" s="338"/>
      <c r="G26" s="338"/>
      <c r="H26" s="338"/>
      <c r="I26" s="338"/>
      <c r="J26" s="338"/>
      <c r="K26" s="338"/>
      <c r="L26" s="338"/>
      <c r="M26" s="338"/>
      <c r="N26" s="338"/>
    </row>
    <row r="27" spans="1:14">
      <c r="A27" s="338"/>
      <c r="B27" s="338"/>
      <c r="C27" s="338"/>
      <c r="D27" s="338"/>
      <c r="E27" s="338"/>
      <c r="F27" s="338"/>
      <c r="G27" s="338"/>
      <c r="H27" s="338"/>
      <c r="I27" s="338"/>
      <c r="J27" s="338"/>
      <c r="K27" s="338"/>
      <c r="L27" s="338"/>
      <c r="M27" s="338"/>
      <c r="N27" s="338"/>
    </row>
    <row r="28" spans="1:14">
      <c r="A28" s="338"/>
      <c r="B28" s="338"/>
      <c r="C28" s="338"/>
      <c r="D28" s="338"/>
      <c r="E28" s="338"/>
      <c r="F28" s="338"/>
      <c r="G28" s="338"/>
      <c r="H28" s="338"/>
      <c r="I28" s="338"/>
      <c r="J28" s="338"/>
      <c r="K28" s="338"/>
      <c r="L28" s="338"/>
      <c r="M28" s="338"/>
      <c r="N28" s="338"/>
    </row>
    <row r="29" spans="1:14" ht="75">
      <c r="A29" s="1535" t="s">
        <v>1017</v>
      </c>
      <c r="B29" s="347" t="s">
        <v>984</v>
      </c>
      <c r="C29" s="215" t="s">
        <v>985</v>
      </c>
      <c r="D29" s="215" t="s">
        <v>986</v>
      </c>
      <c r="E29" s="9" t="s">
        <v>987</v>
      </c>
      <c r="F29" s="9" t="s">
        <v>988</v>
      </c>
      <c r="G29" s="9" t="s">
        <v>989</v>
      </c>
      <c r="H29" s="9" t="s">
        <v>990</v>
      </c>
      <c r="I29" s="9" t="s">
        <v>991</v>
      </c>
      <c r="J29" s="9" t="s">
        <v>992</v>
      </c>
      <c r="K29" s="215" t="s">
        <v>993</v>
      </c>
      <c r="L29" s="215" t="s">
        <v>994</v>
      </c>
      <c r="M29" s="215" t="s">
        <v>995</v>
      </c>
      <c r="N29" s="215" t="s">
        <v>996</v>
      </c>
    </row>
    <row r="30" spans="1:14">
      <c r="A30" s="1536"/>
      <c r="B30" s="348" t="s">
        <v>7</v>
      </c>
      <c r="C30" s="40" t="s">
        <v>8</v>
      </c>
      <c r="D30" s="40" t="s">
        <v>9</v>
      </c>
      <c r="E30" s="40" t="s">
        <v>46</v>
      </c>
      <c r="F30" s="40" t="s">
        <v>47</v>
      </c>
      <c r="G30" s="40" t="s">
        <v>155</v>
      </c>
      <c r="H30" s="40" t="s">
        <v>156</v>
      </c>
      <c r="I30" s="40" t="s">
        <v>157</v>
      </c>
      <c r="J30" s="40" t="s">
        <v>158</v>
      </c>
      <c r="K30" s="40" t="s">
        <v>159</v>
      </c>
      <c r="L30" s="40" t="s">
        <v>160</v>
      </c>
      <c r="M30" s="40" t="s">
        <v>161</v>
      </c>
      <c r="N30" s="40" t="s">
        <v>162</v>
      </c>
    </row>
    <row r="31" spans="1:14">
      <c r="A31" s="339" t="s">
        <v>997</v>
      </c>
      <c r="B31" s="340"/>
      <c r="C31" s="218"/>
      <c r="D31" s="219"/>
      <c r="E31" s="219"/>
      <c r="F31" s="219"/>
      <c r="G31" s="219"/>
      <c r="H31" s="219"/>
      <c r="I31" s="219"/>
      <c r="J31" s="219"/>
      <c r="K31" s="219"/>
      <c r="L31" s="219"/>
      <c r="M31" s="219"/>
      <c r="N31" s="219"/>
    </row>
    <row r="32" spans="1:14">
      <c r="A32" s="341"/>
      <c r="B32" s="342" t="s">
        <v>998</v>
      </c>
      <c r="C32" s="218"/>
      <c r="D32" s="219"/>
      <c r="E32" s="219"/>
      <c r="F32" s="219"/>
      <c r="G32" s="219"/>
      <c r="H32" s="219"/>
      <c r="I32" s="219"/>
      <c r="J32" s="219"/>
      <c r="K32" s="219"/>
      <c r="L32" s="219"/>
      <c r="M32" s="219"/>
      <c r="N32" s="219"/>
    </row>
    <row r="33" spans="1:14">
      <c r="A33" s="343"/>
      <c r="B33" s="344" t="s">
        <v>999</v>
      </c>
      <c r="C33" s="218"/>
      <c r="D33" s="219"/>
      <c r="E33" s="219"/>
      <c r="F33" s="219"/>
      <c r="G33" s="219"/>
      <c r="H33" s="219"/>
      <c r="I33" s="219"/>
      <c r="J33" s="219"/>
      <c r="K33" s="219"/>
      <c r="L33" s="219"/>
      <c r="M33" s="219"/>
      <c r="N33" s="219"/>
    </row>
    <row r="34" spans="1:14">
      <c r="A34" s="343"/>
      <c r="B34" s="344" t="s">
        <v>1000</v>
      </c>
      <c r="C34" s="218"/>
      <c r="D34" s="219"/>
      <c r="E34" s="219"/>
      <c r="F34" s="219"/>
      <c r="G34" s="219"/>
      <c r="H34" s="219"/>
      <c r="I34" s="219"/>
      <c r="J34" s="219"/>
      <c r="K34" s="219"/>
      <c r="L34" s="219"/>
      <c r="M34" s="219"/>
      <c r="N34" s="219"/>
    </row>
    <row r="35" spans="1:14">
      <c r="A35" s="343"/>
      <c r="B35" s="342" t="s">
        <v>1001</v>
      </c>
      <c r="C35" s="218"/>
      <c r="D35" s="219"/>
      <c r="E35" s="219"/>
      <c r="F35" s="219"/>
      <c r="G35" s="219"/>
      <c r="H35" s="219"/>
      <c r="I35" s="219"/>
      <c r="J35" s="219"/>
      <c r="K35" s="219"/>
      <c r="L35" s="219"/>
      <c r="M35" s="219"/>
      <c r="N35" s="219"/>
    </row>
    <row r="36" spans="1:14">
      <c r="A36" s="343"/>
      <c r="B36" s="342" t="s">
        <v>1002</v>
      </c>
      <c r="C36" s="218"/>
      <c r="D36" s="219"/>
      <c r="E36" s="219"/>
      <c r="F36" s="219"/>
      <c r="G36" s="219"/>
      <c r="H36" s="219"/>
      <c r="I36" s="219"/>
      <c r="J36" s="219"/>
      <c r="K36" s="219"/>
      <c r="L36" s="219"/>
      <c r="M36" s="219"/>
      <c r="N36" s="219"/>
    </row>
    <row r="37" spans="1:14">
      <c r="A37" s="343"/>
      <c r="B37" s="342" t="s">
        <v>1003</v>
      </c>
      <c r="C37" s="218"/>
      <c r="D37" s="219"/>
      <c r="E37" s="219"/>
      <c r="F37" s="219"/>
      <c r="G37" s="219"/>
      <c r="H37" s="219"/>
      <c r="I37" s="219"/>
      <c r="J37" s="219"/>
      <c r="K37" s="219"/>
      <c r="L37" s="219"/>
      <c r="M37" s="219"/>
      <c r="N37" s="219"/>
    </row>
    <row r="38" spans="1:14">
      <c r="A38" s="343"/>
      <c r="B38" s="342" t="s">
        <v>1004</v>
      </c>
      <c r="C38" s="218"/>
      <c r="D38" s="219"/>
      <c r="E38" s="219"/>
      <c r="F38" s="219"/>
      <c r="G38" s="219"/>
      <c r="H38" s="219"/>
      <c r="I38" s="219"/>
      <c r="J38" s="219"/>
      <c r="K38" s="219"/>
      <c r="L38" s="219"/>
      <c r="M38" s="219"/>
      <c r="N38" s="219"/>
    </row>
    <row r="39" spans="1:14">
      <c r="A39" s="343"/>
      <c r="B39" s="344" t="s">
        <v>1005</v>
      </c>
      <c r="C39" s="218"/>
      <c r="D39" s="219"/>
      <c r="E39" s="219"/>
      <c r="F39" s="219"/>
      <c r="G39" s="219"/>
      <c r="H39" s="219"/>
      <c r="I39" s="219"/>
      <c r="J39" s="219"/>
      <c r="K39" s="219"/>
      <c r="L39" s="219"/>
      <c r="M39" s="219"/>
      <c r="N39" s="219"/>
    </row>
    <row r="40" spans="1:14">
      <c r="A40" s="343"/>
      <c r="B40" s="344" t="s">
        <v>1006</v>
      </c>
      <c r="C40" s="218"/>
      <c r="D40" s="219"/>
      <c r="E40" s="219"/>
      <c r="F40" s="219"/>
      <c r="G40" s="219"/>
      <c r="H40" s="219"/>
      <c r="I40" s="219"/>
      <c r="J40" s="219"/>
      <c r="K40" s="219"/>
      <c r="L40" s="219"/>
      <c r="M40" s="219"/>
      <c r="N40" s="219"/>
    </row>
    <row r="41" spans="1:14">
      <c r="A41" s="343"/>
      <c r="B41" s="342" t="s">
        <v>1007</v>
      </c>
      <c r="C41" s="218"/>
      <c r="D41" s="219"/>
      <c r="E41" s="219"/>
      <c r="F41" s="219"/>
      <c r="G41" s="219"/>
      <c r="H41" s="219"/>
      <c r="I41" s="219"/>
      <c r="J41" s="219"/>
      <c r="K41" s="219"/>
      <c r="L41" s="219"/>
      <c r="M41" s="219"/>
      <c r="N41" s="219"/>
    </row>
    <row r="42" spans="1:14">
      <c r="A42" s="343"/>
      <c r="B42" s="344" t="s">
        <v>1008</v>
      </c>
      <c r="C42" s="218"/>
      <c r="D42" s="219"/>
      <c r="E42" s="219"/>
      <c r="F42" s="219"/>
      <c r="G42" s="219"/>
      <c r="H42" s="219"/>
      <c r="I42" s="219"/>
      <c r="J42" s="219"/>
      <c r="K42" s="219"/>
      <c r="L42" s="219"/>
      <c r="M42" s="219"/>
      <c r="N42" s="219"/>
    </row>
    <row r="43" spans="1:14">
      <c r="A43" s="343"/>
      <c r="B43" s="344" t="s">
        <v>1009</v>
      </c>
      <c r="C43" s="218"/>
      <c r="D43" s="219"/>
      <c r="E43" s="219"/>
      <c r="F43" s="219"/>
      <c r="G43" s="219"/>
      <c r="H43" s="219"/>
      <c r="I43" s="219"/>
      <c r="J43" s="219"/>
      <c r="K43" s="219"/>
      <c r="L43" s="219"/>
      <c r="M43" s="219"/>
      <c r="N43" s="219"/>
    </row>
    <row r="44" spans="1:14">
      <c r="A44" s="343"/>
      <c r="B44" s="342" t="s">
        <v>1010</v>
      </c>
      <c r="C44" s="218"/>
      <c r="D44" s="219"/>
      <c r="E44" s="219"/>
      <c r="F44" s="219"/>
      <c r="G44" s="219"/>
      <c r="H44" s="219"/>
      <c r="I44" s="219"/>
      <c r="J44" s="219"/>
      <c r="K44" s="219"/>
      <c r="L44" s="219"/>
      <c r="M44" s="219"/>
      <c r="N44" s="219"/>
    </row>
    <row r="45" spans="1:14">
      <c r="A45" s="343"/>
      <c r="B45" s="344" t="s">
        <v>1011</v>
      </c>
      <c r="C45" s="218"/>
      <c r="D45" s="219"/>
      <c r="E45" s="219"/>
      <c r="F45" s="219"/>
      <c r="G45" s="219"/>
      <c r="H45" s="219"/>
      <c r="I45" s="219"/>
      <c r="J45" s="219"/>
      <c r="K45" s="219"/>
      <c r="L45" s="219"/>
      <c r="M45" s="219"/>
      <c r="N45" s="219"/>
    </row>
    <row r="46" spans="1:14">
      <c r="A46" s="343"/>
      <c r="B46" s="344" t="s">
        <v>1012</v>
      </c>
      <c r="C46" s="218"/>
      <c r="D46" s="219"/>
      <c r="E46" s="219"/>
      <c r="F46" s="219"/>
      <c r="G46" s="219"/>
      <c r="H46" s="219"/>
      <c r="I46" s="219"/>
      <c r="J46" s="219"/>
      <c r="K46" s="219"/>
      <c r="L46" s="219"/>
      <c r="M46" s="219"/>
      <c r="N46" s="219"/>
    </row>
    <row r="47" spans="1:14">
      <c r="A47" s="343"/>
      <c r="B47" s="344" t="s">
        <v>1013</v>
      </c>
      <c r="C47" s="218"/>
      <c r="D47" s="219"/>
      <c r="E47" s="219"/>
      <c r="F47" s="219"/>
      <c r="G47" s="219"/>
      <c r="H47" s="219"/>
      <c r="I47" s="219"/>
      <c r="J47" s="219"/>
      <c r="K47" s="219"/>
      <c r="L47" s="219"/>
      <c r="M47" s="219"/>
      <c r="N47" s="219"/>
    </row>
    <row r="48" spans="1:14">
      <c r="A48" s="345"/>
      <c r="B48" s="342" t="s">
        <v>1014</v>
      </c>
      <c r="C48" s="218"/>
      <c r="D48" s="219"/>
      <c r="E48" s="219"/>
      <c r="F48" s="219"/>
      <c r="G48" s="219"/>
      <c r="H48" s="219"/>
      <c r="I48" s="219"/>
      <c r="J48" s="219"/>
      <c r="K48" s="219"/>
      <c r="L48" s="219"/>
      <c r="M48" s="219"/>
      <c r="N48" s="219"/>
    </row>
    <row r="49" spans="1:14">
      <c r="A49" s="1533" t="s">
        <v>1015</v>
      </c>
      <c r="B49" s="1534"/>
      <c r="C49" s="219"/>
      <c r="D49" s="219"/>
      <c r="E49" s="219"/>
      <c r="F49" s="219"/>
      <c r="G49" s="219"/>
      <c r="H49" s="219"/>
      <c r="I49" s="219"/>
      <c r="J49" s="219"/>
      <c r="K49" s="219"/>
      <c r="L49" s="219"/>
      <c r="M49" s="219"/>
      <c r="N49" s="219"/>
    </row>
    <row r="50" spans="1:14">
      <c r="A50" s="1529" t="s">
        <v>1016</v>
      </c>
      <c r="B50" s="1530"/>
      <c r="C50" s="219"/>
      <c r="D50" s="219"/>
      <c r="E50" s="219"/>
      <c r="F50" s="219"/>
      <c r="G50" s="346"/>
      <c r="H50" s="219"/>
      <c r="I50" s="346"/>
      <c r="J50" s="219"/>
      <c r="K50" s="219"/>
      <c r="L50" s="219"/>
      <c r="M50" s="219"/>
      <c r="N50" s="219"/>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&amp;CEN
Annex XXI</oddHeader>
    <oddFooter>&amp;C&amp;P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0CB7F-4EF2-46DB-A1F9-E5B7854EA901}">
  <sheetPr codeName="Sheet63">
    <pageSetUpPr autoPageBreaks="0" fitToPage="1"/>
  </sheetPr>
  <dimension ref="B2:J23"/>
  <sheetViews>
    <sheetView workbookViewId="0"/>
  </sheetViews>
  <sheetFormatPr defaultColWidth="9.140625" defaultRowHeight="15"/>
  <cols>
    <col min="1" max="1" width="9.140625" style="1"/>
    <col min="2" max="2" width="6.5703125" style="1" customWidth="1"/>
    <col min="3" max="3" width="47" style="1" customWidth="1"/>
    <col min="4" max="4" width="31" style="1" customWidth="1"/>
    <col min="5" max="8" width="23.42578125" style="1" customWidth="1"/>
    <col min="9" max="16384" width="9.140625" style="1"/>
  </cols>
  <sheetData>
    <row r="2" spans="2:10" ht="21">
      <c r="B2" s="349" t="s">
        <v>967</v>
      </c>
      <c r="C2" s="350"/>
      <c r="D2" s="350"/>
      <c r="E2" s="351"/>
      <c r="F2" s="351"/>
      <c r="G2" s="351"/>
      <c r="H2" s="351"/>
      <c r="I2" s="351"/>
    </row>
    <row r="4" spans="2:10">
      <c r="B4" s="352"/>
      <c r="C4" s="352"/>
      <c r="D4" s="352"/>
      <c r="E4" s="352"/>
      <c r="F4" s="352"/>
    </row>
    <row r="5" spans="2:10">
      <c r="B5" s="12"/>
      <c r="C5" s="12"/>
      <c r="D5" s="12"/>
      <c r="E5" s="353"/>
      <c r="F5" s="353"/>
      <c r="J5" s="12"/>
    </row>
    <row r="6" spans="2:10" ht="42">
      <c r="B6" s="354"/>
      <c r="C6" s="355"/>
      <c r="D6" s="356" t="s">
        <v>1018</v>
      </c>
      <c r="E6" s="357" t="s">
        <v>1019</v>
      </c>
      <c r="F6" s="357" t="s">
        <v>1020</v>
      </c>
      <c r="G6" s="357" t="s">
        <v>1021</v>
      </c>
      <c r="H6" s="357" t="s">
        <v>1022</v>
      </c>
    </row>
    <row r="7" spans="2:10">
      <c r="B7" s="354"/>
      <c r="C7" s="354"/>
      <c r="D7" s="358" t="s">
        <v>7</v>
      </c>
      <c r="E7" s="359" t="s">
        <v>8</v>
      </c>
      <c r="F7" s="359" t="s">
        <v>9</v>
      </c>
      <c r="G7" s="359" t="s">
        <v>46</v>
      </c>
      <c r="H7" s="359" t="s">
        <v>47</v>
      </c>
    </row>
    <row r="8" spans="2:10">
      <c r="B8" s="360">
        <v>1</v>
      </c>
      <c r="C8" s="360" t="s">
        <v>1023</v>
      </c>
      <c r="D8" s="361"/>
      <c r="E8" s="361"/>
      <c r="F8" s="360"/>
      <c r="G8" s="360"/>
      <c r="H8" s="360"/>
    </row>
    <row r="9" spans="2:10">
      <c r="B9" s="360">
        <v>1.1000000000000001</v>
      </c>
      <c r="C9" s="362" t="s">
        <v>1024</v>
      </c>
      <c r="D9" s="363"/>
      <c r="E9" s="360"/>
      <c r="F9" s="360"/>
      <c r="G9" s="360"/>
      <c r="H9" s="360"/>
    </row>
    <row r="10" spans="2:10">
      <c r="B10" s="360">
        <v>1.2</v>
      </c>
      <c r="C10" s="362" t="s">
        <v>1025</v>
      </c>
      <c r="D10" s="363"/>
      <c r="E10" s="360"/>
      <c r="F10" s="360"/>
      <c r="G10" s="360"/>
      <c r="H10" s="360"/>
    </row>
    <row r="11" spans="2:10">
      <c r="B11" s="360">
        <v>2</v>
      </c>
      <c r="C11" s="360" t="s">
        <v>598</v>
      </c>
      <c r="D11" s="360"/>
      <c r="E11" s="360"/>
      <c r="F11" s="360"/>
      <c r="G11" s="360"/>
      <c r="H11" s="360"/>
    </row>
    <row r="12" spans="2:10">
      <c r="B12" s="360">
        <v>3</v>
      </c>
      <c r="C12" s="360" t="s">
        <v>604</v>
      </c>
      <c r="D12" s="360"/>
      <c r="E12" s="360"/>
      <c r="F12" s="360"/>
      <c r="G12" s="360"/>
      <c r="H12" s="360"/>
    </row>
    <row r="13" spans="2:10" ht="21">
      <c r="B13" s="360">
        <v>3.1</v>
      </c>
      <c r="C13" s="362" t="s">
        <v>1026</v>
      </c>
      <c r="D13" s="363"/>
      <c r="E13" s="360"/>
      <c r="F13" s="360"/>
      <c r="G13" s="360"/>
      <c r="H13" s="360"/>
    </row>
    <row r="14" spans="2:10" ht="21">
      <c r="B14" s="360">
        <v>3.2</v>
      </c>
      <c r="C14" s="362" t="s">
        <v>1027</v>
      </c>
      <c r="D14" s="363"/>
      <c r="E14" s="360"/>
      <c r="F14" s="360"/>
      <c r="G14" s="360"/>
      <c r="H14" s="360"/>
    </row>
    <row r="15" spans="2:10">
      <c r="B15" s="360">
        <v>4</v>
      </c>
      <c r="C15" s="360" t="s">
        <v>747</v>
      </c>
      <c r="D15" s="360"/>
      <c r="E15" s="360"/>
      <c r="F15" s="360"/>
      <c r="G15" s="360"/>
      <c r="H15" s="360"/>
    </row>
    <row r="16" spans="2:10">
      <c r="B16" s="360">
        <v>4.0999999999999996</v>
      </c>
      <c r="C16" s="364" t="s">
        <v>1028</v>
      </c>
      <c r="D16" s="365"/>
      <c r="E16" s="360"/>
      <c r="F16" s="360"/>
      <c r="G16" s="360"/>
      <c r="H16" s="360"/>
    </row>
    <row r="17" spans="2:8">
      <c r="B17" s="360">
        <v>4.2</v>
      </c>
      <c r="C17" s="364" t="s">
        <v>1029</v>
      </c>
      <c r="D17" s="365"/>
      <c r="E17" s="360"/>
      <c r="F17" s="360"/>
      <c r="G17" s="360"/>
      <c r="H17" s="360"/>
    </row>
    <row r="18" spans="2:8">
      <c r="B18" s="360">
        <v>4.3</v>
      </c>
      <c r="C18" s="364" t="s">
        <v>1030</v>
      </c>
      <c r="D18" s="365"/>
      <c r="E18" s="360"/>
      <c r="F18" s="360"/>
      <c r="G18" s="360"/>
      <c r="H18" s="360"/>
    </row>
    <row r="19" spans="2:8">
      <c r="B19" s="360">
        <v>4.4000000000000004</v>
      </c>
      <c r="C19" s="364" t="s">
        <v>1031</v>
      </c>
      <c r="D19" s="365"/>
      <c r="E19" s="360"/>
      <c r="F19" s="360"/>
      <c r="G19" s="360"/>
      <c r="H19" s="360"/>
    </row>
    <row r="20" spans="2:8">
      <c r="B20" s="360">
        <v>4.5</v>
      </c>
      <c r="C20" s="364" t="s">
        <v>1032</v>
      </c>
      <c r="D20" s="365"/>
      <c r="E20" s="360"/>
      <c r="F20" s="360"/>
      <c r="G20" s="360"/>
      <c r="H20" s="360"/>
    </row>
    <row r="21" spans="2:8">
      <c r="B21" s="360">
        <v>5</v>
      </c>
      <c r="C21" s="360" t="s">
        <v>258</v>
      </c>
      <c r="D21" s="360"/>
      <c r="E21" s="360"/>
      <c r="F21" s="360"/>
      <c r="G21" s="360"/>
      <c r="H21" s="360"/>
    </row>
    <row r="22" spans="2:8">
      <c r="B22" s="360">
        <v>6</v>
      </c>
      <c r="C22" s="360" t="s">
        <v>1033</v>
      </c>
      <c r="D22" s="360"/>
      <c r="E22" s="360"/>
      <c r="F22" s="360"/>
      <c r="G22" s="360"/>
      <c r="H22" s="360"/>
    </row>
    <row r="23" spans="2:8">
      <c r="B23" s="360">
        <v>7</v>
      </c>
      <c r="C23" s="366" t="s">
        <v>1034</v>
      </c>
      <c r="D23" s="366"/>
      <c r="E23" s="360"/>
      <c r="F23" s="360"/>
      <c r="G23" s="360"/>
      <c r="H23" s="360"/>
    </row>
  </sheetData>
  <pageMargins left="0.70866141732283472" right="0.70866141732283472" top="0.74803149606299213" bottom="0.74803149606299213" header="0.31496062992125984" footer="0.31496062992125984"/>
  <pageSetup paperSize="9" scale="70" orientation="landscape" r:id="rId1"/>
  <headerFooter>
    <oddHeader>&amp;CEN
Annex XXI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9A2BB-E403-436A-8C82-D94F09EC75D1}">
  <sheetPr codeName="Sheet64">
    <pageSetUpPr autoPageBreaks="0" fitToPage="1"/>
  </sheetPr>
  <dimension ref="C2:K26"/>
  <sheetViews>
    <sheetView workbookViewId="0"/>
  </sheetViews>
  <sheetFormatPr defaultColWidth="9.140625" defaultRowHeight="15"/>
  <cols>
    <col min="1" max="2" width="9.140625" style="1"/>
    <col min="3" max="3" width="8.42578125" style="1" customWidth="1"/>
    <col min="4" max="4" width="51.5703125" style="1" customWidth="1"/>
    <col min="5" max="5" width="31.5703125" style="1" customWidth="1"/>
    <col min="6" max="6" width="30.42578125" style="1" bestFit="1" customWidth="1"/>
    <col min="7" max="16384" width="9.140625" style="1"/>
  </cols>
  <sheetData>
    <row r="2" spans="3:11" ht="21">
      <c r="C2" s="367" t="s">
        <v>968</v>
      </c>
      <c r="D2" s="350"/>
      <c r="E2" s="350"/>
      <c r="F2" s="350"/>
      <c r="G2" s="319"/>
      <c r="H2" s="319"/>
      <c r="I2" s="319"/>
      <c r="J2" s="319"/>
      <c r="K2" s="319"/>
    </row>
    <row r="4" spans="3:11">
      <c r="C4" s="352"/>
      <c r="D4" s="352"/>
      <c r="E4" s="352"/>
      <c r="F4" s="352"/>
    </row>
    <row r="5" spans="3:11">
      <c r="C5" s="275"/>
      <c r="D5" s="275"/>
      <c r="E5" s="353"/>
      <c r="F5" s="353"/>
    </row>
    <row r="6" spans="3:11" ht="33">
      <c r="C6" s="368"/>
      <c r="D6" s="368"/>
      <c r="E6" s="369" t="s">
        <v>1035</v>
      </c>
      <c r="F6" s="369" t="s">
        <v>1036</v>
      </c>
    </row>
    <row r="7" spans="3:11" ht="16.5">
      <c r="C7" s="1537"/>
      <c r="D7" s="1537"/>
      <c r="E7" s="370" t="s">
        <v>7</v>
      </c>
      <c r="F7" s="370" t="s">
        <v>8</v>
      </c>
    </row>
    <row r="8" spans="3:11" ht="16.5">
      <c r="C8" s="371">
        <v>1</v>
      </c>
      <c r="D8" s="372" t="s">
        <v>1037</v>
      </c>
      <c r="E8" s="373"/>
      <c r="F8" s="373"/>
    </row>
    <row r="9" spans="3:11" ht="16.5">
      <c r="C9" s="371">
        <v>2</v>
      </c>
      <c r="D9" s="371" t="s">
        <v>1038</v>
      </c>
      <c r="E9" s="371"/>
      <c r="F9" s="371"/>
    </row>
    <row r="10" spans="3:11" ht="16.5">
      <c r="C10" s="371">
        <v>3</v>
      </c>
      <c r="D10" s="371" t="s">
        <v>598</v>
      </c>
      <c r="E10" s="371"/>
      <c r="F10" s="371"/>
    </row>
    <row r="11" spans="3:11" ht="16.5">
      <c r="C11" s="371">
        <v>4</v>
      </c>
      <c r="D11" s="371" t="s">
        <v>1039</v>
      </c>
      <c r="E11" s="371"/>
      <c r="F11" s="371"/>
    </row>
    <row r="12" spans="3:11" ht="16.5">
      <c r="C12" s="374">
        <v>4.0999999999999996</v>
      </c>
      <c r="D12" s="375" t="s">
        <v>1040</v>
      </c>
      <c r="E12" s="371"/>
      <c r="F12" s="371"/>
    </row>
    <row r="13" spans="3:11" ht="16.5">
      <c r="C13" s="374">
        <v>4.2</v>
      </c>
      <c r="D13" s="375" t="s">
        <v>1041</v>
      </c>
      <c r="E13" s="371"/>
      <c r="F13" s="371"/>
    </row>
    <row r="14" spans="3:11" ht="16.5">
      <c r="C14" s="371">
        <v>5</v>
      </c>
      <c r="D14" s="372" t="s">
        <v>1042</v>
      </c>
      <c r="E14" s="373"/>
      <c r="F14" s="373"/>
    </row>
    <row r="15" spans="3:11" ht="16.5">
      <c r="C15" s="371">
        <v>6</v>
      </c>
      <c r="D15" s="371" t="s">
        <v>1038</v>
      </c>
      <c r="E15" s="371"/>
      <c r="F15" s="371"/>
    </row>
    <row r="16" spans="3:11" ht="16.5">
      <c r="C16" s="371">
        <v>7</v>
      </c>
      <c r="D16" s="371" t="s">
        <v>598</v>
      </c>
      <c r="E16" s="371"/>
      <c r="F16" s="371"/>
    </row>
    <row r="17" spans="3:6" ht="16.5">
      <c r="C17" s="371">
        <v>8</v>
      </c>
      <c r="D17" s="371" t="s">
        <v>1039</v>
      </c>
      <c r="E17" s="371"/>
      <c r="F17" s="371" t="s">
        <v>1043</v>
      </c>
    </row>
    <row r="18" spans="3:6" ht="17.25">
      <c r="C18" s="376">
        <v>8.1</v>
      </c>
      <c r="D18" s="375" t="s">
        <v>1040</v>
      </c>
      <c r="E18" s="371"/>
      <c r="F18" s="371"/>
    </row>
    <row r="19" spans="3:6" ht="17.25">
      <c r="C19" s="377">
        <v>8.1999999999999993</v>
      </c>
      <c r="D19" s="374" t="s">
        <v>1041</v>
      </c>
      <c r="E19" s="371"/>
      <c r="F19" s="371"/>
    </row>
    <row r="20" spans="3:6" ht="17.25">
      <c r="C20" s="376">
        <v>9</v>
      </c>
      <c r="D20" s="371" t="s">
        <v>747</v>
      </c>
      <c r="E20" s="371"/>
      <c r="F20" s="371"/>
    </row>
    <row r="21" spans="3:6" ht="33">
      <c r="C21" s="376">
        <v>9.1</v>
      </c>
      <c r="D21" s="374" t="s">
        <v>1044</v>
      </c>
      <c r="E21" s="371"/>
      <c r="F21" s="371"/>
    </row>
    <row r="22" spans="3:6" ht="33">
      <c r="C22" s="376">
        <v>9.1999999999999993</v>
      </c>
      <c r="D22" s="374" t="s">
        <v>1045</v>
      </c>
      <c r="E22" s="371"/>
      <c r="F22" s="371"/>
    </row>
    <row r="23" spans="3:6" ht="17.25">
      <c r="C23" s="376">
        <v>9.3000000000000007</v>
      </c>
      <c r="D23" s="374" t="s">
        <v>1030</v>
      </c>
      <c r="E23" s="371"/>
      <c r="F23" s="371"/>
    </row>
    <row r="24" spans="3:6" ht="17.25">
      <c r="C24" s="376">
        <v>9.4</v>
      </c>
      <c r="D24" s="374" t="s">
        <v>1046</v>
      </c>
      <c r="E24" s="371"/>
      <c r="F24" s="371"/>
    </row>
    <row r="25" spans="3:6" ht="17.25">
      <c r="C25" s="376">
        <v>9.5</v>
      </c>
      <c r="D25" s="374" t="s">
        <v>1047</v>
      </c>
      <c r="E25" s="371"/>
      <c r="F25" s="371"/>
    </row>
    <row r="26" spans="3:6" s="12" customFormat="1" ht="39.75" customHeight="1">
      <c r="C26" s="371">
        <v>10</v>
      </c>
      <c r="D26" s="372" t="s">
        <v>1048</v>
      </c>
      <c r="E26" s="373"/>
      <c r="F26" s="373"/>
    </row>
  </sheetData>
  <mergeCells count="1">
    <mergeCell ref="C7:D7"/>
  </mergeCells>
  <pageMargins left="0.70866141732283472" right="0.70866141732283472" top="0.74803149606299213" bottom="0.74803149606299213" header="0.31496062992125984" footer="0.31496062992125984"/>
  <pageSetup paperSize="9" scale="82" orientation="landscape" r:id="rId1"/>
  <headerFooter>
    <oddHeader>&amp;CEN
Annex XXI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C5172-885C-4733-972F-DD530FDB847C}">
  <sheetPr codeName="Sheet65">
    <pageSetUpPr fitToPage="1"/>
  </sheetPr>
  <dimension ref="A1:P36"/>
  <sheetViews>
    <sheetView workbookViewId="0"/>
  </sheetViews>
  <sheetFormatPr defaultColWidth="9.140625" defaultRowHeight="15"/>
  <cols>
    <col min="1" max="1" width="5.42578125" style="1" customWidth="1"/>
    <col min="2" max="2" width="40.42578125" style="1" customWidth="1"/>
    <col min="3" max="3" width="26.5703125" style="1" customWidth="1"/>
    <col min="4" max="12" width="12.42578125" style="1" customWidth="1"/>
    <col min="13" max="14" width="13.5703125" style="1" customWidth="1"/>
    <col min="15" max="16" width="35.5703125" style="1" customWidth="1"/>
    <col min="17" max="16384" width="9.140625" style="1"/>
  </cols>
  <sheetData>
    <row r="1" spans="1:16" ht="20.25">
      <c r="A1" s="367" t="s">
        <v>969</v>
      </c>
    </row>
    <row r="4" spans="1:16">
      <c r="B4" s="378"/>
    </row>
    <row r="5" spans="1:16" ht="17.25" customHeight="1">
      <c r="A5" s="1557" t="s">
        <v>983</v>
      </c>
      <c r="B5" s="1558"/>
      <c r="C5" s="1543" t="s">
        <v>1049</v>
      </c>
      <c r="D5" s="1538" t="s">
        <v>1050</v>
      </c>
      <c r="E5" s="1556"/>
      <c r="F5" s="1556"/>
      <c r="G5" s="1556"/>
      <c r="H5" s="1556"/>
      <c r="I5" s="1556"/>
      <c r="J5" s="1556"/>
      <c r="K5" s="1556"/>
      <c r="L5" s="1556"/>
      <c r="M5" s="1556"/>
      <c r="N5" s="1539"/>
      <c r="O5" s="1538" t="s">
        <v>1051</v>
      </c>
      <c r="P5" s="1539"/>
    </row>
    <row r="6" spans="1:16" ht="24.75" customHeight="1">
      <c r="A6" s="1559"/>
      <c r="B6" s="1560"/>
      <c r="C6" s="1544"/>
      <c r="D6" s="1540" t="s">
        <v>1052</v>
      </c>
      <c r="E6" s="1541"/>
      <c r="F6" s="1541"/>
      <c r="G6" s="1541"/>
      <c r="H6" s="1541"/>
      <c r="I6" s="1541"/>
      <c r="J6" s="1541"/>
      <c r="K6" s="1541"/>
      <c r="L6" s="1542"/>
      <c r="M6" s="1540" t="s">
        <v>1053</v>
      </c>
      <c r="N6" s="1542"/>
      <c r="O6" s="1543" t="s">
        <v>1054</v>
      </c>
      <c r="P6" s="1546" t="s">
        <v>1055</v>
      </c>
    </row>
    <row r="7" spans="1:16">
      <c r="A7" s="1559"/>
      <c r="B7" s="1560"/>
      <c r="C7" s="1544"/>
      <c r="D7" s="1543" t="s">
        <v>1056</v>
      </c>
      <c r="E7" s="1549" t="s">
        <v>1057</v>
      </c>
      <c r="F7" s="379"/>
      <c r="G7" s="379"/>
      <c r="H7" s="379"/>
      <c r="I7" s="1549" t="s">
        <v>1058</v>
      </c>
      <c r="J7" s="379"/>
      <c r="K7" s="379"/>
      <c r="L7" s="379"/>
      <c r="M7" s="1543" t="s">
        <v>1059</v>
      </c>
      <c r="N7" s="1543" t="s">
        <v>1060</v>
      </c>
      <c r="O7" s="1544"/>
      <c r="P7" s="1547"/>
    </row>
    <row r="8" spans="1:16" ht="78.75" customHeight="1">
      <c r="A8" s="1559"/>
      <c r="B8" s="1560"/>
      <c r="C8" s="380"/>
      <c r="D8" s="1545"/>
      <c r="E8" s="1545"/>
      <c r="F8" s="381" t="s">
        <v>1061</v>
      </c>
      <c r="G8" s="381" t="s">
        <v>1062</v>
      </c>
      <c r="H8" s="381" t="s">
        <v>1063</v>
      </c>
      <c r="I8" s="1545"/>
      <c r="J8" s="381" t="s">
        <v>1064</v>
      </c>
      <c r="K8" s="381" t="s">
        <v>1065</v>
      </c>
      <c r="L8" s="381" t="s">
        <v>1066</v>
      </c>
      <c r="M8" s="1545"/>
      <c r="N8" s="1545"/>
      <c r="O8" s="1545"/>
      <c r="P8" s="1548"/>
    </row>
    <row r="9" spans="1:16">
      <c r="A9" s="1561"/>
      <c r="B9" s="1562"/>
      <c r="C9" s="382" t="s">
        <v>7</v>
      </c>
      <c r="D9" s="382" t="s">
        <v>8</v>
      </c>
      <c r="E9" s="382" t="s">
        <v>9</v>
      </c>
      <c r="F9" s="382" t="s">
        <v>46</v>
      </c>
      <c r="G9" s="382" t="s">
        <v>47</v>
      </c>
      <c r="H9" s="382" t="s">
        <v>155</v>
      </c>
      <c r="I9" s="382" t="s">
        <v>156</v>
      </c>
      <c r="J9" s="382" t="s">
        <v>157</v>
      </c>
      <c r="K9" s="382" t="s">
        <v>158</v>
      </c>
      <c r="L9" s="382" t="s">
        <v>159</v>
      </c>
      <c r="M9" s="382" t="s">
        <v>160</v>
      </c>
      <c r="N9" s="382" t="s">
        <v>161</v>
      </c>
      <c r="O9" s="382" t="s">
        <v>162</v>
      </c>
      <c r="P9" s="382" t="s">
        <v>754</v>
      </c>
    </row>
    <row r="10" spans="1:16">
      <c r="A10" s="26">
        <v>1</v>
      </c>
      <c r="B10" s="383" t="s">
        <v>1038</v>
      </c>
      <c r="C10" s="26"/>
      <c r="D10" s="384"/>
      <c r="E10" s="384"/>
      <c r="F10" s="384"/>
      <c r="G10" s="384"/>
      <c r="H10" s="384"/>
      <c r="I10" s="384"/>
      <c r="J10" s="384"/>
      <c r="K10" s="384"/>
      <c r="L10" s="384"/>
      <c r="M10" s="384"/>
      <c r="N10" s="385"/>
      <c r="O10" s="26"/>
      <c r="P10" s="26"/>
    </row>
    <row r="11" spans="1:16">
      <c r="A11" s="26">
        <v>2</v>
      </c>
      <c r="B11" s="383" t="s">
        <v>598</v>
      </c>
      <c r="C11" s="26"/>
      <c r="D11" s="26"/>
      <c r="E11" s="26"/>
      <c r="F11" s="26"/>
      <c r="G11" s="26"/>
      <c r="H11" s="26"/>
      <c r="I11" s="26"/>
      <c r="J11" s="26"/>
      <c r="K11" s="26"/>
      <c r="L11" s="26"/>
      <c r="M11" s="26"/>
      <c r="N11" s="183"/>
      <c r="O11" s="26"/>
      <c r="P11" s="26"/>
    </row>
    <row r="12" spans="1:16">
      <c r="A12" s="26">
        <v>3</v>
      </c>
      <c r="B12" s="383" t="s">
        <v>604</v>
      </c>
      <c r="C12" s="26"/>
      <c r="D12" s="26"/>
      <c r="E12" s="26"/>
      <c r="F12" s="26"/>
      <c r="G12" s="26"/>
      <c r="H12" s="26"/>
      <c r="I12" s="26"/>
      <c r="J12" s="26"/>
      <c r="K12" s="26"/>
      <c r="L12" s="26"/>
      <c r="M12" s="26"/>
      <c r="N12" s="183"/>
      <c r="O12" s="26"/>
      <c r="P12" s="26"/>
    </row>
    <row r="13" spans="1:16">
      <c r="A13" s="386">
        <v>3.1</v>
      </c>
      <c r="B13" s="387" t="s">
        <v>1067</v>
      </c>
      <c r="C13" s="26"/>
      <c r="D13" s="26"/>
      <c r="E13" s="26"/>
      <c r="F13" s="26"/>
      <c r="G13" s="26"/>
      <c r="H13" s="26"/>
      <c r="I13" s="26"/>
      <c r="J13" s="26"/>
      <c r="K13" s="26"/>
      <c r="L13" s="26"/>
      <c r="M13" s="26"/>
      <c r="N13" s="183"/>
      <c r="O13" s="26"/>
      <c r="P13" s="26"/>
    </row>
    <row r="14" spans="1:16">
      <c r="A14" s="386">
        <v>3.2</v>
      </c>
      <c r="B14" s="387" t="s">
        <v>1068</v>
      </c>
      <c r="C14" s="26"/>
      <c r="D14" s="26"/>
      <c r="E14" s="26"/>
      <c r="F14" s="26"/>
      <c r="G14" s="26"/>
      <c r="H14" s="26"/>
      <c r="I14" s="26"/>
      <c r="J14" s="26"/>
      <c r="K14" s="26"/>
      <c r="L14" s="26"/>
      <c r="M14" s="26"/>
      <c r="N14" s="183"/>
      <c r="O14" s="26"/>
      <c r="P14" s="26"/>
    </row>
    <row r="15" spans="1:16">
      <c r="A15" s="386">
        <v>3.3</v>
      </c>
      <c r="B15" s="387" t="s">
        <v>1069</v>
      </c>
      <c r="C15" s="26"/>
      <c r="D15" s="26"/>
      <c r="E15" s="26"/>
      <c r="F15" s="26"/>
      <c r="G15" s="26"/>
      <c r="H15" s="26"/>
      <c r="I15" s="26"/>
      <c r="J15" s="26"/>
      <c r="K15" s="26"/>
      <c r="L15" s="26"/>
      <c r="M15" s="26"/>
      <c r="N15" s="183"/>
      <c r="O15" s="26"/>
      <c r="P15" s="26"/>
    </row>
    <row r="16" spans="1:16">
      <c r="A16" s="26">
        <v>4</v>
      </c>
      <c r="B16" s="383" t="s">
        <v>747</v>
      </c>
      <c r="C16" s="26"/>
      <c r="D16" s="26"/>
      <c r="E16" s="26"/>
      <c r="F16" s="26"/>
      <c r="G16" s="26"/>
      <c r="H16" s="26"/>
      <c r="I16" s="26"/>
      <c r="J16" s="26"/>
      <c r="K16" s="26"/>
      <c r="L16" s="26"/>
      <c r="M16" s="26"/>
      <c r="N16" s="183"/>
      <c r="O16" s="26"/>
      <c r="P16" s="26"/>
    </row>
    <row r="17" spans="1:16">
      <c r="A17" s="386">
        <v>4.0999999999999996</v>
      </c>
      <c r="B17" s="387" t="s">
        <v>1070</v>
      </c>
      <c r="C17" s="26"/>
      <c r="D17" s="26"/>
      <c r="E17" s="26"/>
      <c r="F17" s="26"/>
      <c r="G17" s="26"/>
      <c r="H17" s="26"/>
      <c r="I17" s="26"/>
      <c r="J17" s="26"/>
      <c r="K17" s="26"/>
      <c r="L17" s="26"/>
      <c r="M17" s="26"/>
      <c r="N17" s="183"/>
      <c r="O17" s="26"/>
      <c r="P17" s="26"/>
    </row>
    <row r="18" spans="1:16">
      <c r="A18" s="386">
        <v>4.2</v>
      </c>
      <c r="B18" s="387" t="s">
        <v>1071</v>
      </c>
      <c r="C18" s="26"/>
      <c r="D18" s="26"/>
      <c r="E18" s="26"/>
      <c r="F18" s="26"/>
      <c r="G18" s="26"/>
      <c r="H18" s="26"/>
      <c r="I18" s="26"/>
      <c r="J18" s="26"/>
      <c r="K18" s="26"/>
      <c r="L18" s="26"/>
      <c r="M18" s="26"/>
      <c r="N18" s="183"/>
      <c r="O18" s="26"/>
      <c r="P18" s="26"/>
    </row>
    <row r="19" spans="1:16">
      <c r="A19" s="386">
        <v>4.3</v>
      </c>
      <c r="B19" s="387" t="s">
        <v>1072</v>
      </c>
      <c r="C19" s="26"/>
      <c r="D19" s="26"/>
      <c r="E19" s="26"/>
      <c r="F19" s="26"/>
      <c r="G19" s="26"/>
      <c r="H19" s="26"/>
      <c r="I19" s="26"/>
      <c r="J19" s="26"/>
      <c r="K19" s="26"/>
      <c r="L19" s="26"/>
      <c r="M19" s="26"/>
      <c r="N19" s="183"/>
      <c r="O19" s="26"/>
      <c r="P19" s="26"/>
    </row>
    <row r="20" spans="1:16">
      <c r="A20" s="386">
        <v>4.4000000000000004</v>
      </c>
      <c r="B20" s="387" t="s">
        <v>1073</v>
      </c>
      <c r="C20" s="26"/>
      <c r="D20" s="26"/>
      <c r="E20" s="26"/>
      <c r="F20" s="26"/>
      <c r="G20" s="26"/>
      <c r="H20" s="26"/>
      <c r="I20" s="26"/>
      <c r="J20" s="26"/>
      <c r="K20" s="26"/>
      <c r="L20" s="26"/>
      <c r="M20" s="26"/>
      <c r="N20" s="183"/>
      <c r="O20" s="26"/>
      <c r="P20" s="26"/>
    </row>
    <row r="21" spans="1:16">
      <c r="A21" s="386">
        <v>4.5</v>
      </c>
      <c r="B21" s="387" t="s">
        <v>1074</v>
      </c>
      <c r="C21" s="26"/>
      <c r="D21" s="26"/>
      <c r="E21" s="26"/>
      <c r="F21" s="26"/>
      <c r="G21" s="26"/>
      <c r="H21" s="26"/>
      <c r="I21" s="26"/>
      <c r="J21" s="26"/>
      <c r="K21" s="26"/>
      <c r="L21" s="26"/>
      <c r="M21" s="26"/>
      <c r="N21" s="183"/>
      <c r="O21" s="26"/>
      <c r="P21" s="26"/>
    </row>
    <row r="22" spans="1:16">
      <c r="A22" s="26">
        <v>5</v>
      </c>
      <c r="B22" s="383" t="s">
        <v>45</v>
      </c>
      <c r="C22" s="26"/>
      <c r="D22" s="26"/>
      <c r="E22" s="26"/>
      <c r="F22" s="26"/>
      <c r="G22" s="26"/>
      <c r="H22" s="26"/>
      <c r="I22" s="26"/>
      <c r="J22" s="26"/>
      <c r="K22" s="26"/>
      <c r="L22" s="26"/>
      <c r="M22" s="26"/>
      <c r="N22" s="183"/>
      <c r="O22" s="26"/>
      <c r="P22" s="26"/>
    </row>
    <row r="25" spans="1:16" ht="17.25" customHeight="1">
      <c r="A25" s="1550" t="s">
        <v>1017</v>
      </c>
      <c r="B25" s="1551"/>
      <c r="C25" s="1543" t="s">
        <v>1049</v>
      </c>
      <c r="D25" s="1538" t="s">
        <v>1050</v>
      </c>
      <c r="E25" s="1556"/>
      <c r="F25" s="1556"/>
      <c r="G25" s="1556"/>
      <c r="H25" s="1556"/>
      <c r="I25" s="1556"/>
      <c r="J25" s="1556"/>
      <c r="K25" s="1556"/>
      <c r="L25" s="1556"/>
      <c r="M25" s="1556"/>
      <c r="N25" s="1539"/>
      <c r="O25" s="1538" t="s">
        <v>1051</v>
      </c>
      <c r="P25" s="1539"/>
    </row>
    <row r="26" spans="1:16" ht="21" customHeight="1">
      <c r="A26" s="1552"/>
      <c r="B26" s="1553"/>
      <c r="C26" s="1544"/>
      <c r="D26" s="1540" t="s">
        <v>1052</v>
      </c>
      <c r="E26" s="1541"/>
      <c r="F26" s="1541"/>
      <c r="G26" s="1541"/>
      <c r="H26" s="1541"/>
      <c r="I26" s="1541"/>
      <c r="J26" s="1541"/>
      <c r="K26" s="1541"/>
      <c r="L26" s="1542"/>
      <c r="M26" s="1540" t="s">
        <v>1053</v>
      </c>
      <c r="N26" s="1542"/>
      <c r="O26" s="1543" t="s">
        <v>1054</v>
      </c>
      <c r="P26" s="1546" t="s">
        <v>1055</v>
      </c>
    </row>
    <row r="27" spans="1:16">
      <c r="A27" s="1552"/>
      <c r="B27" s="1553"/>
      <c r="C27" s="1544"/>
      <c r="D27" s="1543" t="s">
        <v>1056</v>
      </c>
      <c r="E27" s="1549" t="s">
        <v>1057</v>
      </c>
      <c r="F27" s="379"/>
      <c r="G27" s="379"/>
      <c r="H27" s="379"/>
      <c r="I27" s="1549" t="s">
        <v>1058</v>
      </c>
      <c r="J27" s="379"/>
      <c r="K27" s="379"/>
      <c r="L27" s="379"/>
      <c r="M27" s="1543" t="s">
        <v>1059</v>
      </c>
      <c r="N27" s="1543" t="s">
        <v>1060</v>
      </c>
      <c r="O27" s="1544"/>
      <c r="P27" s="1547"/>
    </row>
    <row r="28" spans="1:16" ht="82.5" customHeight="1">
      <c r="A28" s="1552"/>
      <c r="B28" s="1553"/>
      <c r="C28" s="380"/>
      <c r="D28" s="1545"/>
      <c r="E28" s="1545"/>
      <c r="F28" s="381" t="s">
        <v>1061</v>
      </c>
      <c r="G28" s="381" t="s">
        <v>1062</v>
      </c>
      <c r="H28" s="381" t="s">
        <v>1063</v>
      </c>
      <c r="I28" s="1545"/>
      <c r="J28" s="381" t="s">
        <v>1064</v>
      </c>
      <c r="K28" s="381" t="s">
        <v>1065</v>
      </c>
      <c r="L28" s="381" t="s">
        <v>1066</v>
      </c>
      <c r="M28" s="1545"/>
      <c r="N28" s="1545"/>
      <c r="O28" s="1545"/>
      <c r="P28" s="1548"/>
    </row>
    <row r="29" spans="1:16">
      <c r="A29" s="1554"/>
      <c r="B29" s="1555"/>
      <c r="C29" s="388" t="s">
        <v>7</v>
      </c>
      <c r="D29" s="388" t="s">
        <v>8</v>
      </c>
      <c r="E29" s="388" t="s">
        <v>9</v>
      </c>
      <c r="F29" s="388" t="s">
        <v>46</v>
      </c>
      <c r="G29" s="388" t="s">
        <v>47</v>
      </c>
      <c r="H29" s="388" t="s">
        <v>155</v>
      </c>
      <c r="I29" s="388" t="s">
        <v>156</v>
      </c>
      <c r="J29" s="388" t="s">
        <v>157</v>
      </c>
      <c r="K29" s="388" t="s">
        <v>158</v>
      </c>
      <c r="L29" s="388" t="s">
        <v>159</v>
      </c>
      <c r="M29" s="388" t="s">
        <v>160</v>
      </c>
      <c r="N29" s="388" t="s">
        <v>161</v>
      </c>
      <c r="O29" s="388" t="s">
        <v>162</v>
      </c>
      <c r="P29" s="388" t="s">
        <v>754</v>
      </c>
    </row>
    <row r="30" spans="1:16">
      <c r="A30" s="26">
        <v>1</v>
      </c>
      <c r="B30" s="383" t="s">
        <v>1038</v>
      </c>
      <c r="C30" s="26"/>
      <c r="D30" s="384"/>
      <c r="E30" s="384"/>
      <c r="F30" s="384"/>
      <c r="G30" s="384"/>
      <c r="H30" s="384"/>
      <c r="I30" s="384"/>
      <c r="J30" s="384"/>
      <c r="K30" s="384"/>
      <c r="L30" s="384"/>
      <c r="M30" s="384"/>
      <c r="N30" s="385"/>
      <c r="O30" s="26"/>
      <c r="P30" s="26"/>
    </row>
    <row r="31" spans="1:16">
      <c r="A31" s="26">
        <v>2</v>
      </c>
      <c r="B31" s="383" t="s">
        <v>598</v>
      </c>
      <c r="C31" s="26"/>
      <c r="D31" s="26"/>
      <c r="E31" s="26"/>
      <c r="F31" s="26"/>
      <c r="G31" s="26"/>
      <c r="H31" s="26"/>
      <c r="I31" s="26"/>
      <c r="J31" s="26"/>
      <c r="K31" s="26"/>
      <c r="L31" s="26"/>
      <c r="M31" s="26"/>
      <c r="N31" s="183"/>
      <c r="O31" s="26"/>
      <c r="P31" s="26"/>
    </row>
    <row r="32" spans="1:16">
      <c r="A32" s="26">
        <v>3</v>
      </c>
      <c r="B32" s="383" t="s">
        <v>604</v>
      </c>
      <c r="C32" s="26"/>
      <c r="D32" s="26"/>
      <c r="E32" s="26"/>
      <c r="F32" s="26"/>
      <c r="G32" s="26"/>
      <c r="H32" s="26"/>
      <c r="I32" s="26"/>
      <c r="J32" s="26"/>
      <c r="K32" s="26"/>
      <c r="L32" s="26"/>
      <c r="M32" s="26"/>
      <c r="N32" s="183"/>
      <c r="O32" s="26"/>
      <c r="P32" s="26"/>
    </row>
    <row r="33" spans="1:16">
      <c r="A33" s="386">
        <v>3.1</v>
      </c>
      <c r="B33" s="387" t="s">
        <v>1067</v>
      </c>
      <c r="C33" s="26"/>
      <c r="D33" s="26"/>
      <c r="E33" s="26"/>
      <c r="F33" s="26"/>
      <c r="G33" s="26"/>
      <c r="H33" s="26"/>
      <c r="I33" s="26"/>
      <c r="J33" s="26"/>
      <c r="K33" s="26"/>
      <c r="L33" s="26"/>
      <c r="M33" s="26"/>
      <c r="N33" s="183"/>
      <c r="O33" s="26"/>
      <c r="P33" s="26"/>
    </row>
    <row r="34" spans="1:16">
      <c r="A34" s="386">
        <v>3.2</v>
      </c>
      <c r="B34" s="387" t="s">
        <v>1068</v>
      </c>
      <c r="C34" s="26"/>
      <c r="D34" s="26"/>
      <c r="E34" s="26"/>
      <c r="F34" s="26"/>
      <c r="G34" s="26"/>
      <c r="H34" s="26"/>
      <c r="I34" s="26"/>
      <c r="J34" s="26"/>
      <c r="K34" s="26"/>
      <c r="L34" s="26"/>
      <c r="M34" s="26"/>
      <c r="N34" s="183"/>
      <c r="O34" s="26"/>
      <c r="P34" s="26"/>
    </row>
    <row r="35" spans="1:16">
      <c r="A35" s="386">
        <v>3.3</v>
      </c>
      <c r="B35" s="387" t="s">
        <v>1069</v>
      </c>
      <c r="C35" s="26"/>
      <c r="D35" s="26"/>
      <c r="E35" s="26"/>
      <c r="F35" s="26"/>
      <c r="G35" s="26"/>
      <c r="H35" s="26"/>
      <c r="I35" s="26"/>
      <c r="J35" s="26"/>
      <c r="K35" s="26"/>
      <c r="L35" s="26"/>
      <c r="M35" s="26"/>
      <c r="N35" s="183"/>
      <c r="O35" s="26"/>
      <c r="P35" s="26"/>
    </row>
    <row r="36" spans="1:16">
      <c r="A36" s="26">
        <v>4</v>
      </c>
      <c r="B36" s="383" t="s">
        <v>45</v>
      </c>
      <c r="C36" s="26"/>
      <c r="D36" s="26"/>
      <c r="E36" s="26"/>
      <c r="F36" s="26"/>
      <c r="G36" s="26"/>
      <c r="H36" s="26"/>
      <c r="I36" s="26"/>
      <c r="J36" s="26"/>
      <c r="K36" s="26"/>
      <c r="L36" s="26"/>
      <c r="M36" s="26"/>
      <c r="N36" s="183"/>
      <c r="O36" s="26"/>
      <c r="P36" s="26"/>
    </row>
  </sheetData>
  <mergeCells count="26">
    <mergeCell ref="O25:P25"/>
    <mergeCell ref="D26:L26"/>
    <mergeCell ref="M26:N26"/>
    <mergeCell ref="O26:O28"/>
    <mergeCell ref="P26:P28"/>
    <mergeCell ref="D27:D28"/>
    <mergeCell ref="E27:E28"/>
    <mergeCell ref="I27:I28"/>
    <mergeCell ref="M27:M28"/>
    <mergeCell ref="N27:N28"/>
    <mergeCell ref="A25:B29"/>
    <mergeCell ref="C25:C27"/>
    <mergeCell ref="D25:N25"/>
    <mergeCell ref="A5:B9"/>
    <mergeCell ref="C5:C7"/>
    <mergeCell ref="D5:N5"/>
    <mergeCell ref="O5:P5"/>
    <mergeCell ref="D6:L6"/>
    <mergeCell ref="M6:N6"/>
    <mergeCell ref="O6:O8"/>
    <mergeCell ref="P6:P8"/>
    <mergeCell ref="D7:D8"/>
    <mergeCell ref="E7:E8"/>
    <mergeCell ref="I7:I8"/>
    <mergeCell ref="M7:M8"/>
    <mergeCell ref="N7:N8"/>
  </mergeCells>
  <pageMargins left="0.70866141732283472" right="0.70866141732283472" top="0.74803149606299213" bottom="0.74803149606299213" header="0.31496062992125984" footer="0.31496062992125984"/>
  <pageSetup paperSize="9" scale="46" fitToHeight="0" orientation="landscape" r:id="rId1"/>
  <headerFooter>
    <oddHeader>&amp;CEN
Annex XXI</oddHeader>
    <oddFooter>&amp;C&amp;P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AEDAE-7F13-4FBD-A449-BDA0A8538471}">
  <sheetPr codeName="Sheet66">
    <pageSetUpPr fitToPage="1"/>
  </sheetPr>
  <dimension ref="A1:C15"/>
  <sheetViews>
    <sheetView workbookViewId="0"/>
  </sheetViews>
  <sheetFormatPr defaultColWidth="9.140625" defaultRowHeight="15"/>
  <cols>
    <col min="1" max="1" width="3.5703125" style="1" customWidth="1"/>
    <col min="2" max="2" width="74.42578125" style="1" customWidth="1"/>
    <col min="3" max="3" width="43.42578125" style="1" customWidth="1"/>
    <col min="4" max="16384" width="9.140625" style="1"/>
  </cols>
  <sheetData>
    <row r="1" spans="1:3" ht="20.25">
      <c r="A1" s="337" t="s">
        <v>970</v>
      </c>
      <c r="B1" s="350"/>
      <c r="C1" s="350"/>
    </row>
    <row r="5" spans="1:3">
      <c r="A5" s="389"/>
      <c r="B5" s="389"/>
      <c r="C5" s="74" t="s">
        <v>1075</v>
      </c>
    </row>
    <row r="6" spans="1:3">
      <c r="B6" s="389"/>
      <c r="C6" s="40" t="s">
        <v>7</v>
      </c>
    </row>
    <row r="7" spans="1:3">
      <c r="A7" s="74">
        <v>1</v>
      </c>
      <c r="B7" s="390" t="s">
        <v>1076</v>
      </c>
      <c r="C7" s="26"/>
    </row>
    <row r="8" spans="1:3">
      <c r="A8" s="40">
        <v>2</v>
      </c>
      <c r="B8" s="134" t="s">
        <v>1077</v>
      </c>
      <c r="C8" s="26"/>
    </row>
    <row r="9" spans="1:3">
      <c r="A9" s="40">
        <v>3</v>
      </c>
      <c r="B9" s="134" t="s">
        <v>1078</v>
      </c>
      <c r="C9" s="26"/>
    </row>
    <row r="10" spans="1:3">
      <c r="A10" s="40">
        <v>4</v>
      </c>
      <c r="B10" s="134" t="s">
        <v>1079</v>
      </c>
      <c r="C10" s="26"/>
    </row>
    <row r="11" spans="1:3">
      <c r="A11" s="40">
        <v>5</v>
      </c>
      <c r="B11" s="134" t="s">
        <v>1080</v>
      </c>
      <c r="C11" s="26"/>
    </row>
    <row r="12" spans="1:3">
      <c r="A12" s="40">
        <v>6</v>
      </c>
      <c r="B12" s="134" t="s">
        <v>1081</v>
      </c>
      <c r="C12" s="26"/>
    </row>
    <row r="13" spans="1:3">
      <c r="A13" s="40">
        <v>7</v>
      </c>
      <c r="B13" s="134" t="s">
        <v>1082</v>
      </c>
      <c r="C13" s="26"/>
    </row>
    <row r="14" spans="1:3">
      <c r="A14" s="40">
        <v>8</v>
      </c>
      <c r="B14" s="134" t="s">
        <v>1083</v>
      </c>
      <c r="C14" s="26"/>
    </row>
    <row r="15" spans="1:3">
      <c r="A15" s="74">
        <v>9</v>
      </c>
      <c r="B15" s="390" t="s">
        <v>1084</v>
      </c>
      <c r="C15" s="26"/>
    </row>
  </sheetData>
  <pageMargins left="0.70866141732283472" right="0.70866141732283472" top="0.74803149606299213" bottom="0.74803149606299213" header="0.31496062992125984" footer="0.31496062992125984"/>
  <pageSetup paperSize="9" fitToHeight="0" orientation="landscape" r:id="rId1"/>
  <headerFooter>
    <oddHeader>&amp;CEN
Annex XXI</oddHeader>
    <oddFooter>&amp;C&amp;P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C3DBD-313A-4F2C-B733-39C43AB1BF0E}">
  <sheetPr codeName="Sheet67">
    <pageSetUpPr fitToPage="1"/>
  </sheetPr>
  <dimension ref="A4:I50"/>
  <sheetViews>
    <sheetView workbookViewId="0"/>
  </sheetViews>
  <sheetFormatPr defaultColWidth="11.5703125" defaultRowHeight="15"/>
  <cols>
    <col min="1" max="1" width="11.5703125" style="1"/>
    <col min="2" max="2" width="25.5703125" style="1" customWidth="1"/>
    <col min="3" max="3" width="31.42578125" style="1" customWidth="1"/>
    <col min="4" max="4" width="20.5703125" style="1" customWidth="1"/>
    <col min="5" max="5" width="23.5703125" style="1" customWidth="1"/>
    <col min="6" max="6" width="26.42578125" style="1" customWidth="1"/>
    <col min="7" max="7" width="32" style="1" customWidth="1"/>
    <col min="8" max="8" width="26.85546875" style="1" customWidth="1"/>
    <col min="9" max="9" width="16.5703125" style="1" customWidth="1"/>
    <col min="10" max="16384" width="11.5703125" style="1"/>
  </cols>
  <sheetData>
    <row r="4" spans="1:9" ht="18.75" customHeight="1">
      <c r="B4" s="391" t="s">
        <v>971</v>
      </c>
      <c r="C4" s="76"/>
      <c r="D4" s="76"/>
      <c r="E4" s="76"/>
      <c r="F4" s="76"/>
      <c r="G4" s="76"/>
      <c r="H4" s="76"/>
    </row>
    <row r="5" spans="1:9" ht="18.75">
      <c r="B5" s="392"/>
      <c r="C5" s="76"/>
      <c r="D5" s="76"/>
      <c r="E5" s="76"/>
      <c r="F5" s="76"/>
      <c r="G5" s="76"/>
      <c r="H5" s="76"/>
    </row>
    <row r="6" spans="1:9" ht="21">
      <c r="B6" s="393" t="s">
        <v>983</v>
      </c>
      <c r="C6" s="394"/>
      <c r="D6" s="319"/>
      <c r="E6" s="319"/>
      <c r="F6" s="319"/>
      <c r="G6" s="319"/>
      <c r="H6" s="319"/>
    </row>
    <row r="7" spans="1:9" s="394" customFormat="1" ht="15" customHeight="1">
      <c r="A7" s="1"/>
      <c r="B7" s="1568" t="s">
        <v>1085</v>
      </c>
      <c r="C7" s="1568" t="s">
        <v>984</v>
      </c>
      <c r="D7" s="1570" t="s">
        <v>1086</v>
      </c>
      <c r="E7" s="1571"/>
      <c r="F7" s="1568" t="s">
        <v>1087</v>
      </c>
      <c r="G7" s="1566" t="s">
        <v>1088</v>
      </c>
      <c r="H7" s="1568" t="s">
        <v>1089</v>
      </c>
      <c r="I7" s="1566" t="s">
        <v>1090</v>
      </c>
    </row>
    <row r="8" spans="1:9" s="394" customFormat="1" ht="38.25">
      <c r="A8" s="1"/>
      <c r="B8" s="1569"/>
      <c r="C8" s="1569"/>
      <c r="D8" s="395"/>
      <c r="E8" s="396" t="s">
        <v>1091</v>
      </c>
      <c r="F8" s="1569"/>
      <c r="G8" s="1567" t="s">
        <v>1092</v>
      </c>
      <c r="H8" s="1569"/>
      <c r="I8" s="1567"/>
    </row>
    <row r="9" spans="1:9">
      <c r="B9" s="15" t="s">
        <v>7</v>
      </c>
      <c r="C9" s="15" t="s">
        <v>8</v>
      </c>
      <c r="D9" s="38" t="s">
        <v>9</v>
      </c>
      <c r="E9" s="38" t="s">
        <v>46</v>
      </c>
      <c r="F9" s="38" t="s">
        <v>47</v>
      </c>
      <c r="G9" s="38" t="s">
        <v>155</v>
      </c>
      <c r="H9" s="38" t="s">
        <v>156</v>
      </c>
      <c r="I9" s="38" t="s">
        <v>157</v>
      </c>
    </row>
    <row r="10" spans="1:9">
      <c r="B10" s="1563"/>
      <c r="C10" s="397" t="s">
        <v>998</v>
      </c>
      <c r="D10" s="219"/>
      <c r="E10" s="26"/>
      <c r="F10" s="26"/>
      <c r="G10" s="26"/>
      <c r="H10" s="26"/>
      <c r="I10" s="26"/>
    </row>
    <row r="11" spans="1:9">
      <c r="B11" s="1564"/>
      <c r="C11" s="398" t="s">
        <v>999</v>
      </c>
      <c r="D11" s="219"/>
      <c r="E11" s="26"/>
      <c r="F11" s="26"/>
      <c r="G11" s="26"/>
      <c r="H11" s="26"/>
      <c r="I11" s="26"/>
    </row>
    <row r="12" spans="1:9">
      <c r="B12" s="1564"/>
      <c r="C12" s="398" t="s">
        <v>1000</v>
      </c>
      <c r="D12" s="219"/>
      <c r="E12" s="26"/>
      <c r="F12" s="26"/>
      <c r="G12" s="26"/>
      <c r="H12" s="26"/>
      <c r="I12" s="26"/>
    </row>
    <row r="13" spans="1:9">
      <c r="B13" s="1564"/>
      <c r="C13" s="397" t="s">
        <v>1001</v>
      </c>
      <c r="D13" s="219"/>
      <c r="E13" s="26"/>
      <c r="F13" s="26"/>
      <c r="G13" s="26"/>
      <c r="H13" s="26"/>
      <c r="I13" s="26"/>
    </row>
    <row r="14" spans="1:9">
      <c r="B14" s="1564"/>
      <c r="C14" s="397" t="s">
        <v>1002</v>
      </c>
      <c r="D14" s="219"/>
      <c r="E14" s="26"/>
      <c r="F14" s="26"/>
      <c r="G14" s="26"/>
      <c r="H14" s="26"/>
      <c r="I14" s="26"/>
    </row>
    <row r="15" spans="1:9">
      <c r="B15" s="1564"/>
      <c r="C15" s="397" t="s">
        <v>1003</v>
      </c>
      <c r="D15" s="26"/>
      <c r="E15" s="26"/>
      <c r="F15" s="26"/>
      <c r="G15" s="26"/>
      <c r="H15" s="26"/>
      <c r="I15" s="26"/>
    </row>
    <row r="16" spans="1:9">
      <c r="B16" s="1564"/>
      <c r="C16" s="397" t="s">
        <v>1004</v>
      </c>
      <c r="D16" s="26"/>
      <c r="E16" s="26"/>
      <c r="F16" s="26"/>
      <c r="G16" s="26"/>
      <c r="H16" s="26"/>
      <c r="I16" s="26"/>
    </row>
    <row r="17" spans="1:9">
      <c r="B17" s="1564"/>
      <c r="C17" s="398" t="s">
        <v>1005</v>
      </c>
      <c r="D17" s="26"/>
      <c r="E17" s="26"/>
      <c r="F17" s="26"/>
      <c r="G17" s="26"/>
      <c r="H17" s="26"/>
      <c r="I17" s="26"/>
    </row>
    <row r="18" spans="1:9">
      <c r="B18" s="1564"/>
      <c r="C18" s="398" t="s">
        <v>1006</v>
      </c>
      <c r="D18" s="26"/>
      <c r="E18" s="26"/>
      <c r="F18" s="26"/>
      <c r="G18" s="26"/>
      <c r="H18" s="26"/>
      <c r="I18" s="26"/>
    </row>
    <row r="19" spans="1:9">
      <c r="B19" s="1564"/>
      <c r="C19" s="397" t="s">
        <v>1007</v>
      </c>
      <c r="D19" s="26"/>
      <c r="E19" s="26"/>
      <c r="F19" s="26"/>
      <c r="G19" s="26"/>
      <c r="H19" s="26"/>
      <c r="I19" s="26"/>
    </row>
    <row r="20" spans="1:9">
      <c r="B20" s="1564"/>
      <c r="C20" s="398" t="s">
        <v>1008</v>
      </c>
      <c r="D20" s="26"/>
      <c r="E20" s="26"/>
      <c r="F20" s="26"/>
      <c r="G20" s="26"/>
      <c r="H20" s="26"/>
      <c r="I20" s="26"/>
    </row>
    <row r="21" spans="1:9">
      <c r="B21" s="1564"/>
      <c r="C21" s="398" t="s">
        <v>1009</v>
      </c>
      <c r="D21" s="26"/>
      <c r="E21" s="26"/>
      <c r="F21" s="26"/>
      <c r="G21" s="26"/>
      <c r="H21" s="26"/>
      <c r="I21" s="26"/>
    </row>
    <row r="22" spans="1:9">
      <c r="B22" s="1564"/>
      <c r="C22" s="397" t="s">
        <v>1010</v>
      </c>
      <c r="D22" s="26"/>
      <c r="E22" s="26"/>
      <c r="F22" s="26"/>
      <c r="G22" s="26"/>
      <c r="H22" s="26"/>
      <c r="I22" s="26"/>
    </row>
    <row r="23" spans="1:9">
      <c r="B23" s="1564"/>
      <c r="C23" s="398" t="s">
        <v>1011</v>
      </c>
      <c r="D23" s="26"/>
      <c r="E23" s="26"/>
      <c r="F23" s="26"/>
      <c r="G23" s="26"/>
      <c r="H23" s="26"/>
      <c r="I23" s="26"/>
    </row>
    <row r="24" spans="1:9">
      <c r="B24" s="1564"/>
      <c r="C24" s="399" t="s">
        <v>1012</v>
      </c>
      <c r="D24" s="26"/>
      <c r="E24" s="26"/>
      <c r="F24" s="26"/>
      <c r="G24" s="26"/>
      <c r="H24" s="26"/>
      <c r="I24" s="26"/>
    </row>
    <row r="25" spans="1:9">
      <c r="B25" s="1564"/>
      <c r="C25" s="398" t="s">
        <v>1013</v>
      </c>
      <c r="D25" s="26"/>
      <c r="E25" s="26"/>
      <c r="F25" s="26"/>
      <c r="G25" s="26"/>
      <c r="H25" s="26"/>
      <c r="I25" s="26"/>
    </row>
    <row r="26" spans="1:9">
      <c r="B26" s="1565"/>
      <c r="C26" s="397" t="s">
        <v>1014</v>
      </c>
      <c r="D26" s="26"/>
      <c r="E26" s="26"/>
      <c r="F26" s="26"/>
      <c r="G26" s="26"/>
      <c r="H26" s="26"/>
      <c r="I26" s="26"/>
    </row>
    <row r="30" spans="1:9">
      <c r="B30" s="393" t="s">
        <v>1017</v>
      </c>
    </row>
    <row r="31" spans="1:9" s="394" customFormat="1" ht="15" customHeight="1">
      <c r="A31" s="1"/>
      <c r="B31" s="1568" t="s">
        <v>1085</v>
      </c>
      <c r="C31" s="1568" t="s">
        <v>984</v>
      </c>
      <c r="D31" s="1570" t="s">
        <v>1093</v>
      </c>
      <c r="E31" s="1571"/>
      <c r="F31" s="1568" t="s">
        <v>1087</v>
      </c>
      <c r="G31" s="1572" t="s">
        <v>989</v>
      </c>
      <c r="H31" s="1566" t="s">
        <v>1089</v>
      </c>
      <c r="I31" s="1566" t="s">
        <v>1090</v>
      </c>
    </row>
    <row r="32" spans="1:9" s="394" customFormat="1" ht="38.25">
      <c r="A32" s="1"/>
      <c r="B32" s="1569"/>
      <c r="C32" s="1569"/>
      <c r="D32" s="395"/>
      <c r="E32" s="396" t="s">
        <v>1091</v>
      </c>
      <c r="F32" s="1569"/>
      <c r="G32" s="1573"/>
      <c r="H32" s="1567"/>
      <c r="I32" s="1567"/>
    </row>
    <row r="33" spans="2:9">
      <c r="B33" s="15" t="s">
        <v>7</v>
      </c>
      <c r="C33" s="15" t="s">
        <v>8</v>
      </c>
      <c r="D33" s="38" t="s">
        <v>9</v>
      </c>
      <c r="E33" s="38" t="s">
        <v>46</v>
      </c>
      <c r="F33" s="38" t="s">
        <v>47</v>
      </c>
      <c r="G33" s="400" t="s">
        <v>155</v>
      </c>
      <c r="H33" s="401" t="s">
        <v>156</v>
      </c>
      <c r="I33" s="401" t="s">
        <v>157</v>
      </c>
    </row>
    <row r="34" spans="2:9">
      <c r="B34" s="1563"/>
      <c r="C34" s="397" t="s">
        <v>998</v>
      </c>
      <c r="D34" s="219"/>
      <c r="E34" s="26"/>
      <c r="F34" s="26"/>
      <c r="G34" s="26"/>
      <c r="H34" s="26"/>
      <c r="I34" s="26"/>
    </row>
    <row r="35" spans="2:9">
      <c r="B35" s="1564"/>
      <c r="C35" s="398" t="s">
        <v>999</v>
      </c>
      <c r="D35" s="219"/>
      <c r="E35" s="26"/>
      <c r="F35" s="26"/>
      <c r="G35" s="26"/>
      <c r="H35" s="26"/>
      <c r="I35" s="26"/>
    </row>
    <row r="36" spans="2:9">
      <c r="B36" s="1564"/>
      <c r="C36" s="398" t="s">
        <v>1000</v>
      </c>
      <c r="D36" s="219"/>
      <c r="E36" s="26"/>
      <c r="F36" s="26"/>
      <c r="G36" s="26"/>
      <c r="H36" s="26"/>
      <c r="I36" s="26"/>
    </row>
    <row r="37" spans="2:9">
      <c r="B37" s="1564"/>
      <c r="C37" s="397" t="s">
        <v>1001</v>
      </c>
      <c r="D37" s="219"/>
      <c r="E37" s="26"/>
      <c r="F37" s="26"/>
      <c r="G37" s="26"/>
      <c r="H37" s="26"/>
      <c r="I37" s="26"/>
    </row>
    <row r="38" spans="2:9">
      <c r="B38" s="1564"/>
      <c r="C38" s="397" t="s">
        <v>1002</v>
      </c>
      <c r="D38" s="219"/>
      <c r="E38" s="26"/>
      <c r="F38" s="26"/>
      <c r="G38" s="26"/>
      <c r="H38" s="26"/>
      <c r="I38" s="26"/>
    </row>
    <row r="39" spans="2:9">
      <c r="B39" s="1564"/>
      <c r="C39" s="397" t="s">
        <v>1003</v>
      </c>
      <c r="D39" s="26"/>
      <c r="E39" s="26"/>
      <c r="F39" s="26"/>
      <c r="G39" s="26"/>
      <c r="H39" s="26"/>
      <c r="I39" s="26"/>
    </row>
    <row r="40" spans="2:9">
      <c r="B40" s="1564"/>
      <c r="C40" s="397" t="s">
        <v>1004</v>
      </c>
      <c r="D40" s="26"/>
      <c r="E40" s="26"/>
      <c r="F40" s="26"/>
      <c r="G40" s="26"/>
      <c r="H40" s="26"/>
      <c r="I40" s="26"/>
    </row>
    <row r="41" spans="2:9">
      <c r="B41" s="1564"/>
      <c r="C41" s="398" t="s">
        <v>1005</v>
      </c>
      <c r="D41" s="26"/>
      <c r="E41" s="26"/>
      <c r="F41" s="26"/>
      <c r="G41" s="26"/>
      <c r="H41" s="26"/>
      <c r="I41" s="26"/>
    </row>
    <row r="42" spans="2:9">
      <c r="B42" s="1564"/>
      <c r="C42" s="398" t="s">
        <v>1006</v>
      </c>
      <c r="D42" s="26"/>
      <c r="E42" s="26"/>
      <c r="F42" s="26"/>
      <c r="G42" s="26"/>
      <c r="H42" s="26"/>
      <c r="I42" s="26"/>
    </row>
    <row r="43" spans="2:9">
      <c r="B43" s="1564"/>
      <c r="C43" s="397" t="s">
        <v>1007</v>
      </c>
      <c r="D43" s="26"/>
      <c r="E43" s="26"/>
      <c r="F43" s="26"/>
      <c r="G43" s="26"/>
      <c r="H43" s="26"/>
      <c r="I43" s="26"/>
    </row>
    <row r="44" spans="2:9">
      <c r="B44" s="1564"/>
      <c r="C44" s="398" t="s">
        <v>1008</v>
      </c>
      <c r="D44" s="26"/>
      <c r="E44" s="26"/>
      <c r="F44" s="26"/>
      <c r="G44" s="26"/>
      <c r="H44" s="26"/>
      <c r="I44" s="26"/>
    </row>
    <row r="45" spans="2:9">
      <c r="B45" s="1564"/>
      <c r="C45" s="398" t="s">
        <v>1009</v>
      </c>
      <c r="D45" s="26"/>
      <c r="E45" s="26"/>
      <c r="F45" s="26"/>
      <c r="G45" s="26"/>
      <c r="H45" s="26"/>
      <c r="I45" s="26"/>
    </row>
    <row r="46" spans="2:9">
      <c r="B46" s="1564"/>
      <c r="C46" s="397" t="s">
        <v>1010</v>
      </c>
      <c r="D46" s="26"/>
      <c r="E46" s="26"/>
      <c r="F46" s="26"/>
      <c r="G46" s="26"/>
      <c r="H46" s="26"/>
      <c r="I46" s="26"/>
    </row>
    <row r="47" spans="2:9">
      <c r="B47" s="1564"/>
      <c r="C47" s="398" t="s">
        <v>1011</v>
      </c>
      <c r="D47" s="26"/>
      <c r="E47" s="26"/>
      <c r="F47" s="26"/>
      <c r="G47" s="26"/>
      <c r="H47" s="26"/>
      <c r="I47" s="26"/>
    </row>
    <row r="48" spans="2:9">
      <c r="B48" s="1564"/>
      <c r="C48" s="399" t="s">
        <v>1012</v>
      </c>
      <c r="D48" s="26"/>
      <c r="E48" s="26"/>
      <c r="F48" s="26"/>
      <c r="G48" s="26"/>
      <c r="H48" s="26"/>
      <c r="I48" s="26"/>
    </row>
    <row r="49" spans="2:9">
      <c r="B49" s="1564"/>
      <c r="C49" s="398" t="s">
        <v>1013</v>
      </c>
      <c r="D49" s="26"/>
      <c r="E49" s="26"/>
      <c r="F49" s="26"/>
      <c r="G49" s="26"/>
      <c r="H49" s="26"/>
      <c r="I49" s="26"/>
    </row>
    <row r="50" spans="2:9">
      <c r="B50" s="1565"/>
      <c r="C50" s="397" t="s">
        <v>1014</v>
      </c>
      <c r="D50" s="26"/>
      <c r="E50" s="26"/>
      <c r="F50" s="26"/>
      <c r="G50" s="26"/>
      <c r="H50" s="26"/>
      <c r="I50" s="26"/>
    </row>
  </sheetData>
  <mergeCells count="16">
    <mergeCell ref="B34:B50"/>
    <mergeCell ref="I7:I8"/>
    <mergeCell ref="B10:B26"/>
    <mergeCell ref="B31:B32"/>
    <mergeCell ref="C31:C32"/>
    <mergeCell ref="D31:E31"/>
    <mergeCell ref="F31:F32"/>
    <mergeCell ref="G31:G32"/>
    <mergeCell ref="H31:H32"/>
    <mergeCell ref="I31:I32"/>
    <mergeCell ref="B7:B8"/>
    <mergeCell ref="C7:C8"/>
    <mergeCell ref="D7:E7"/>
    <mergeCell ref="F7:F8"/>
    <mergeCell ref="G7:G8"/>
    <mergeCell ref="H7:H8"/>
  </mergeCells>
  <pageMargins left="0.70866141732283472" right="0.70866141732283472" top="0.78740157480314965" bottom="0.78740157480314965" header="0.31496062992125984" footer="0.31496062992125984"/>
  <pageSetup paperSize="9" scale="61" orientation="landscape" cellComments="asDisplayed" r:id="rId1"/>
  <headerFooter>
    <oddHeader>&amp;CEN
Annex XXI</oddHeader>
    <oddFooter>&amp;C&amp;P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6F4EF-FE1B-4560-9D37-DF4A1E4377C8}">
  <sheetPr codeName="Sheet68">
    <pageSetUpPr fitToPage="1"/>
  </sheetPr>
  <dimension ref="A2:I29"/>
  <sheetViews>
    <sheetView workbookViewId="0"/>
  </sheetViews>
  <sheetFormatPr defaultColWidth="11.5703125" defaultRowHeight="15"/>
  <cols>
    <col min="1" max="1" width="11.5703125" style="1"/>
    <col min="2" max="2" width="25.5703125" style="1" customWidth="1"/>
    <col min="3" max="3" width="31.42578125" style="1" customWidth="1"/>
    <col min="4" max="4" width="21.42578125" style="1" customWidth="1"/>
    <col min="5" max="5" width="20.42578125" style="1" customWidth="1"/>
    <col min="6" max="6" width="26.42578125" style="1" customWidth="1"/>
    <col min="7" max="7" width="32" style="1" customWidth="1"/>
    <col min="8" max="8" width="17.85546875" style="1" customWidth="1"/>
    <col min="9" max="9" width="18.5703125" style="1" customWidth="1"/>
    <col min="10" max="16384" width="11.5703125" style="1"/>
  </cols>
  <sheetData>
    <row r="2" spans="1:9" ht="18.75">
      <c r="B2" s="337" t="s">
        <v>972</v>
      </c>
      <c r="C2" s="76"/>
      <c r="D2" s="76"/>
      <c r="E2" s="76"/>
      <c r="F2" s="76"/>
      <c r="G2" s="76"/>
    </row>
    <row r="3" spans="1:9" ht="21">
      <c r="B3" s="393" t="s">
        <v>983</v>
      </c>
      <c r="C3" s="394"/>
      <c r="D3" s="319"/>
      <c r="E3" s="319"/>
      <c r="F3" s="319"/>
      <c r="G3" s="319"/>
    </row>
    <row r="4" spans="1:9" s="394" customFormat="1" ht="15" customHeight="1">
      <c r="A4" s="1"/>
      <c r="B4" s="1568" t="s">
        <v>1085</v>
      </c>
      <c r="C4" s="1568" t="s">
        <v>984</v>
      </c>
      <c r="D4" s="1568" t="s">
        <v>1094</v>
      </c>
      <c r="E4" s="1570" t="s">
        <v>1086</v>
      </c>
      <c r="F4" s="1571"/>
      <c r="G4" s="1568" t="s">
        <v>1087</v>
      </c>
      <c r="H4" s="1568" t="s">
        <v>1089</v>
      </c>
      <c r="I4" s="1566" t="s">
        <v>1090</v>
      </c>
    </row>
    <row r="5" spans="1:9" s="394" customFormat="1" ht="53.25" customHeight="1">
      <c r="A5" s="1"/>
      <c r="B5" s="1569"/>
      <c r="C5" s="1569"/>
      <c r="D5" s="1569"/>
      <c r="E5" s="395"/>
      <c r="F5" s="396" t="s">
        <v>1091</v>
      </c>
      <c r="G5" s="1569"/>
      <c r="H5" s="1569"/>
      <c r="I5" s="1567"/>
    </row>
    <row r="6" spans="1:9">
      <c r="B6" s="15" t="s">
        <v>7</v>
      </c>
      <c r="C6" s="15" t="s">
        <v>8</v>
      </c>
      <c r="D6" s="15" t="s">
        <v>9</v>
      </c>
      <c r="E6" s="38" t="s">
        <v>46</v>
      </c>
      <c r="F6" s="38" t="s">
        <v>47</v>
      </c>
      <c r="G6" s="38" t="s">
        <v>155</v>
      </c>
      <c r="H6" s="38" t="s">
        <v>156</v>
      </c>
      <c r="I6" s="38" t="s">
        <v>157</v>
      </c>
    </row>
    <row r="7" spans="1:9">
      <c r="B7" s="1563"/>
      <c r="C7" s="397"/>
      <c r="D7" s="397"/>
      <c r="E7" s="219"/>
      <c r="F7" s="26"/>
      <c r="G7" s="26"/>
      <c r="H7" s="26"/>
      <c r="I7" s="26"/>
    </row>
    <row r="8" spans="1:9">
      <c r="B8" s="1564"/>
      <c r="C8" s="398"/>
      <c r="D8" s="398"/>
      <c r="E8" s="219"/>
      <c r="F8" s="26"/>
      <c r="G8" s="26"/>
      <c r="H8" s="26"/>
      <c r="I8" s="26"/>
    </row>
    <row r="9" spans="1:9">
      <c r="B9" s="1564"/>
      <c r="C9" s="398"/>
      <c r="D9" s="398"/>
      <c r="E9" s="219"/>
      <c r="F9" s="26"/>
      <c r="G9" s="26"/>
      <c r="H9" s="26"/>
      <c r="I9" s="26"/>
    </row>
    <row r="10" spans="1:9">
      <c r="B10" s="1564"/>
      <c r="C10" s="397"/>
      <c r="D10" s="397"/>
      <c r="E10" s="219"/>
      <c r="F10" s="26"/>
      <c r="G10" s="26"/>
      <c r="H10" s="26"/>
      <c r="I10" s="26"/>
    </row>
    <row r="11" spans="1:9">
      <c r="B11" s="1564"/>
      <c r="C11" s="397"/>
      <c r="D11" s="397"/>
      <c r="E11" s="219"/>
      <c r="F11" s="26"/>
      <c r="G11" s="26"/>
      <c r="H11" s="26"/>
      <c r="I11" s="26"/>
    </row>
    <row r="12" spans="1:9">
      <c r="B12" s="1564"/>
      <c r="C12" s="397"/>
      <c r="D12" s="397"/>
      <c r="E12" s="26"/>
      <c r="F12" s="26"/>
      <c r="G12" s="26"/>
      <c r="H12" s="26"/>
      <c r="I12" s="26"/>
    </row>
    <row r="13" spans="1:9">
      <c r="B13" s="1564"/>
      <c r="C13" s="397"/>
      <c r="D13" s="397"/>
      <c r="E13" s="26"/>
      <c r="F13" s="26"/>
      <c r="G13" s="26"/>
      <c r="H13" s="26"/>
      <c r="I13" s="26"/>
    </row>
    <row r="14" spans="1:9">
      <c r="B14" s="1565"/>
      <c r="C14" s="398"/>
      <c r="D14" s="398"/>
      <c r="E14" s="26"/>
      <c r="F14" s="26"/>
      <c r="G14" s="26"/>
      <c r="H14" s="26"/>
      <c r="I14" s="26"/>
    </row>
    <row r="18" spans="1:9">
      <c r="B18" s="393" t="s">
        <v>1017</v>
      </c>
    </row>
    <row r="19" spans="1:9" s="394" customFormat="1" ht="15" customHeight="1">
      <c r="A19" s="1"/>
      <c r="B19" s="1568" t="s">
        <v>1085</v>
      </c>
      <c r="C19" s="1568" t="s">
        <v>984</v>
      </c>
      <c r="D19" s="1568" t="s">
        <v>1094</v>
      </c>
      <c r="E19" s="1570" t="s">
        <v>1093</v>
      </c>
      <c r="F19" s="1571"/>
      <c r="G19" s="1568" t="s">
        <v>1087</v>
      </c>
      <c r="H19" s="1568" t="s">
        <v>1089</v>
      </c>
      <c r="I19" s="1566" t="s">
        <v>1090</v>
      </c>
    </row>
    <row r="20" spans="1:9" s="394" customFormat="1" ht="57" customHeight="1">
      <c r="A20" s="1"/>
      <c r="B20" s="1569"/>
      <c r="C20" s="1569"/>
      <c r="D20" s="1569"/>
      <c r="E20" s="395"/>
      <c r="F20" s="396" t="s">
        <v>1091</v>
      </c>
      <c r="G20" s="1569"/>
      <c r="H20" s="1569"/>
      <c r="I20" s="1567"/>
    </row>
    <row r="21" spans="1:9">
      <c r="B21" s="15" t="s">
        <v>7</v>
      </c>
      <c r="C21" s="15" t="s">
        <v>8</v>
      </c>
      <c r="D21" s="15" t="s">
        <v>9</v>
      </c>
      <c r="E21" s="38" t="s">
        <v>46</v>
      </c>
      <c r="F21" s="38" t="s">
        <v>47</v>
      </c>
      <c r="G21" s="38" t="s">
        <v>155</v>
      </c>
      <c r="H21" s="38" t="s">
        <v>156</v>
      </c>
      <c r="I21" s="38" t="s">
        <v>157</v>
      </c>
    </row>
    <row r="22" spans="1:9">
      <c r="B22" s="1563"/>
      <c r="C22" s="397"/>
      <c r="D22" s="397"/>
      <c r="E22" s="219"/>
      <c r="F22" s="26"/>
      <c r="G22" s="26"/>
      <c r="H22" s="26"/>
      <c r="I22" s="26"/>
    </row>
    <row r="23" spans="1:9">
      <c r="B23" s="1564"/>
      <c r="C23" s="398"/>
      <c r="D23" s="398"/>
      <c r="E23" s="219"/>
      <c r="F23" s="26"/>
      <c r="G23" s="26"/>
      <c r="H23" s="26"/>
      <c r="I23" s="26"/>
    </row>
    <row r="24" spans="1:9">
      <c r="B24" s="1564"/>
      <c r="C24" s="398"/>
      <c r="D24" s="398"/>
      <c r="E24" s="219"/>
      <c r="F24" s="26"/>
      <c r="G24" s="26"/>
      <c r="H24" s="26"/>
      <c r="I24" s="26"/>
    </row>
    <row r="25" spans="1:9">
      <c r="B25" s="1564"/>
      <c r="C25" s="397"/>
      <c r="D25" s="397"/>
      <c r="E25" s="219"/>
      <c r="F25" s="26"/>
      <c r="G25" s="26"/>
      <c r="H25" s="26"/>
      <c r="I25" s="26"/>
    </row>
    <row r="26" spans="1:9">
      <c r="B26" s="1564"/>
      <c r="C26" s="397"/>
      <c r="D26" s="397"/>
      <c r="E26" s="219"/>
      <c r="F26" s="26"/>
      <c r="G26" s="26"/>
      <c r="H26" s="26"/>
      <c r="I26" s="26"/>
    </row>
    <row r="27" spans="1:9">
      <c r="B27" s="1564"/>
      <c r="C27" s="397"/>
      <c r="D27" s="397"/>
      <c r="E27" s="26"/>
      <c r="F27" s="26"/>
      <c r="G27" s="26"/>
      <c r="H27" s="26"/>
      <c r="I27" s="26"/>
    </row>
    <row r="28" spans="1:9">
      <c r="B28" s="1564"/>
      <c r="C28" s="397"/>
      <c r="D28" s="397"/>
      <c r="E28" s="26"/>
      <c r="F28" s="26"/>
      <c r="G28" s="26"/>
      <c r="H28" s="26"/>
      <c r="I28" s="26"/>
    </row>
    <row r="29" spans="1:9">
      <c r="B29" s="1565"/>
      <c r="C29" s="398"/>
      <c r="D29" s="398"/>
      <c r="E29" s="26"/>
      <c r="F29" s="26"/>
      <c r="G29" s="26"/>
      <c r="H29" s="26"/>
      <c r="I29" s="26"/>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7" orientation="landscape" r:id="rId1"/>
  <headerFooter>
    <oddHeader>&amp;CEN
Annex XXI</oddHeader>
    <oddFooter>&amp;C&amp;P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9B04-371B-438C-A5B6-C4A30C1E920B}">
  <sheetPr codeName="Sheet70">
    <pageSetUpPr fitToPage="1"/>
  </sheetPr>
  <dimension ref="A1:H78"/>
  <sheetViews>
    <sheetView workbookViewId="0"/>
  </sheetViews>
  <sheetFormatPr defaultColWidth="9.140625" defaultRowHeight="15"/>
  <cols>
    <col min="1" max="1" width="14.5703125" style="1" customWidth="1"/>
    <col min="2" max="2" width="16.5703125" style="1" customWidth="1"/>
    <col min="3" max="3" width="16.85546875" style="1" customWidth="1"/>
    <col min="4" max="4" width="17.5703125" style="1" customWidth="1"/>
    <col min="5" max="5" width="16.140625" style="1" customWidth="1"/>
    <col min="6" max="6" width="23.5703125" style="1" customWidth="1"/>
    <col min="7" max="7" width="17.140625" style="1" customWidth="1"/>
    <col min="8" max="8" width="18.42578125" style="1" customWidth="1"/>
    <col min="9" max="16384" width="9.140625" style="1"/>
  </cols>
  <sheetData>
    <row r="1" spans="1:8" ht="21">
      <c r="A1" s="337" t="s">
        <v>1095</v>
      </c>
      <c r="B1" s="350"/>
      <c r="C1" s="350"/>
      <c r="D1" s="350"/>
      <c r="E1" s="350"/>
      <c r="F1" s="350"/>
      <c r="G1" s="319"/>
      <c r="H1" s="319"/>
    </row>
    <row r="3" spans="1:8">
      <c r="A3" s="12" t="s">
        <v>1096</v>
      </c>
    </row>
    <row r="4" spans="1:8">
      <c r="A4" s="1574" t="s">
        <v>1097</v>
      </c>
      <c r="B4" s="1574"/>
      <c r="C4" s="1574"/>
      <c r="D4" s="1574"/>
      <c r="E4" s="1574"/>
      <c r="F4" s="1574"/>
      <c r="G4" s="1574"/>
      <c r="H4" s="1574"/>
    </row>
    <row r="5" spans="1:8" ht="30">
      <c r="A5" s="1575" t="s">
        <v>1098</v>
      </c>
      <c r="B5" s="1575" t="s">
        <v>1099</v>
      </c>
      <c r="C5" s="9" t="s">
        <v>1100</v>
      </c>
      <c r="D5" s="9" t="s">
        <v>1101</v>
      </c>
      <c r="E5" s="215" t="s">
        <v>751</v>
      </c>
      <c r="F5" s="215" t="s">
        <v>105</v>
      </c>
      <c r="G5" s="215" t="s">
        <v>1075</v>
      </c>
      <c r="H5" s="215" t="s">
        <v>995</v>
      </c>
    </row>
    <row r="6" spans="1:8">
      <c r="A6" s="1576"/>
      <c r="B6" s="1576"/>
      <c r="C6" s="15" t="s">
        <v>7</v>
      </c>
      <c r="D6" s="15" t="s">
        <v>8</v>
      </c>
      <c r="E6" s="15" t="s">
        <v>9</v>
      </c>
      <c r="F6" s="15" t="s">
        <v>46</v>
      </c>
      <c r="G6" s="15" t="s">
        <v>47</v>
      </c>
      <c r="H6" s="15" t="s">
        <v>155</v>
      </c>
    </row>
    <row r="7" spans="1:8" ht="30">
      <c r="A7" s="1297" t="s">
        <v>1102</v>
      </c>
      <c r="B7" s="219" t="s">
        <v>1103</v>
      </c>
      <c r="C7" s="219"/>
      <c r="D7" s="219"/>
      <c r="E7" s="402">
        <v>0.5</v>
      </c>
      <c r="F7" s="219"/>
      <c r="G7" s="219"/>
      <c r="H7" s="219"/>
    </row>
    <row r="8" spans="1:8" ht="30">
      <c r="A8" s="1297"/>
      <c r="B8" s="219" t="s">
        <v>1104</v>
      </c>
      <c r="C8" s="219"/>
      <c r="D8" s="219"/>
      <c r="E8" s="402">
        <v>0.7</v>
      </c>
      <c r="F8" s="219"/>
      <c r="G8" s="219"/>
      <c r="H8" s="219"/>
    </row>
    <row r="9" spans="1:8" ht="30">
      <c r="A9" s="1297" t="s">
        <v>1105</v>
      </c>
      <c r="B9" s="219" t="s">
        <v>1103</v>
      </c>
      <c r="C9" s="219"/>
      <c r="D9" s="219"/>
      <c r="E9" s="402">
        <v>0.7</v>
      </c>
      <c r="F9" s="219"/>
      <c r="G9" s="219"/>
      <c r="H9" s="219"/>
    </row>
    <row r="10" spans="1:8" ht="30">
      <c r="A10" s="1297"/>
      <c r="B10" s="219" t="s">
        <v>1104</v>
      </c>
      <c r="C10" s="219"/>
      <c r="D10" s="219"/>
      <c r="E10" s="402">
        <v>0.9</v>
      </c>
      <c r="F10" s="219"/>
      <c r="G10" s="219"/>
      <c r="H10" s="219"/>
    </row>
    <row r="11" spans="1:8" ht="30">
      <c r="A11" s="1297" t="s">
        <v>1106</v>
      </c>
      <c r="B11" s="219" t="s">
        <v>1103</v>
      </c>
      <c r="C11" s="219"/>
      <c r="D11" s="219"/>
      <c r="E11" s="402">
        <v>1.1499999999999999</v>
      </c>
      <c r="F11" s="219"/>
      <c r="G11" s="219"/>
      <c r="H11" s="219"/>
    </row>
    <row r="12" spans="1:8" ht="30">
      <c r="A12" s="1297"/>
      <c r="B12" s="219" t="s">
        <v>1104</v>
      </c>
      <c r="C12" s="219"/>
      <c r="D12" s="219"/>
      <c r="E12" s="402">
        <v>1.1499999999999999</v>
      </c>
      <c r="F12" s="219"/>
      <c r="G12" s="219"/>
      <c r="H12" s="219"/>
    </row>
    <row r="13" spans="1:8" ht="30">
      <c r="A13" s="1297" t="s">
        <v>1107</v>
      </c>
      <c r="B13" s="219" t="s">
        <v>1103</v>
      </c>
      <c r="C13" s="219"/>
      <c r="D13" s="219"/>
      <c r="E13" s="402">
        <v>2.5</v>
      </c>
      <c r="F13" s="219"/>
      <c r="G13" s="219"/>
      <c r="H13" s="219"/>
    </row>
    <row r="14" spans="1:8" ht="30">
      <c r="A14" s="1297"/>
      <c r="B14" s="219" t="s">
        <v>1104</v>
      </c>
      <c r="C14" s="219"/>
      <c r="D14" s="219"/>
      <c r="E14" s="402">
        <v>2.5</v>
      </c>
      <c r="F14" s="219"/>
      <c r="G14" s="219"/>
      <c r="H14" s="219"/>
    </row>
    <row r="15" spans="1:8" ht="30">
      <c r="A15" s="1297" t="s">
        <v>1108</v>
      </c>
      <c r="B15" s="219" t="s">
        <v>1103</v>
      </c>
      <c r="C15" s="219"/>
      <c r="D15" s="219"/>
      <c r="E15" s="403" t="s">
        <v>1109</v>
      </c>
      <c r="F15" s="219"/>
      <c r="G15" s="219"/>
      <c r="H15" s="219"/>
    </row>
    <row r="16" spans="1:8" ht="30">
      <c r="A16" s="1297"/>
      <c r="B16" s="219" t="s">
        <v>1104</v>
      </c>
      <c r="C16" s="219"/>
      <c r="D16" s="219"/>
      <c r="E16" s="403" t="s">
        <v>1109</v>
      </c>
      <c r="F16" s="219"/>
      <c r="G16" s="219"/>
      <c r="H16" s="219"/>
    </row>
    <row r="17" spans="1:8" ht="30">
      <c r="A17" s="1297" t="s">
        <v>45</v>
      </c>
      <c r="B17" s="219" t="s">
        <v>1103</v>
      </c>
      <c r="C17" s="219"/>
      <c r="D17" s="219"/>
      <c r="E17" s="219"/>
      <c r="F17" s="219"/>
      <c r="G17" s="219"/>
      <c r="H17" s="219"/>
    </row>
    <row r="18" spans="1:8" ht="30">
      <c r="A18" s="1297"/>
      <c r="B18" s="219" t="s">
        <v>1104</v>
      </c>
      <c r="C18" s="219"/>
      <c r="D18" s="219"/>
      <c r="E18" s="219"/>
      <c r="F18" s="219"/>
      <c r="G18" s="219"/>
      <c r="H18" s="219"/>
    </row>
    <row r="20" spans="1:8">
      <c r="A20" s="12" t="s">
        <v>1110</v>
      </c>
    </row>
    <row r="21" spans="1:8">
      <c r="A21" s="1574" t="s">
        <v>1111</v>
      </c>
      <c r="B21" s="1574"/>
      <c r="C21" s="1574"/>
      <c r="D21" s="1574"/>
      <c r="E21" s="1574"/>
      <c r="F21" s="1574"/>
      <c r="G21" s="1574"/>
      <c r="H21" s="1574"/>
    </row>
    <row r="22" spans="1:8" ht="30">
      <c r="A22" s="1575" t="s">
        <v>1098</v>
      </c>
      <c r="B22" s="1575" t="s">
        <v>1099</v>
      </c>
      <c r="C22" s="9" t="s">
        <v>1100</v>
      </c>
      <c r="D22" s="9" t="s">
        <v>1101</v>
      </c>
      <c r="E22" s="215" t="s">
        <v>751</v>
      </c>
      <c r="F22" s="215" t="s">
        <v>105</v>
      </c>
      <c r="G22" s="215" t="s">
        <v>1075</v>
      </c>
      <c r="H22" s="215" t="s">
        <v>995</v>
      </c>
    </row>
    <row r="23" spans="1:8">
      <c r="A23" s="1576"/>
      <c r="B23" s="1576"/>
      <c r="C23" s="15" t="s">
        <v>7</v>
      </c>
      <c r="D23" s="15" t="s">
        <v>8</v>
      </c>
      <c r="E23" s="15" t="s">
        <v>9</v>
      </c>
      <c r="F23" s="15" t="s">
        <v>46</v>
      </c>
      <c r="G23" s="15" t="s">
        <v>47</v>
      </c>
      <c r="H23" s="15" t="s">
        <v>155</v>
      </c>
    </row>
    <row r="24" spans="1:8" ht="30">
      <c r="A24" s="1297" t="s">
        <v>1102</v>
      </c>
      <c r="B24" s="219" t="s">
        <v>1103</v>
      </c>
      <c r="C24" s="219"/>
      <c r="D24" s="219"/>
      <c r="E24" s="402">
        <v>0.5</v>
      </c>
      <c r="F24" s="219"/>
      <c r="G24" s="219"/>
      <c r="H24" s="219"/>
    </row>
    <row r="25" spans="1:8" ht="30">
      <c r="A25" s="1297"/>
      <c r="B25" s="219" t="s">
        <v>1104</v>
      </c>
      <c r="C25" s="219"/>
      <c r="D25" s="219"/>
      <c r="E25" s="402">
        <v>0.7</v>
      </c>
      <c r="F25" s="219"/>
      <c r="G25" s="219"/>
      <c r="H25" s="219"/>
    </row>
    <row r="26" spans="1:8" ht="30">
      <c r="A26" s="1297" t="s">
        <v>1105</v>
      </c>
      <c r="B26" s="219" t="s">
        <v>1103</v>
      </c>
      <c r="C26" s="219"/>
      <c r="D26" s="219"/>
      <c r="E26" s="402">
        <v>0.7</v>
      </c>
      <c r="F26" s="219"/>
      <c r="G26" s="219"/>
      <c r="H26" s="219"/>
    </row>
    <row r="27" spans="1:8" ht="30">
      <c r="A27" s="1297"/>
      <c r="B27" s="219" t="s">
        <v>1104</v>
      </c>
      <c r="C27" s="219"/>
      <c r="D27" s="219"/>
      <c r="E27" s="402">
        <v>0.9</v>
      </c>
      <c r="F27" s="219"/>
      <c r="G27" s="219"/>
      <c r="H27" s="219"/>
    </row>
    <row r="28" spans="1:8" ht="30">
      <c r="A28" s="1297" t="s">
        <v>1106</v>
      </c>
      <c r="B28" s="219" t="s">
        <v>1103</v>
      </c>
      <c r="C28" s="219"/>
      <c r="D28" s="219"/>
      <c r="E28" s="402">
        <v>1.1499999999999999</v>
      </c>
      <c r="F28" s="219"/>
      <c r="G28" s="219"/>
      <c r="H28" s="219"/>
    </row>
    <row r="29" spans="1:8" ht="30">
      <c r="A29" s="1297"/>
      <c r="B29" s="219" t="s">
        <v>1104</v>
      </c>
      <c r="C29" s="219"/>
      <c r="D29" s="219"/>
      <c r="E29" s="402">
        <v>1.1499999999999999</v>
      </c>
      <c r="F29" s="219"/>
      <c r="G29" s="219"/>
      <c r="H29" s="219"/>
    </row>
    <row r="30" spans="1:8" ht="30">
      <c r="A30" s="1297" t="s">
        <v>1107</v>
      </c>
      <c r="B30" s="219" t="s">
        <v>1103</v>
      </c>
      <c r="C30" s="219"/>
      <c r="D30" s="219"/>
      <c r="E30" s="402">
        <v>2.5</v>
      </c>
      <c r="F30" s="219"/>
      <c r="G30" s="219"/>
      <c r="H30" s="219"/>
    </row>
    <row r="31" spans="1:8" ht="30">
      <c r="A31" s="1297"/>
      <c r="B31" s="219" t="s">
        <v>1104</v>
      </c>
      <c r="C31" s="219"/>
      <c r="D31" s="219"/>
      <c r="E31" s="402">
        <v>2.5</v>
      </c>
      <c r="F31" s="219"/>
      <c r="G31" s="219"/>
      <c r="H31" s="219"/>
    </row>
    <row r="32" spans="1:8" ht="30">
      <c r="A32" s="1297" t="s">
        <v>1108</v>
      </c>
      <c r="B32" s="219" t="s">
        <v>1103</v>
      </c>
      <c r="C32" s="219"/>
      <c r="D32" s="219"/>
      <c r="E32" s="403" t="s">
        <v>1109</v>
      </c>
      <c r="F32" s="219"/>
      <c r="G32" s="219"/>
      <c r="H32" s="219"/>
    </row>
    <row r="33" spans="1:8" ht="30">
      <c r="A33" s="1297"/>
      <c r="B33" s="219" t="s">
        <v>1104</v>
      </c>
      <c r="C33" s="219"/>
      <c r="D33" s="219"/>
      <c r="E33" s="403" t="s">
        <v>1109</v>
      </c>
      <c r="F33" s="219"/>
      <c r="G33" s="219"/>
      <c r="H33" s="219"/>
    </row>
    <row r="34" spans="1:8" ht="30">
      <c r="A34" s="1297" t="s">
        <v>45</v>
      </c>
      <c r="B34" s="219" t="s">
        <v>1103</v>
      </c>
      <c r="C34" s="219"/>
      <c r="D34" s="219"/>
      <c r="E34" s="219"/>
      <c r="F34" s="219"/>
      <c r="G34" s="219"/>
      <c r="H34" s="219"/>
    </row>
    <row r="35" spans="1:8" ht="30">
      <c r="A35" s="1297"/>
      <c r="B35" s="219" t="s">
        <v>1104</v>
      </c>
      <c r="C35" s="219"/>
      <c r="D35" s="219"/>
      <c r="E35" s="219"/>
      <c r="F35" s="219"/>
      <c r="G35" s="219"/>
      <c r="H35" s="219"/>
    </row>
    <row r="37" spans="1:8">
      <c r="A37" s="12" t="s">
        <v>1112</v>
      </c>
    </row>
    <row r="38" spans="1:8">
      <c r="A38" s="1574" t="s">
        <v>1113</v>
      </c>
      <c r="B38" s="1574"/>
      <c r="C38" s="1574"/>
      <c r="D38" s="1574"/>
      <c r="E38" s="1574"/>
      <c r="F38" s="1574"/>
      <c r="G38" s="1574"/>
      <c r="H38" s="1574"/>
    </row>
    <row r="39" spans="1:8" ht="30">
      <c r="A39" s="1577" t="s">
        <v>1098</v>
      </c>
      <c r="B39" s="1577" t="s">
        <v>1099</v>
      </c>
      <c r="C39" s="404" t="s">
        <v>1100</v>
      </c>
      <c r="D39" s="404" t="s">
        <v>1101</v>
      </c>
      <c r="E39" s="405" t="s">
        <v>751</v>
      </c>
      <c r="F39" s="405" t="s">
        <v>105</v>
      </c>
      <c r="G39" s="405" t="s">
        <v>1075</v>
      </c>
      <c r="H39" s="405" t="s">
        <v>995</v>
      </c>
    </row>
    <row r="40" spans="1:8">
      <c r="A40" s="1578"/>
      <c r="B40" s="1578"/>
      <c r="C40" s="403" t="s">
        <v>7</v>
      </c>
      <c r="D40" s="403" t="s">
        <v>8</v>
      </c>
      <c r="E40" s="403" t="s">
        <v>9</v>
      </c>
      <c r="F40" s="403" t="s">
        <v>46</v>
      </c>
      <c r="G40" s="403" t="s">
        <v>47</v>
      </c>
      <c r="H40" s="403" t="s">
        <v>155</v>
      </c>
    </row>
    <row r="41" spans="1:8" ht="30">
      <c r="A41" s="1297" t="s">
        <v>1102</v>
      </c>
      <c r="B41" s="219" t="s">
        <v>1103</v>
      </c>
      <c r="C41" s="219"/>
      <c r="D41" s="219"/>
      <c r="E41" s="402">
        <v>0.5</v>
      </c>
      <c r="F41" s="219"/>
      <c r="G41" s="219"/>
      <c r="H41" s="219"/>
    </row>
    <row r="42" spans="1:8" ht="30">
      <c r="A42" s="1297"/>
      <c r="B42" s="219" t="s">
        <v>1104</v>
      </c>
      <c r="C42" s="219"/>
      <c r="D42" s="219"/>
      <c r="E42" s="402">
        <v>0.7</v>
      </c>
      <c r="F42" s="219"/>
      <c r="G42" s="219"/>
      <c r="H42" s="219"/>
    </row>
    <row r="43" spans="1:8" ht="30">
      <c r="A43" s="1297" t="s">
        <v>1105</v>
      </c>
      <c r="B43" s="219" t="s">
        <v>1103</v>
      </c>
      <c r="C43" s="219"/>
      <c r="D43" s="219"/>
      <c r="E43" s="402">
        <v>0.7</v>
      </c>
      <c r="F43" s="219"/>
      <c r="G43" s="219"/>
      <c r="H43" s="219"/>
    </row>
    <row r="44" spans="1:8" ht="30">
      <c r="A44" s="1297"/>
      <c r="B44" s="219" t="s">
        <v>1104</v>
      </c>
      <c r="C44" s="219"/>
      <c r="D44" s="219"/>
      <c r="E44" s="402">
        <v>0.9</v>
      </c>
      <c r="F44" s="219"/>
      <c r="G44" s="219"/>
      <c r="H44" s="219"/>
    </row>
    <row r="45" spans="1:8" ht="30">
      <c r="A45" s="1297" t="s">
        <v>1106</v>
      </c>
      <c r="B45" s="219" t="s">
        <v>1103</v>
      </c>
      <c r="C45" s="219"/>
      <c r="D45" s="219"/>
      <c r="E45" s="402">
        <v>1.1499999999999999</v>
      </c>
      <c r="F45" s="219"/>
      <c r="G45" s="219"/>
      <c r="H45" s="219"/>
    </row>
    <row r="46" spans="1:8" ht="30">
      <c r="A46" s="1297"/>
      <c r="B46" s="219" t="s">
        <v>1104</v>
      </c>
      <c r="C46" s="219"/>
      <c r="D46" s="219"/>
      <c r="E46" s="402">
        <v>1.1499999999999999</v>
      </c>
      <c r="F46" s="219"/>
      <c r="G46" s="219"/>
      <c r="H46" s="219"/>
    </row>
    <row r="47" spans="1:8" ht="30">
      <c r="A47" s="1297" t="s">
        <v>1107</v>
      </c>
      <c r="B47" s="219" t="s">
        <v>1103</v>
      </c>
      <c r="C47" s="219"/>
      <c r="D47" s="219"/>
      <c r="E47" s="402">
        <v>2.5</v>
      </c>
      <c r="F47" s="219"/>
      <c r="G47" s="219"/>
      <c r="H47" s="219"/>
    </row>
    <row r="48" spans="1:8" ht="30">
      <c r="A48" s="1297"/>
      <c r="B48" s="219" t="s">
        <v>1104</v>
      </c>
      <c r="C48" s="219"/>
      <c r="D48" s="219"/>
      <c r="E48" s="402">
        <v>2.5</v>
      </c>
      <c r="F48" s="219"/>
      <c r="G48" s="219"/>
      <c r="H48" s="219"/>
    </row>
    <row r="49" spans="1:8" ht="30">
      <c r="A49" s="1297" t="s">
        <v>1108</v>
      </c>
      <c r="B49" s="219" t="s">
        <v>1103</v>
      </c>
      <c r="C49" s="219"/>
      <c r="D49" s="219"/>
      <c r="E49" s="403" t="s">
        <v>1109</v>
      </c>
      <c r="F49" s="219"/>
      <c r="G49" s="219"/>
      <c r="H49" s="219"/>
    </row>
    <row r="50" spans="1:8" ht="30">
      <c r="A50" s="1297"/>
      <c r="B50" s="219" t="s">
        <v>1104</v>
      </c>
      <c r="C50" s="219"/>
      <c r="D50" s="219"/>
      <c r="E50" s="403" t="s">
        <v>1109</v>
      </c>
      <c r="F50" s="219"/>
      <c r="G50" s="219"/>
      <c r="H50" s="219"/>
    </row>
    <row r="51" spans="1:8" ht="30">
      <c r="A51" s="1297" t="s">
        <v>45</v>
      </c>
      <c r="B51" s="219" t="s">
        <v>1103</v>
      </c>
      <c r="C51" s="219"/>
      <c r="D51" s="219"/>
      <c r="E51" s="219"/>
      <c r="F51" s="219"/>
      <c r="G51" s="219"/>
      <c r="H51" s="219"/>
    </row>
    <row r="52" spans="1:8" ht="30">
      <c r="A52" s="1297"/>
      <c r="B52" s="219" t="s">
        <v>1104</v>
      </c>
      <c r="C52" s="219"/>
      <c r="D52" s="219"/>
      <c r="E52" s="219"/>
      <c r="F52" s="219"/>
      <c r="G52" s="219"/>
      <c r="H52" s="219"/>
    </row>
    <row r="54" spans="1:8">
      <c r="A54" s="12" t="s">
        <v>1114</v>
      </c>
    </row>
    <row r="55" spans="1:8">
      <c r="A55" s="1574" t="s">
        <v>1115</v>
      </c>
      <c r="B55" s="1574"/>
      <c r="C55" s="1574"/>
      <c r="D55" s="1574"/>
      <c r="E55" s="1574"/>
      <c r="F55" s="1574"/>
      <c r="G55" s="1574"/>
      <c r="H55" s="1574"/>
    </row>
    <row r="56" spans="1:8" ht="30">
      <c r="A56" s="1577" t="s">
        <v>1098</v>
      </c>
      <c r="B56" s="1577" t="s">
        <v>1099</v>
      </c>
      <c r="C56" s="404" t="s">
        <v>1100</v>
      </c>
      <c r="D56" s="404" t="s">
        <v>1101</v>
      </c>
      <c r="E56" s="405" t="s">
        <v>751</v>
      </c>
      <c r="F56" s="405" t="s">
        <v>105</v>
      </c>
      <c r="G56" s="405" t="s">
        <v>1075</v>
      </c>
      <c r="H56" s="405" t="s">
        <v>995</v>
      </c>
    </row>
    <row r="57" spans="1:8">
      <c r="A57" s="1578"/>
      <c r="B57" s="1578"/>
      <c r="C57" s="403" t="s">
        <v>7</v>
      </c>
      <c r="D57" s="403" t="s">
        <v>8</v>
      </c>
      <c r="E57" s="403" t="s">
        <v>9</v>
      </c>
      <c r="F57" s="403" t="s">
        <v>46</v>
      </c>
      <c r="G57" s="403" t="s">
        <v>47</v>
      </c>
      <c r="H57" s="403" t="s">
        <v>155</v>
      </c>
    </row>
    <row r="58" spans="1:8" ht="30">
      <c r="A58" s="1297" t="s">
        <v>1102</v>
      </c>
      <c r="B58" s="219" t="s">
        <v>1103</v>
      </c>
      <c r="C58" s="219"/>
      <c r="D58" s="219"/>
      <c r="E58" s="402">
        <v>0.5</v>
      </c>
      <c r="F58" s="219"/>
      <c r="G58" s="219"/>
      <c r="H58" s="219"/>
    </row>
    <row r="59" spans="1:8" ht="30">
      <c r="A59" s="1297"/>
      <c r="B59" s="219" t="s">
        <v>1104</v>
      </c>
      <c r="C59" s="219"/>
      <c r="D59" s="219"/>
      <c r="E59" s="402">
        <v>0.7</v>
      </c>
      <c r="F59" s="219"/>
      <c r="G59" s="219"/>
      <c r="H59" s="219"/>
    </row>
    <row r="60" spans="1:8" ht="30">
      <c r="A60" s="1297" t="s">
        <v>1105</v>
      </c>
      <c r="B60" s="219" t="s">
        <v>1103</v>
      </c>
      <c r="C60" s="219"/>
      <c r="D60" s="219"/>
      <c r="E60" s="402">
        <v>0.7</v>
      </c>
      <c r="F60" s="219"/>
      <c r="G60" s="219"/>
      <c r="H60" s="219"/>
    </row>
    <row r="61" spans="1:8" ht="30">
      <c r="A61" s="1297"/>
      <c r="B61" s="219" t="s">
        <v>1104</v>
      </c>
      <c r="C61" s="219"/>
      <c r="D61" s="219"/>
      <c r="E61" s="402">
        <v>0.9</v>
      </c>
      <c r="F61" s="219"/>
      <c r="G61" s="219"/>
      <c r="H61" s="219"/>
    </row>
    <row r="62" spans="1:8" ht="30">
      <c r="A62" s="1297" t="s">
        <v>1106</v>
      </c>
      <c r="B62" s="219" t="s">
        <v>1103</v>
      </c>
      <c r="C62" s="219"/>
      <c r="D62" s="219"/>
      <c r="E62" s="402">
        <v>1.1499999999999999</v>
      </c>
      <c r="F62" s="219"/>
      <c r="G62" s="219"/>
      <c r="H62" s="219"/>
    </row>
    <row r="63" spans="1:8" ht="30">
      <c r="A63" s="1297"/>
      <c r="B63" s="219" t="s">
        <v>1104</v>
      </c>
      <c r="C63" s="219"/>
      <c r="D63" s="219"/>
      <c r="E63" s="402">
        <v>1.1499999999999999</v>
      </c>
      <c r="F63" s="219"/>
      <c r="G63" s="219"/>
      <c r="H63" s="219"/>
    </row>
    <row r="64" spans="1:8" ht="30">
      <c r="A64" s="1297" t="s">
        <v>1107</v>
      </c>
      <c r="B64" s="219" t="s">
        <v>1103</v>
      </c>
      <c r="C64" s="219"/>
      <c r="D64" s="219"/>
      <c r="E64" s="402">
        <v>2.5</v>
      </c>
      <c r="F64" s="219"/>
      <c r="G64" s="219"/>
      <c r="H64" s="219"/>
    </row>
    <row r="65" spans="1:8" ht="30">
      <c r="A65" s="1297"/>
      <c r="B65" s="219" t="s">
        <v>1104</v>
      </c>
      <c r="C65" s="219"/>
      <c r="D65" s="219"/>
      <c r="E65" s="402">
        <v>2.5</v>
      </c>
      <c r="F65" s="219"/>
      <c r="G65" s="219"/>
      <c r="H65" s="219"/>
    </row>
    <row r="66" spans="1:8" ht="30">
      <c r="A66" s="1297" t="s">
        <v>1108</v>
      </c>
      <c r="B66" s="219" t="s">
        <v>1103</v>
      </c>
      <c r="C66" s="219"/>
      <c r="D66" s="219"/>
      <c r="E66" s="403" t="s">
        <v>1109</v>
      </c>
      <c r="F66" s="219"/>
      <c r="G66" s="219"/>
      <c r="H66" s="219"/>
    </row>
    <row r="67" spans="1:8" ht="30">
      <c r="A67" s="1297"/>
      <c r="B67" s="219" t="s">
        <v>1104</v>
      </c>
      <c r="C67" s="219"/>
      <c r="D67" s="219"/>
      <c r="E67" s="403" t="s">
        <v>1109</v>
      </c>
      <c r="F67" s="219"/>
      <c r="G67" s="219"/>
      <c r="H67" s="219"/>
    </row>
    <row r="68" spans="1:8" ht="30">
      <c r="A68" s="1297" t="s">
        <v>45</v>
      </c>
      <c r="B68" s="219" t="s">
        <v>1103</v>
      </c>
      <c r="C68" s="219"/>
      <c r="D68" s="219"/>
      <c r="E68" s="219"/>
      <c r="F68" s="219"/>
      <c r="G68" s="219"/>
      <c r="H68" s="219"/>
    </row>
    <row r="69" spans="1:8" ht="30">
      <c r="A69" s="1297"/>
      <c r="B69" s="219" t="s">
        <v>1104</v>
      </c>
      <c r="C69" s="219"/>
      <c r="D69" s="219"/>
      <c r="E69" s="219"/>
      <c r="F69" s="219"/>
      <c r="G69" s="219"/>
      <c r="H69" s="219"/>
    </row>
    <row r="71" spans="1:8">
      <c r="A71" s="12" t="s">
        <v>1116</v>
      </c>
    </row>
    <row r="72" spans="1:8">
      <c r="A72" s="1369" t="s">
        <v>1117</v>
      </c>
      <c r="B72" s="1369"/>
      <c r="C72" s="1369"/>
      <c r="D72" s="1369"/>
      <c r="E72" s="1369"/>
      <c r="F72" s="1369"/>
      <c r="G72" s="1369"/>
    </row>
    <row r="73" spans="1:8" ht="30">
      <c r="A73" s="1577" t="s">
        <v>1118</v>
      </c>
      <c r="B73" s="9" t="s">
        <v>1100</v>
      </c>
      <c r="C73" s="9" t="s">
        <v>1101</v>
      </c>
      <c r="D73" s="215" t="s">
        <v>751</v>
      </c>
      <c r="E73" s="215" t="s">
        <v>105</v>
      </c>
      <c r="F73" s="215" t="s">
        <v>1075</v>
      </c>
      <c r="G73" s="215" t="s">
        <v>995</v>
      </c>
    </row>
    <row r="74" spans="1:8">
      <c r="A74" s="1578"/>
      <c r="B74" s="403" t="s">
        <v>7</v>
      </c>
      <c r="C74" s="403" t="s">
        <v>8</v>
      </c>
      <c r="D74" s="403" t="s">
        <v>9</v>
      </c>
      <c r="E74" s="403" t="s">
        <v>46</v>
      </c>
      <c r="F74" s="403" t="s">
        <v>47</v>
      </c>
      <c r="G74" s="403" t="s">
        <v>155</v>
      </c>
    </row>
    <row r="75" spans="1:8" ht="30">
      <c r="A75" s="219" t="s">
        <v>1119</v>
      </c>
      <c r="B75" s="219"/>
      <c r="C75" s="219"/>
      <c r="D75" s="402">
        <v>1.9</v>
      </c>
      <c r="E75" s="219"/>
      <c r="F75" s="219"/>
      <c r="G75" s="219"/>
    </row>
    <row r="76" spans="1:8" ht="45">
      <c r="A76" s="219" t="s">
        <v>1120</v>
      </c>
      <c r="B76" s="219"/>
      <c r="C76" s="219"/>
      <c r="D76" s="402">
        <v>2.9</v>
      </c>
      <c r="E76" s="219"/>
      <c r="F76" s="219"/>
      <c r="G76" s="219"/>
    </row>
    <row r="77" spans="1:8" ht="30">
      <c r="A77" s="219" t="s">
        <v>1121</v>
      </c>
      <c r="B77" s="219"/>
      <c r="C77" s="219"/>
      <c r="D77" s="402">
        <v>3.7</v>
      </c>
      <c r="E77" s="219"/>
      <c r="F77" s="219"/>
      <c r="G77" s="219"/>
    </row>
    <row r="78" spans="1:8">
      <c r="A78" s="219" t="s">
        <v>45</v>
      </c>
      <c r="B78" s="219"/>
      <c r="C78" s="219"/>
      <c r="D78" s="219"/>
      <c r="E78" s="219"/>
      <c r="F78" s="219"/>
      <c r="G78" s="219"/>
    </row>
  </sheetData>
  <mergeCells count="38">
    <mergeCell ref="A72:G72"/>
    <mergeCell ref="A73:A74"/>
    <mergeCell ref="A58:A59"/>
    <mergeCell ref="A60:A61"/>
    <mergeCell ref="A62:A63"/>
    <mergeCell ref="A64:A65"/>
    <mergeCell ref="A66:A67"/>
    <mergeCell ref="A68:A69"/>
    <mergeCell ref="A47:A48"/>
    <mergeCell ref="A49:A50"/>
    <mergeCell ref="A51:A52"/>
    <mergeCell ref="A55:H55"/>
    <mergeCell ref="A56:A57"/>
    <mergeCell ref="B56:B57"/>
    <mergeCell ref="A45:A46"/>
    <mergeCell ref="A24:A25"/>
    <mergeCell ref="A26:A27"/>
    <mergeCell ref="A28:A29"/>
    <mergeCell ref="A30:A31"/>
    <mergeCell ref="A32:A33"/>
    <mergeCell ref="A34:A35"/>
    <mergeCell ref="A38:H38"/>
    <mergeCell ref="A39:A40"/>
    <mergeCell ref="B39:B40"/>
    <mergeCell ref="A41:A42"/>
    <mergeCell ref="A43:A44"/>
    <mergeCell ref="A13:A14"/>
    <mergeCell ref="A15:A16"/>
    <mergeCell ref="A17:A18"/>
    <mergeCell ref="A21:H21"/>
    <mergeCell ref="A22:A23"/>
    <mergeCell ref="B22:B23"/>
    <mergeCell ref="A11:A12"/>
    <mergeCell ref="A4:H4"/>
    <mergeCell ref="A5:A6"/>
    <mergeCell ref="B5:B6"/>
    <mergeCell ref="A7:A8"/>
    <mergeCell ref="A9:A10"/>
  </mergeCells>
  <pageMargins left="0.70866141732283472" right="0.70866141732283472" top="0.74803149606299213" bottom="0.74803149606299213" header="0.31496062992125984" footer="0.31496062992125984"/>
  <pageSetup paperSize="9" scale="92" fitToHeight="0" orientation="landscape" r:id="rId1"/>
  <headerFooter>
    <oddHeader>&amp;CEN
Annex XXIII</oddHeader>
    <oddFooter>&amp;C&amp;P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B4836-0A2A-4698-AAB4-F4D1DA1A2D0D}">
  <sheetPr codeName="Sheet72">
    <pageSetUpPr fitToPage="1"/>
  </sheetPr>
  <dimension ref="A1:C8"/>
  <sheetViews>
    <sheetView workbookViewId="0"/>
  </sheetViews>
  <sheetFormatPr defaultColWidth="11.5703125" defaultRowHeight="15"/>
  <cols>
    <col min="1" max="1" width="11.5703125" style="1"/>
    <col min="2" max="2" width="93.42578125" style="1" customWidth="1"/>
    <col min="3" max="3" width="26.85546875" style="1" customWidth="1"/>
    <col min="4" max="16384" width="11.5703125" style="1"/>
  </cols>
  <sheetData>
    <row r="1" spans="1:3" ht="20.25">
      <c r="A1" s="463" t="s">
        <v>1249</v>
      </c>
      <c r="C1" s="33"/>
    </row>
    <row r="2" spans="1:3">
      <c r="C2" s="407" t="s">
        <v>1129</v>
      </c>
    </row>
    <row r="3" spans="1:3" ht="73.5" customHeight="1">
      <c r="A3" s="464" t="s">
        <v>116</v>
      </c>
      <c r="B3" s="457" t="s">
        <v>1257</v>
      </c>
      <c r="C3" s="26"/>
    </row>
    <row r="4" spans="1:3" ht="74.25" customHeight="1">
      <c r="A4" s="464" t="s">
        <v>117</v>
      </c>
      <c r="B4" s="465" t="s">
        <v>1258</v>
      </c>
      <c r="C4" s="26"/>
    </row>
    <row r="5" spans="1:3" ht="60.75" customHeight="1">
      <c r="A5" s="464" t="s">
        <v>147</v>
      </c>
      <c r="B5" s="457" t="s">
        <v>1259</v>
      </c>
      <c r="C5" s="26"/>
    </row>
    <row r="6" spans="1:3" ht="68.25" customHeight="1">
      <c r="A6" s="466" t="s">
        <v>132</v>
      </c>
      <c r="B6" s="457" t="s">
        <v>1260</v>
      </c>
      <c r="C6" s="26"/>
    </row>
    <row r="7" spans="1:3" ht="52.5" customHeight="1">
      <c r="A7" s="466" t="s">
        <v>134</v>
      </c>
      <c r="B7" s="465" t="s">
        <v>1261</v>
      </c>
      <c r="C7" s="26"/>
    </row>
    <row r="8" spans="1:3">
      <c r="A8" s="467"/>
      <c r="B8" s="468"/>
    </row>
  </sheetData>
  <pageMargins left="0.70866141732283472" right="0.70866141732283472" top="0.74803149606299213" bottom="0.74803149606299213" header="0.31496062992125984" footer="0.31496062992125984"/>
  <pageSetup paperSize="9" scale="99" orientation="landscape" r:id="rId1"/>
  <headerFooter>
    <oddHeader>&amp;L
&amp;CEN 
Annex XXV</oddHeader>
    <oddFooter>&amp;C&amp;P</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F0319-5606-4818-8691-9A88269E9B47}">
  <sheetPr codeName="Sheet73">
    <pageSetUpPr fitToPage="1"/>
  </sheetPr>
  <dimension ref="A1:K38"/>
  <sheetViews>
    <sheetView workbookViewId="0"/>
  </sheetViews>
  <sheetFormatPr defaultColWidth="9.140625" defaultRowHeight="15"/>
  <cols>
    <col min="1" max="1" width="9.140625" style="62" customWidth="1"/>
    <col min="2" max="2" width="64.42578125" style="1" customWidth="1"/>
    <col min="3" max="3" width="18.5703125" style="1" customWidth="1"/>
    <col min="4" max="4" width="14.5703125" style="1" customWidth="1"/>
    <col min="5" max="5" width="9.140625" style="1"/>
    <col min="6" max="7" width="14.140625" style="1" customWidth="1"/>
    <col min="8" max="10" width="16.5703125" style="1" customWidth="1"/>
    <col min="11" max="16384" width="9.140625" style="1"/>
  </cols>
  <sheetData>
    <row r="1" spans="1:11" ht="20.25">
      <c r="A1" s="463" t="s">
        <v>1250</v>
      </c>
      <c r="B1" s="62"/>
    </row>
    <row r="2" spans="1:11" ht="15.75">
      <c r="A2" s="469" t="s">
        <v>251</v>
      </c>
    </row>
    <row r="3" spans="1:11">
      <c r="A3" s="353"/>
      <c r="B3" s="275"/>
      <c r="C3" s="470"/>
      <c r="D3" s="470"/>
      <c r="E3" s="470"/>
      <c r="F3" s="470"/>
      <c r="G3" s="470"/>
      <c r="H3" s="470"/>
      <c r="I3" s="470"/>
      <c r="J3" s="470"/>
      <c r="K3" s="316"/>
    </row>
    <row r="4" spans="1:11">
      <c r="A4" s="459"/>
      <c r="B4" s="69"/>
      <c r="C4" s="471" t="s">
        <v>7</v>
      </c>
      <c r="D4" s="471" t="s">
        <v>8</v>
      </c>
      <c r="E4" s="471" t="s">
        <v>9</v>
      </c>
      <c r="F4" s="471" t="s">
        <v>46</v>
      </c>
      <c r="G4" s="471" t="s">
        <v>47</v>
      </c>
      <c r="H4" s="471" t="s">
        <v>155</v>
      </c>
      <c r="I4" s="471" t="s">
        <v>156</v>
      </c>
      <c r="J4" s="471" t="s">
        <v>157</v>
      </c>
      <c r="K4" s="472"/>
    </row>
    <row r="5" spans="1:11" ht="66" customHeight="1">
      <c r="A5" s="459"/>
      <c r="B5" s="69"/>
      <c r="C5" s="471" t="s">
        <v>1262</v>
      </c>
      <c r="D5" s="471" t="s">
        <v>1263</v>
      </c>
      <c r="E5" s="471" t="s">
        <v>1264</v>
      </c>
      <c r="F5" s="471" t="s">
        <v>1265</v>
      </c>
      <c r="G5" s="471" t="s">
        <v>1266</v>
      </c>
      <c r="H5" s="471" t="s">
        <v>1267</v>
      </c>
      <c r="I5" s="471" t="s">
        <v>105</v>
      </c>
      <c r="J5" s="471" t="s">
        <v>1268</v>
      </c>
      <c r="K5" s="472"/>
    </row>
    <row r="6" spans="1:11" ht="32.25" customHeight="1">
      <c r="A6" s="471" t="s">
        <v>1269</v>
      </c>
      <c r="B6" s="473" t="s">
        <v>1270</v>
      </c>
      <c r="C6" s="70"/>
      <c r="D6" s="70"/>
      <c r="E6" s="65"/>
      <c r="F6" s="474" t="s">
        <v>1271</v>
      </c>
      <c r="G6" s="474"/>
      <c r="H6" s="69"/>
      <c r="I6" s="69"/>
      <c r="J6" s="69"/>
      <c r="K6" s="472"/>
    </row>
    <row r="7" spans="1:11" ht="25.5" customHeight="1">
      <c r="A7" s="471" t="s">
        <v>1272</v>
      </c>
      <c r="B7" s="473" t="s">
        <v>1273</v>
      </c>
      <c r="C7" s="475"/>
      <c r="D7" s="475"/>
      <c r="E7" s="476"/>
      <c r="F7" s="471" t="s">
        <v>1271</v>
      </c>
      <c r="G7" s="471"/>
      <c r="H7" s="475"/>
      <c r="I7" s="475"/>
      <c r="J7" s="475"/>
      <c r="K7" s="472"/>
    </row>
    <row r="8" spans="1:11" ht="33" customHeight="1">
      <c r="A8" s="471">
        <v>1</v>
      </c>
      <c r="B8" s="473" t="s">
        <v>1274</v>
      </c>
      <c r="C8" s="69"/>
      <c r="D8" s="69"/>
      <c r="E8" s="65"/>
      <c r="F8" s="471" t="s">
        <v>1271</v>
      </c>
      <c r="G8" s="471"/>
      <c r="H8" s="69"/>
      <c r="I8" s="69"/>
      <c r="J8" s="69"/>
      <c r="K8" s="472"/>
    </row>
    <row r="9" spans="1:11" ht="24.75" customHeight="1">
      <c r="A9" s="471">
        <v>2</v>
      </c>
      <c r="B9" s="69" t="s">
        <v>1275</v>
      </c>
      <c r="C9" s="65"/>
      <c r="D9" s="65"/>
      <c r="E9" s="69"/>
      <c r="F9" s="69"/>
      <c r="G9" s="69"/>
      <c r="H9" s="69"/>
      <c r="I9" s="69"/>
      <c r="J9" s="69"/>
      <c r="K9" s="472"/>
    </row>
    <row r="10" spans="1:11" ht="24" customHeight="1">
      <c r="A10" s="471" t="s">
        <v>424</v>
      </c>
      <c r="B10" s="477" t="s">
        <v>1276</v>
      </c>
      <c r="C10" s="65"/>
      <c r="D10" s="65"/>
      <c r="E10" s="69"/>
      <c r="F10" s="65"/>
      <c r="G10" s="69"/>
      <c r="H10" s="69"/>
      <c r="I10" s="69"/>
      <c r="J10" s="69"/>
      <c r="K10" s="472"/>
    </row>
    <row r="11" spans="1:11" ht="27" customHeight="1">
      <c r="A11" s="471" t="s">
        <v>1277</v>
      </c>
      <c r="B11" s="477" t="s">
        <v>1278</v>
      </c>
      <c r="C11" s="65"/>
      <c r="D11" s="65"/>
      <c r="E11" s="69"/>
      <c r="F11" s="65"/>
      <c r="G11" s="69"/>
      <c r="H11" s="69"/>
      <c r="I11" s="69"/>
      <c r="J11" s="69"/>
      <c r="K11" s="472"/>
    </row>
    <row r="12" spans="1:11" ht="25.5" customHeight="1">
      <c r="A12" s="471" t="s">
        <v>1279</v>
      </c>
      <c r="B12" s="477" t="s">
        <v>1280</v>
      </c>
      <c r="C12" s="65"/>
      <c r="D12" s="65"/>
      <c r="E12" s="69"/>
      <c r="F12" s="65"/>
      <c r="G12" s="69"/>
      <c r="H12" s="69"/>
      <c r="I12" s="69"/>
      <c r="J12" s="69"/>
      <c r="K12" s="472"/>
    </row>
    <row r="13" spans="1:11" ht="28.5" customHeight="1">
      <c r="A13" s="471">
        <v>3</v>
      </c>
      <c r="B13" s="69" t="s">
        <v>1281</v>
      </c>
      <c r="C13" s="65"/>
      <c r="D13" s="65"/>
      <c r="E13" s="65"/>
      <c r="F13" s="65"/>
      <c r="G13" s="69"/>
      <c r="H13" s="69"/>
      <c r="I13" s="69"/>
      <c r="J13" s="69"/>
      <c r="K13" s="472"/>
    </row>
    <row r="14" spans="1:11" ht="27.75" customHeight="1">
      <c r="A14" s="471">
        <v>4</v>
      </c>
      <c r="B14" s="69" t="s">
        <v>1282</v>
      </c>
      <c r="C14" s="65"/>
      <c r="D14" s="65"/>
      <c r="E14" s="65"/>
      <c r="F14" s="65"/>
      <c r="G14" s="69"/>
      <c r="H14" s="69"/>
      <c r="I14" s="69"/>
      <c r="J14" s="69"/>
      <c r="K14" s="472"/>
    </row>
    <row r="15" spans="1:11" ht="27.75" customHeight="1">
      <c r="A15" s="471">
        <v>5</v>
      </c>
      <c r="B15" s="69" t="s">
        <v>1283</v>
      </c>
      <c r="C15" s="65"/>
      <c r="D15" s="65"/>
      <c r="E15" s="65"/>
      <c r="F15" s="65"/>
      <c r="G15" s="69"/>
      <c r="H15" s="69"/>
      <c r="I15" s="69"/>
      <c r="J15" s="69"/>
      <c r="K15" s="472"/>
    </row>
    <row r="16" spans="1:11">
      <c r="A16" s="471">
        <v>6</v>
      </c>
      <c r="B16" s="460" t="s">
        <v>45</v>
      </c>
      <c r="C16" s="65"/>
      <c r="D16" s="65"/>
      <c r="E16" s="65"/>
      <c r="F16" s="65"/>
      <c r="G16" s="69"/>
      <c r="H16" s="69"/>
      <c r="I16" s="69"/>
      <c r="J16" s="69"/>
      <c r="K16" s="472"/>
    </row>
    <row r="37" spans="11:11" ht="23.25">
      <c r="K37" s="478"/>
    </row>
    <row r="38" spans="11:11">
      <c r="K38" s="152"/>
    </row>
  </sheetData>
  <pageMargins left="0.70866141732283472" right="0.70866141732283472" top="0.74803149606299213" bottom="0.74803149606299213" header="0.31496062992125984" footer="0.31496062992125984"/>
  <pageSetup paperSize="9" scale="67" orientation="landscape" r:id="rId1"/>
  <headerFooter>
    <oddHeader>&amp;CEN
Annex XXV</oddHeader>
    <oddFooter>&amp;C&amp;P</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60976-E2FE-4559-9FEC-996FF55F857A}">
  <sheetPr codeName="Sheet74">
    <tabColor theme="8" tint="0.39997558519241921"/>
    <pageSetUpPr fitToPage="1"/>
  </sheetPr>
  <dimension ref="A1:D14"/>
  <sheetViews>
    <sheetView workbookViewId="0">
      <selection activeCell="C9" sqref="C9"/>
    </sheetView>
  </sheetViews>
  <sheetFormatPr defaultColWidth="9.140625" defaultRowHeight="15"/>
  <cols>
    <col min="1" max="1" width="9.140625" style="1"/>
    <col min="2" max="2" width="79.42578125" style="1" customWidth="1"/>
    <col min="3" max="3" width="15.5703125" style="1" customWidth="1"/>
    <col min="4" max="4" width="18.5703125" style="1" customWidth="1"/>
    <col min="5" max="16384" width="9.140625" style="1"/>
  </cols>
  <sheetData>
    <row r="1" spans="1:4" ht="20.25">
      <c r="A1" s="479" t="s">
        <v>1251</v>
      </c>
    </row>
    <row r="2" spans="1:4">
      <c r="A2" s="89"/>
      <c r="C2" s="89"/>
      <c r="D2" s="89"/>
    </row>
    <row r="3" spans="1:4" ht="15.75">
      <c r="A3" s="472"/>
      <c r="B3" s="469" t="s">
        <v>251</v>
      </c>
      <c r="C3" s="459" t="s">
        <v>7</v>
      </c>
      <c r="D3" s="459" t="s">
        <v>8</v>
      </c>
    </row>
    <row r="4" spans="1:4">
      <c r="A4" s="472"/>
      <c r="B4" s="1579"/>
      <c r="C4" s="1580" t="s">
        <v>105</v>
      </c>
      <c r="D4" s="1581" t="s">
        <v>1268</v>
      </c>
    </row>
    <row r="5" spans="1:4" ht="15" customHeight="1">
      <c r="A5" s="472"/>
      <c r="B5" s="1579"/>
      <c r="C5" s="1580"/>
      <c r="D5" s="1581"/>
    </row>
    <row r="6" spans="1:4" ht="41.25" customHeight="1">
      <c r="A6" s="69">
        <v>1</v>
      </c>
      <c r="B6" s="473" t="s">
        <v>1284</v>
      </c>
      <c r="C6" s="672">
        <v>0</v>
      </c>
      <c r="D6" s="672">
        <v>0</v>
      </c>
    </row>
    <row r="7" spans="1:4" ht="20.100000000000001" customHeight="1">
      <c r="A7" s="69">
        <v>2</v>
      </c>
      <c r="B7" s="473" t="s">
        <v>1285</v>
      </c>
      <c r="C7" s="682"/>
      <c r="D7" s="672">
        <v>0</v>
      </c>
    </row>
    <row r="8" spans="1:4" ht="20.100000000000001" customHeight="1">
      <c r="A8" s="69">
        <v>3</v>
      </c>
      <c r="B8" s="473" t="s">
        <v>1286</v>
      </c>
      <c r="C8" s="682"/>
      <c r="D8" s="672">
        <v>0</v>
      </c>
    </row>
    <row r="9" spans="1:4" ht="20.100000000000001" customHeight="1">
      <c r="A9" s="69">
        <v>4</v>
      </c>
      <c r="B9" s="473" t="s">
        <v>1287</v>
      </c>
      <c r="C9" s="672">
        <v>13334181.140000001</v>
      </c>
      <c r="D9" s="672">
        <v>3525463.47</v>
      </c>
    </row>
    <row r="10" spans="1:4" ht="20.100000000000001" customHeight="1">
      <c r="A10" s="480" t="s">
        <v>591</v>
      </c>
      <c r="B10" s="481" t="s">
        <v>1288</v>
      </c>
      <c r="C10" s="672">
        <v>0</v>
      </c>
      <c r="D10" s="672">
        <v>0</v>
      </c>
    </row>
    <row r="11" spans="1:4" ht="20.100000000000001" customHeight="1">
      <c r="A11" s="69">
        <v>5</v>
      </c>
      <c r="B11" s="482" t="s">
        <v>1289</v>
      </c>
      <c r="C11" s="672">
        <v>13334181.140000001</v>
      </c>
      <c r="D11" s="672">
        <v>3525463.47</v>
      </c>
    </row>
    <row r="12" spans="1:4">
      <c r="B12" s="3"/>
    </row>
    <row r="13" spans="1:4">
      <c r="A13" s="472"/>
    </row>
    <row r="14" spans="1:4">
      <c r="A14" s="472"/>
    </row>
  </sheetData>
  <mergeCells count="3">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&amp;CEN
Annex XXV</oddHeader>
    <oddFooter>&amp;C&amp;P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A292-67C0-438C-9607-56E2C7B42D81}">
  <sheetPr codeName="Sheet75">
    <pageSetUpPr fitToPage="1"/>
  </sheetPr>
  <dimension ref="A1:P30"/>
  <sheetViews>
    <sheetView workbookViewId="0">
      <selection activeCell="M28" sqref="M28"/>
    </sheetView>
  </sheetViews>
  <sheetFormatPr defaultColWidth="9.140625" defaultRowHeight="15"/>
  <cols>
    <col min="1" max="1" width="9.140625" style="86"/>
    <col min="2" max="2" width="56.5703125" style="1" customWidth="1"/>
    <col min="3" max="3" width="15.5703125" style="1" customWidth="1"/>
    <col min="4" max="4" width="11.28515625" style="1" bestFit="1" customWidth="1"/>
    <col min="5" max="5" width="12.140625" style="1" customWidth="1"/>
    <col min="6" max="6" width="9.140625" style="1" bestFit="1" customWidth="1"/>
    <col min="7" max="7" width="11.28515625" style="1" bestFit="1" customWidth="1"/>
    <col min="8" max="13" width="9.140625" style="1"/>
    <col min="14" max="14" width="20.140625" style="3" customWidth="1"/>
    <col min="15" max="16384" width="9.140625" style="1"/>
  </cols>
  <sheetData>
    <row r="1" spans="1:16" ht="20.25">
      <c r="A1" s="483" t="s">
        <v>1252</v>
      </c>
    </row>
    <row r="2" spans="1:16" ht="15.75">
      <c r="A2" s="469" t="s">
        <v>251</v>
      </c>
    </row>
    <row r="3" spans="1:16">
      <c r="A3" s="484"/>
    </row>
    <row r="4" spans="1:16" ht="20.100000000000001" customHeight="1">
      <c r="A4" s="485"/>
      <c r="B4" s="1582" t="s">
        <v>1290</v>
      </c>
      <c r="C4" s="1581" t="s">
        <v>751</v>
      </c>
      <c r="D4" s="1581"/>
      <c r="E4" s="1581"/>
      <c r="F4" s="1581"/>
      <c r="G4" s="1581"/>
      <c r="H4" s="1581"/>
      <c r="I4" s="1581"/>
      <c r="J4" s="1581"/>
      <c r="K4" s="1581"/>
      <c r="L4" s="1581"/>
      <c r="M4" s="1581"/>
      <c r="N4" s="486"/>
    </row>
    <row r="5" spans="1:16" ht="20.100000000000001" customHeight="1">
      <c r="A5" s="485"/>
      <c r="B5" s="1582"/>
      <c r="C5" s="459" t="s">
        <v>7</v>
      </c>
      <c r="D5" s="459" t="s">
        <v>8</v>
      </c>
      <c r="E5" s="459" t="s">
        <v>9</v>
      </c>
      <c r="F5" s="459" t="s">
        <v>46</v>
      </c>
      <c r="G5" s="459" t="s">
        <v>47</v>
      </c>
      <c r="H5" s="459" t="s">
        <v>155</v>
      </c>
      <c r="I5" s="459" t="s">
        <v>156</v>
      </c>
      <c r="J5" s="459" t="s">
        <v>157</v>
      </c>
      <c r="K5" s="459" t="s">
        <v>158</v>
      </c>
      <c r="L5" s="459" t="s">
        <v>159</v>
      </c>
      <c r="M5" s="459" t="s">
        <v>160</v>
      </c>
      <c r="N5" s="471" t="s">
        <v>161</v>
      </c>
    </row>
    <row r="6" spans="1:16" ht="31.5" customHeight="1">
      <c r="A6" s="487"/>
      <c r="B6" s="1582"/>
      <c r="C6" s="488">
        <v>0</v>
      </c>
      <c r="D6" s="488">
        <v>0.02</v>
      </c>
      <c r="E6" s="488">
        <v>0.04</v>
      </c>
      <c r="F6" s="488">
        <v>0.1</v>
      </c>
      <c r="G6" s="488">
        <v>0.3</v>
      </c>
      <c r="H6" s="488">
        <v>0.5</v>
      </c>
      <c r="I6" s="488">
        <v>0.7</v>
      </c>
      <c r="J6" s="488">
        <v>0.75</v>
      </c>
      <c r="K6" s="488">
        <v>1</v>
      </c>
      <c r="L6" s="488">
        <v>1.5</v>
      </c>
      <c r="M6" s="459" t="s">
        <v>753</v>
      </c>
      <c r="N6" s="5" t="s">
        <v>1291</v>
      </c>
    </row>
    <row r="7" spans="1:16" ht="24" customHeight="1">
      <c r="A7" s="459">
        <v>1</v>
      </c>
      <c r="B7" s="489" t="s">
        <v>1023</v>
      </c>
      <c r="C7" s="672"/>
      <c r="D7" s="672"/>
      <c r="E7" s="672"/>
      <c r="F7" s="672"/>
      <c r="G7" s="672"/>
      <c r="H7" s="672"/>
      <c r="I7" s="672"/>
      <c r="J7" s="672"/>
      <c r="K7" s="672"/>
      <c r="L7" s="672"/>
      <c r="M7" s="672"/>
      <c r="N7" s="672"/>
    </row>
    <row r="8" spans="1:16" ht="20.100000000000001" customHeight="1">
      <c r="A8" s="459">
        <v>2</v>
      </c>
      <c r="B8" s="489" t="s">
        <v>1292</v>
      </c>
      <c r="C8" s="672"/>
      <c r="D8" s="672"/>
      <c r="E8" s="672"/>
      <c r="F8" s="672"/>
      <c r="G8" s="672"/>
      <c r="H8" s="672"/>
      <c r="I8" s="672"/>
      <c r="J8" s="672"/>
      <c r="K8" s="672"/>
      <c r="L8" s="672"/>
      <c r="M8" s="672"/>
      <c r="N8" s="672"/>
    </row>
    <row r="9" spans="1:16" ht="20.100000000000001" customHeight="1">
      <c r="A9" s="459">
        <v>3</v>
      </c>
      <c r="B9" s="489" t="s">
        <v>744</v>
      </c>
      <c r="C9" s="672"/>
      <c r="D9" s="672"/>
      <c r="E9" s="672"/>
      <c r="F9" s="672"/>
      <c r="G9" s="672"/>
      <c r="H9" s="672"/>
      <c r="I9" s="672"/>
      <c r="J9" s="672"/>
      <c r="K9" s="672"/>
      <c r="L9" s="672"/>
      <c r="M9" s="672"/>
      <c r="N9" s="672"/>
    </row>
    <row r="10" spans="1:16" ht="20.100000000000001" customHeight="1">
      <c r="A10" s="459">
        <v>4</v>
      </c>
      <c r="B10" s="489" t="s">
        <v>745</v>
      </c>
      <c r="C10" s="672"/>
      <c r="D10" s="672"/>
      <c r="E10" s="672"/>
      <c r="F10" s="672"/>
      <c r="G10" s="672"/>
      <c r="H10" s="672"/>
      <c r="I10" s="672"/>
      <c r="J10" s="672"/>
      <c r="K10" s="672"/>
      <c r="L10" s="672"/>
      <c r="M10" s="672"/>
      <c r="N10" s="672"/>
    </row>
    <row r="11" spans="1:16" ht="20.100000000000001" customHeight="1">
      <c r="A11" s="459">
        <v>5</v>
      </c>
      <c r="B11" s="489" t="s">
        <v>746</v>
      </c>
      <c r="C11" s="672"/>
      <c r="D11" s="672"/>
      <c r="E11" s="672"/>
      <c r="F11" s="672"/>
      <c r="G11" s="672"/>
      <c r="H11" s="672"/>
      <c r="I11" s="672"/>
      <c r="J11" s="672"/>
      <c r="K11" s="672"/>
      <c r="L11" s="672"/>
      <c r="M11" s="672"/>
      <c r="N11" s="672"/>
    </row>
    <row r="12" spans="1:16" ht="20.100000000000001" customHeight="1">
      <c r="A12" s="459">
        <v>6</v>
      </c>
      <c r="B12" s="489" t="s">
        <v>598</v>
      </c>
      <c r="C12" s="672"/>
      <c r="D12" s="672"/>
      <c r="E12" s="672"/>
      <c r="F12" s="672"/>
      <c r="G12" s="672"/>
      <c r="H12" s="672"/>
      <c r="I12" s="672"/>
      <c r="J12" s="672"/>
      <c r="K12" s="672"/>
      <c r="L12" s="672"/>
      <c r="M12" s="672"/>
      <c r="N12" s="672"/>
      <c r="P12" s="24"/>
    </row>
    <row r="13" spans="1:16" ht="20.100000000000001" customHeight="1">
      <c r="A13" s="459">
        <v>7</v>
      </c>
      <c r="B13" s="489" t="s">
        <v>604</v>
      </c>
      <c r="C13" s="672"/>
      <c r="D13" s="672"/>
      <c r="E13" s="672"/>
      <c r="F13" s="672"/>
      <c r="G13" s="672"/>
      <c r="H13" s="672"/>
      <c r="I13" s="672"/>
      <c r="J13" s="672"/>
      <c r="K13" s="672"/>
      <c r="L13" s="672"/>
      <c r="M13" s="672"/>
      <c r="N13" s="672"/>
    </row>
    <row r="14" spans="1:16" ht="20.100000000000001" customHeight="1">
      <c r="A14" s="459">
        <v>8</v>
      </c>
      <c r="B14" s="489" t="s">
        <v>747</v>
      </c>
      <c r="C14" s="672"/>
      <c r="D14" s="672"/>
      <c r="E14" s="672"/>
      <c r="F14" s="672"/>
      <c r="G14" s="672"/>
      <c r="H14" s="672"/>
      <c r="I14" s="672"/>
      <c r="J14" s="672"/>
      <c r="K14" s="672"/>
      <c r="L14" s="672"/>
      <c r="M14" s="672"/>
      <c r="N14" s="672"/>
    </row>
    <row r="15" spans="1:16" ht="20.100000000000001" customHeight="1">
      <c r="A15" s="459">
        <v>9</v>
      </c>
      <c r="B15" s="489" t="s">
        <v>748</v>
      </c>
      <c r="C15" s="672"/>
      <c r="D15" s="672"/>
      <c r="E15" s="672"/>
      <c r="F15" s="672"/>
      <c r="G15" s="672"/>
      <c r="H15" s="672"/>
      <c r="I15" s="672"/>
      <c r="J15" s="672"/>
      <c r="K15" s="672"/>
      <c r="L15" s="672"/>
      <c r="M15" s="672"/>
      <c r="N15" s="672"/>
    </row>
    <row r="16" spans="1:16" ht="20.100000000000001" customHeight="1">
      <c r="A16" s="459">
        <v>10</v>
      </c>
      <c r="B16" s="489" t="s">
        <v>749</v>
      </c>
      <c r="C16" s="672"/>
      <c r="D16" s="672"/>
      <c r="E16" s="672"/>
      <c r="F16" s="672"/>
      <c r="G16" s="672"/>
      <c r="H16" s="672"/>
      <c r="I16" s="672"/>
      <c r="J16" s="672"/>
      <c r="K16" s="672"/>
      <c r="L16" s="672"/>
      <c r="M16" s="672"/>
      <c r="N16" s="672"/>
    </row>
    <row r="17" spans="1:14" ht="20.100000000000001" customHeight="1">
      <c r="A17" s="459">
        <v>11</v>
      </c>
      <c r="B17" s="490" t="s">
        <v>166</v>
      </c>
      <c r="C17" s="672"/>
      <c r="D17" s="672"/>
      <c r="E17" s="672"/>
      <c r="F17" s="672"/>
      <c r="G17" s="672"/>
      <c r="H17" s="672"/>
      <c r="I17" s="672"/>
      <c r="J17" s="672"/>
      <c r="K17" s="672"/>
      <c r="L17" s="672"/>
      <c r="M17" s="672"/>
      <c r="N17" s="672"/>
    </row>
    <row r="19" spans="1:14">
      <c r="B19" s="24"/>
    </row>
    <row r="21" spans="1:14">
      <c r="E21" s="708"/>
      <c r="F21" s="1073"/>
    </row>
    <row r="22" spans="1:14">
      <c r="D22" s="680"/>
      <c r="E22" s="708"/>
      <c r="F22" s="1073"/>
      <c r="G22" s="680"/>
    </row>
    <row r="23" spans="1:14">
      <c r="D23" s="680"/>
      <c r="E23" s="708"/>
      <c r="F23" s="1073"/>
      <c r="G23" s="680"/>
    </row>
    <row r="24" spans="1:14">
      <c r="D24" s="680"/>
      <c r="E24" s="708"/>
      <c r="F24" s="1073"/>
      <c r="G24" s="680"/>
    </row>
    <row r="25" spans="1:14">
      <c r="D25" s="680"/>
      <c r="E25" s="708"/>
      <c r="F25" s="1073"/>
      <c r="G25" s="680"/>
    </row>
    <row r="26" spans="1:14">
      <c r="B26" s="680"/>
      <c r="D26" s="680"/>
      <c r="E26" s="708"/>
      <c r="F26" s="1073"/>
      <c r="G26" s="680"/>
    </row>
    <row r="27" spans="1:14">
      <c r="B27" s="680"/>
      <c r="E27" s="708"/>
      <c r="F27" s="1073"/>
    </row>
    <row r="28" spans="1:14">
      <c r="B28" s="680"/>
    </row>
    <row r="29" spans="1:14">
      <c r="B29" s="680"/>
    </row>
    <row r="30" spans="1:14">
      <c r="B30" s="680"/>
    </row>
  </sheetData>
  <mergeCells count="2">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&amp;CEN
Annex XXV</oddHeader>
    <oddFooter>&amp;C&amp;P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C33DE-00CA-41EE-9C4E-2AB27BFC03D3}">
  <sheetPr codeName="Sheet76"/>
  <dimension ref="A1:T28"/>
  <sheetViews>
    <sheetView workbookViewId="0"/>
  </sheetViews>
  <sheetFormatPr defaultColWidth="9.140625" defaultRowHeight="15"/>
  <cols>
    <col min="1" max="1" width="9.140625" style="1"/>
    <col min="2" max="2" width="20.5703125" style="1" customWidth="1"/>
    <col min="3" max="3" width="29.42578125" style="1" customWidth="1"/>
    <col min="4" max="10" width="10.5703125" style="1" customWidth="1"/>
    <col min="11" max="16384" width="9.140625" style="1"/>
  </cols>
  <sheetData>
    <row r="1" spans="1:13" ht="20.25">
      <c r="A1" s="479" t="s">
        <v>1253</v>
      </c>
    </row>
    <row r="2" spans="1:13" ht="15.75">
      <c r="A2" s="469" t="s">
        <v>251</v>
      </c>
      <c r="E2" s="491"/>
    </row>
    <row r="3" spans="1:13">
      <c r="B3" s="94"/>
      <c r="C3" s="470"/>
      <c r="D3" s="492"/>
      <c r="E3" s="470"/>
      <c r="F3" s="470"/>
      <c r="G3" s="470"/>
      <c r="H3" s="470"/>
      <c r="I3" s="470"/>
      <c r="J3" s="470"/>
      <c r="M3" s="152"/>
    </row>
    <row r="4" spans="1:13" ht="20.100000000000001" customHeight="1">
      <c r="B4" s="215"/>
      <c r="C4" s="15"/>
      <c r="D4" s="5" t="s">
        <v>7</v>
      </c>
      <c r="E4" s="5" t="s">
        <v>8</v>
      </c>
      <c r="F4" s="5" t="s">
        <v>9</v>
      </c>
      <c r="G4" s="5" t="s">
        <v>46</v>
      </c>
      <c r="H4" s="5" t="s">
        <v>47</v>
      </c>
      <c r="I4" s="5" t="s">
        <v>155</v>
      </c>
      <c r="J4" s="5" t="s">
        <v>156</v>
      </c>
    </row>
    <row r="5" spans="1:13" ht="20.100000000000001" customHeight="1">
      <c r="B5" s="1522"/>
      <c r="C5" s="1297" t="s">
        <v>1293</v>
      </c>
      <c r="D5" s="1586" t="s">
        <v>105</v>
      </c>
      <c r="E5" s="1583" t="s">
        <v>989</v>
      </c>
      <c r="F5" s="1583" t="s">
        <v>990</v>
      </c>
      <c r="G5" s="1583" t="s">
        <v>991</v>
      </c>
      <c r="H5" s="1583" t="s">
        <v>992</v>
      </c>
      <c r="I5" s="1583" t="s">
        <v>1268</v>
      </c>
      <c r="J5" s="1583" t="s">
        <v>1294</v>
      </c>
    </row>
    <row r="6" spans="1:13" ht="81" customHeight="1">
      <c r="A6" s="493"/>
      <c r="B6" s="1522"/>
      <c r="C6" s="1297"/>
      <c r="D6" s="1587"/>
      <c r="E6" s="1584"/>
      <c r="F6" s="1584"/>
      <c r="G6" s="1584"/>
      <c r="H6" s="1584"/>
      <c r="I6" s="1584"/>
      <c r="J6" s="1584"/>
    </row>
    <row r="7" spans="1:13" ht="34.5" customHeight="1">
      <c r="A7" s="141" t="s">
        <v>1295</v>
      </c>
      <c r="B7" s="43" t="s">
        <v>997</v>
      </c>
      <c r="C7" s="15"/>
      <c r="D7" s="43"/>
      <c r="E7" s="43"/>
      <c r="F7" s="43"/>
      <c r="G7" s="43"/>
      <c r="H7" s="43"/>
      <c r="I7" s="43"/>
      <c r="J7" s="43"/>
    </row>
    <row r="8" spans="1:13" ht="20.100000000000001" customHeight="1">
      <c r="A8" s="494">
        <v>1</v>
      </c>
      <c r="B8" s="43"/>
      <c r="C8" s="15" t="s">
        <v>998</v>
      </c>
      <c r="D8" s="43"/>
      <c r="E8" s="43"/>
      <c r="F8" s="43"/>
      <c r="G8" s="43"/>
      <c r="H8" s="43"/>
      <c r="I8" s="43"/>
      <c r="J8" s="43"/>
    </row>
    <row r="9" spans="1:13" ht="20.100000000000001" customHeight="1">
      <c r="A9" s="494">
        <v>2</v>
      </c>
      <c r="B9" s="43"/>
      <c r="C9" s="15" t="s">
        <v>1001</v>
      </c>
      <c r="D9" s="43"/>
      <c r="E9" s="43"/>
      <c r="F9" s="43"/>
      <c r="G9" s="43"/>
      <c r="H9" s="43"/>
      <c r="I9" s="43"/>
      <c r="J9" s="43"/>
    </row>
    <row r="10" spans="1:13" ht="20.100000000000001" customHeight="1">
      <c r="A10" s="494">
        <v>3</v>
      </c>
      <c r="B10" s="43"/>
      <c r="C10" s="15" t="s">
        <v>1002</v>
      </c>
      <c r="D10" s="43"/>
      <c r="E10" s="43"/>
      <c r="F10" s="43"/>
      <c r="G10" s="43"/>
      <c r="H10" s="43"/>
      <c r="I10" s="43"/>
      <c r="J10" s="43"/>
    </row>
    <row r="11" spans="1:13" ht="20.100000000000001" customHeight="1">
      <c r="A11" s="494">
        <v>4</v>
      </c>
      <c r="B11" s="43"/>
      <c r="C11" s="15" t="s">
        <v>1003</v>
      </c>
      <c r="D11" s="43"/>
      <c r="E11" s="43"/>
      <c r="F11" s="43"/>
      <c r="G11" s="43"/>
      <c r="H11" s="43"/>
      <c r="I11" s="43"/>
      <c r="J11" s="43"/>
    </row>
    <row r="12" spans="1:13" ht="20.100000000000001" customHeight="1">
      <c r="A12" s="494">
        <v>5</v>
      </c>
      <c r="B12" s="43"/>
      <c r="C12" s="15" t="s">
        <v>1004</v>
      </c>
      <c r="D12" s="43"/>
      <c r="E12" s="43"/>
      <c r="F12" s="43"/>
      <c r="G12" s="43"/>
      <c r="H12" s="43"/>
      <c r="I12" s="43"/>
      <c r="J12" s="43"/>
    </row>
    <row r="13" spans="1:13" ht="20.100000000000001" customHeight="1">
      <c r="A13" s="494">
        <v>6</v>
      </c>
      <c r="B13" s="43"/>
      <c r="C13" s="15" t="s">
        <v>1007</v>
      </c>
      <c r="D13" s="43"/>
      <c r="E13" s="43"/>
      <c r="F13" s="43"/>
      <c r="G13" s="43"/>
      <c r="H13" s="43"/>
      <c r="I13" s="43"/>
      <c r="J13" s="43"/>
    </row>
    <row r="14" spans="1:13" ht="20.100000000000001" customHeight="1">
      <c r="A14" s="494">
        <v>7</v>
      </c>
      <c r="B14" s="43"/>
      <c r="C14" s="15" t="s">
        <v>1010</v>
      </c>
      <c r="D14" s="43"/>
      <c r="E14" s="43"/>
      <c r="F14" s="43"/>
      <c r="G14" s="43"/>
      <c r="H14" s="43"/>
      <c r="I14" s="43"/>
      <c r="J14" s="43"/>
    </row>
    <row r="15" spans="1:13" ht="20.100000000000001" customHeight="1">
      <c r="A15" s="494">
        <v>8</v>
      </c>
      <c r="B15" s="43"/>
      <c r="C15" s="15" t="s">
        <v>1014</v>
      </c>
      <c r="D15" s="43"/>
      <c r="E15" s="43"/>
      <c r="F15" s="43"/>
      <c r="G15" s="43"/>
      <c r="H15" s="43"/>
      <c r="I15" s="43"/>
      <c r="J15" s="43"/>
    </row>
    <row r="16" spans="1:13" ht="20.100000000000001" customHeight="1">
      <c r="A16" s="494" t="s">
        <v>1296</v>
      </c>
      <c r="B16" s="43"/>
      <c r="C16" s="5" t="s">
        <v>1297</v>
      </c>
      <c r="D16" s="43"/>
      <c r="E16" s="43"/>
      <c r="F16" s="43"/>
      <c r="G16" s="43"/>
      <c r="H16" s="43"/>
      <c r="I16" s="43"/>
      <c r="J16" s="43"/>
    </row>
    <row r="17" spans="1:20" ht="20.100000000000001" customHeight="1">
      <c r="A17" s="495" t="s">
        <v>1298</v>
      </c>
      <c r="B17" s="1585" t="s">
        <v>1299</v>
      </c>
      <c r="C17" s="1585"/>
      <c r="D17" s="43"/>
      <c r="E17" s="43"/>
      <c r="F17" s="43"/>
      <c r="G17" s="43"/>
      <c r="H17" s="43"/>
      <c r="I17" s="43"/>
      <c r="J17" s="43"/>
    </row>
    <row r="18" spans="1:20">
      <c r="B18" s="128"/>
    </row>
    <row r="27" spans="1:20" ht="23.25">
      <c r="O27" s="478"/>
      <c r="P27" s="496"/>
      <c r="Q27" s="496"/>
      <c r="R27" s="496"/>
      <c r="S27" s="496"/>
      <c r="T27" s="496"/>
    </row>
    <row r="28" spans="1:20">
      <c r="O28" s="152"/>
    </row>
  </sheetData>
  <mergeCells count="10">
    <mergeCell ref="H5:H6"/>
    <mergeCell ref="I5:I6"/>
    <mergeCell ref="J5:J6"/>
    <mergeCell ref="B17:C17"/>
    <mergeCell ref="B5:B6"/>
    <mergeCell ref="C5:C6"/>
    <mergeCell ref="D5:D6"/>
    <mergeCell ref="E5:E6"/>
    <mergeCell ref="F5:F6"/>
    <mergeCell ref="G5:G6"/>
  </mergeCells>
  <pageMargins left="0.70866141732283472" right="0.70866141732283472" top="0.74803149606299213" bottom="0.74803149606299213" header="0.31496062992125984" footer="0.31496062992125984"/>
  <pageSetup paperSize="9" scale="95" fitToWidth="0" fitToHeight="0" orientation="landscape" r:id="rId1"/>
  <headerFooter>
    <oddHeader>&amp;CEN
Annex XXV</oddHeader>
    <oddFooter>&amp;C&amp;P</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8BC86-8210-4BD5-B857-597400D37371}">
  <sheetPr codeName="Sheet77"/>
  <dimension ref="A1:M18"/>
  <sheetViews>
    <sheetView workbookViewId="0"/>
  </sheetViews>
  <sheetFormatPr defaultColWidth="9.140625" defaultRowHeight="15"/>
  <cols>
    <col min="1" max="1" width="4" style="1" customWidth="1"/>
    <col min="2" max="2" width="23.85546875" style="1" customWidth="1"/>
    <col min="3" max="10" width="14.42578125" style="1" customWidth="1"/>
    <col min="11" max="16384" width="9.140625" style="1"/>
  </cols>
  <sheetData>
    <row r="1" spans="1:10" ht="20.25">
      <c r="A1" s="483" t="s">
        <v>1300</v>
      </c>
    </row>
    <row r="2" spans="1:10" ht="20.25">
      <c r="A2" s="469" t="s">
        <v>1301</v>
      </c>
      <c r="B2" s="367"/>
    </row>
    <row r="4" spans="1:10">
      <c r="B4" s="472"/>
      <c r="C4" s="459" t="s">
        <v>7</v>
      </c>
      <c r="D4" s="459" t="s">
        <v>8</v>
      </c>
      <c r="E4" s="459" t="s">
        <v>9</v>
      </c>
      <c r="F4" s="459" t="s">
        <v>46</v>
      </c>
      <c r="G4" s="459" t="s">
        <v>47</v>
      </c>
      <c r="H4" s="459" t="s">
        <v>155</v>
      </c>
      <c r="I4" s="459" t="s">
        <v>156</v>
      </c>
      <c r="J4" s="459" t="s">
        <v>157</v>
      </c>
    </row>
    <row r="5" spans="1:10" ht="15" customHeight="1">
      <c r="B5" s="472"/>
      <c r="C5" s="1581" t="s">
        <v>1302</v>
      </c>
      <c r="D5" s="1581"/>
      <c r="E5" s="1581"/>
      <c r="F5" s="1581"/>
      <c r="G5" s="1588" t="s">
        <v>1303</v>
      </c>
      <c r="H5" s="1589"/>
      <c r="I5" s="1589"/>
      <c r="J5" s="1590"/>
    </row>
    <row r="6" spans="1:10" ht="21" customHeight="1">
      <c r="A6" s="3"/>
      <c r="B6" s="1591" t="s">
        <v>1304</v>
      </c>
      <c r="C6" s="1581" t="s">
        <v>1305</v>
      </c>
      <c r="D6" s="1581"/>
      <c r="E6" s="1581" t="s">
        <v>1306</v>
      </c>
      <c r="F6" s="1581"/>
      <c r="G6" s="1588" t="s">
        <v>1305</v>
      </c>
      <c r="H6" s="1590"/>
      <c r="I6" s="1588" t="s">
        <v>1306</v>
      </c>
      <c r="J6" s="1590"/>
    </row>
    <row r="7" spans="1:10">
      <c r="A7" s="3"/>
      <c r="B7" s="1591"/>
      <c r="C7" s="459" t="s">
        <v>1307</v>
      </c>
      <c r="D7" s="459" t="s">
        <v>1308</v>
      </c>
      <c r="E7" s="459" t="s">
        <v>1307</v>
      </c>
      <c r="F7" s="459" t="s">
        <v>1308</v>
      </c>
      <c r="G7" s="471" t="s">
        <v>1307</v>
      </c>
      <c r="H7" s="471" t="s">
        <v>1308</v>
      </c>
      <c r="I7" s="471" t="s">
        <v>1307</v>
      </c>
      <c r="J7" s="471" t="s">
        <v>1308</v>
      </c>
    </row>
    <row r="8" spans="1:10">
      <c r="A8" s="401">
        <v>1</v>
      </c>
      <c r="B8" s="473" t="s">
        <v>1309</v>
      </c>
      <c r="C8" s="459"/>
      <c r="D8" s="459"/>
      <c r="E8" s="459"/>
      <c r="F8" s="459"/>
      <c r="G8" s="459"/>
      <c r="H8" s="459"/>
      <c r="I8" s="459"/>
      <c r="J8" s="459"/>
    </row>
    <row r="9" spans="1:10">
      <c r="A9" s="401">
        <v>2</v>
      </c>
      <c r="B9" s="473" t="s">
        <v>1310</v>
      </c>
      <c r="C9" s="459"/>
      <c r="D9" s="459"/>
      <c r="E9" s="459"/>
      <c r="F9" s="459"/>
      <c r="G9" s="459"/>
      <c r="H9" s="459"/>
      <c r="I9" s="459"/>
      <c r="J9" s="459"/>
    </row>
    <row r="10" spans="1:10">
      <c r="A10" s="401">
        <v>3</v>
      </c>
      <c r="B10" s="473" t="s">
        <v>1311</v>
      </c>
      <c r="C10" s="459"/>
      <c r="D10" s="459"/>
      <c r="E10" s="459"/>
      <c r="F10" s="459"/>
      <c r="G10" s="459"/>
      <c r="H10" s="459"/>
      <c r="I10" s="459"/>
      <c r="J10" s="459"/>
    </row>
    <row r="11" spans="1:10">
      <c r="A11" s="401">
        <v>4</v>
      </c>
      <c r="B11" s="473" t="s">
        <v>1312</v>
      </c>
      <c r="C11" s="459"/>
      <c r="D11" s="459"/>
      <c r="E11" s="459"/>
      <c r="F11" s="459"/>
      <c r="G11" s="459"/>
      <c r="H11" s="459"/>
      <c r="I11" s="459"/>
      <c r="J11" s="459"/>
    </row>
    <row r="12" spans="1:10">
      <c r="A12" s="401">
        <v>5</v>
      </c>
      <c r="B12" s="473" t="s">
        <v>1313</v>
      </c>
      <c r="C12" s="459"/>
      <c r="D12" s="459"/>
      <c r="E12" s="459"/>
      <c r="F12" s="459"/>
      <c r="G12" s="459"/>
      <c r="H12" s="459"/>
      <c r="I12" s="459"/>
      <c r="J12" s="459"/>
    </row>
    <row r="13" spans="1:10">
      <c r="A13" s="401">
        <v>6</v>
      </c>
      <c r="B13" s="473" t="s">
        <v>1314</v>
      </c>
      <c r="C13" s="459"/>
      <c r="D13" s="459"/>
      <c r="E13" s="459"/>
      <c r="F13" s="459"/>
      <c r="G13" s="459"/>
      <c r="H13" s="459"/>
      <c r="I13" s="459"/>
      <c r="J13" s="459"/>
    </row>
    <row r="14" spans="1:10">
      <c r="A14" s="401">
        <v>7</v>
      </c>
      <c r="B14" s="473" t="s">
        <v>1315</v>
      </c>
      <c r="C14" s="459"/>
      <c r="D14" s="459"/>
      <c r="E14" s="459"/>
      <c r="F14" s="459"/>
      <c r="G14" s="459"/>
      <c r="H14" s="459"/>
      <c r="I14" s="459"/>
      <c r="J14" s="459"/>
    </row>
    <row r="15" spans="1:10">
      <c r="A15" s="401">
        <v>8</v>
      </c>
      <c r="B15" s="473" t="s">
        <v>933</v>
      </c>
      <c r="C15" s="459"/>
      <c r="D15" s="459"/>
      <c r="E15" s="459"/>
      <c r="F15" s="459"/>
      <c r="G15" s="459"/>
      <c r="H15" s="459"/>
      <c r="I15" s="459"/>
      <c r="J15" s="459"/>
    </row>
    <row r="16" spans="1:10">
      <c r="A16" s="38">
        <v>9</v>
      </c>
      <c r="B16" s="460" t="s">
        <v>45</v>
      </c>
      <c r="C16" s="460"/>
      <c r="D16" s="460"/>
      <c r="E16" s="460"/>
      <c r="F16" s="460"/>
      <c r="G16" s="460"/>
      <c r="H16" s="460"/>
      <c r="I16" s="460"/>
      <c r="J16" s="460"/>
    </row>
    <row r="17" spans="2:13">
      <c r="B17" s="89"/>
      <c r="C17" s="89"/>
      <c r="D17" s="89"/>
      <c r="E17" s="89"/>
      <c r="F17" s="89"/>
      <c r="G17" s="89"/>
      <c r="H17" s="89"/>
      <c r="I17" s="89"/>
      <c r="J17" s="89"/>
    </row>
    <row r="18" spans="2:13">
      <c r="M18" s="24"/>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&amp;CEN
Annex XXV</oddHeader>
    <oddFooter>&amp;C&amp;P</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F2501-1CD9-46FE-8505-2A3BB83A0144}">
  <sheetPr codeName="Sheet78"/>
  <dimension ref="A1:H15"/>
  <sheetViews>
    <sheetView workbookViewId="0"/>
  </sheetViews>
  <sheetFormatPr defaultColWidth="9.140625" defaultRowHeight="15"/>
  <cols>
    <col min="1" max="1" width="9.140625" style="1"/>
    <col min="2" max="2" width="37.42578125" style="1" customWidth="1"/>
    <col min="3" max="4" width="18.140625" style="1" customWidth="1"/>
    <col min="5" max="16384" width="9.140625" style="1"/>
  </cols>
  <sheetData>
    <row r="1" spans="1:8" ht="20.25">
      <c r="A1" s="367" t="s">
        <v>1254</v>
      </c>
    </row>
    <row r="2" spans="1:8" ht="15.75">
      <c r="A2" s="469" t="s">
        <v>1316</v>
      </c>
    </row>
    <row r="3" spans="1:8">
      <c r="B3" s="275"/>
      <c r="C3" s="353"/>
      <c r="D3" s="353"/>
    </row>
    <row r="4" spans="1:8" ht="20.100000000000001" customHeight="1">
      <c r="B4" s="472"/>
      <c r="C4" s="471" t="s">
        <v>7</v>
      </c>
      <c r="D4" s="497" t="s">
        <v>8</v>
      </c>
    </row>
    <row r="5" spans="1:8" ht="20.100000000000001" customHeight="1">
      <c r="B5" s="472"/>
      <c r="C5" s="498" t="s">
        <v>1317</v>
      </c>
      <c r="D5" s="459" t="s">
        <v>1318</v>
      </c>
    </row>
    <row r="6" spans="1:8" ht="20.100000000000001" customHeight="1">
      <c r="A6" s="1592" t="s">
        <v>1319</v>
      </c>
      <c r="B6" s="1593"/>
      <c r="C6" s="499"/>
      <c r="D6" s="500"/>
      <c r="H6" s="24"/>
    </row>
    <row r="7" spans="1:8" ht="20.100000000000001" customHeight="1">
      <c r="A7" s="40">
        <v>1</v>
      </c>
      <c r="B7" s="501" t="s">
        <v>1320</v>
      </c>
      <c r="C7" s="69"/>
      <c r="D7" s="69"/>
    </row>
    <row r="8" spans="1:8" ht="20.100000000000001" customHeight="1">
      <c r="A8" s="40">
        <v>2</v>
      </c>
      <c r="B8" s="501" t="s">
        <v>1321</v>
      </c>
      <c r="C8" s="69"/>
      <c r="D8" s="69"/>
    </row>
    <row r="9" spans="1:8" ht="20.100000000000001" customHeight="1">
      <c r="A9" s="40">
        <v>3</v>
      </c>
      <c r="B9" s="501" t="s">
        <v>1322</v>
      </c>
      <c r="C9" s="69"/>
      <c r="D9" s="69"/>
    </row>
    <row r="10" spans="1:8" ht="20.100000000000001" customHeight="1">
      <c r="A10" s="40">
        <v>4</v>
      </c>
      <c r="B10" s="501" t="s">
        <v>1323</v>
      </c>
      <c r="C10" s="69"/>
      <c r="D10" s="69"/>
    </row>
    <row r="11" spans="1:8" ht="20.100000000000001" customHeight="1">
      <c r="A11" s="40">
        <v>5</v>
      </c>
      <c r="B11" s="501" t="s">
        <v>1324</v>
      </c>
      <c r="C11" s="69"/>
      <c r="D11" s="69"/>
    </row>
    <row r="12" spans="1:8" ht="20.100000000000001" customHeight="1">
      <c r="A12" s="40">
        <v>6</v>
      </c>
      <c r="B12" s="502" t="s">
        <v>1325</v>
      </c>
      <c r="C12" s="69"/>
      <c r="D12" s="69"/>
    </row>
    <row r="13" spans="1:8" ht="20.100000000000001" customHeight="1">
      <c r="A13" s="1592" t="s">
        <v>1326</v>
      </c>
      <c r="B13" s="1593"/>
      <c r="C13" s="503"/>
      <c r="D13" s="503"/>
    </row>
    <row r="14" spans="1:8" ht="20.100000000000001" customHeight="1">
      <c r="A14" s="141">
        <v>7</v>
      </c>
      <c r="B14" s="501" t="s">
        <v>1327</v>
      </c>
      <c r="C14" s="69"/>
      <c r="D14" s="69"/>
      <c r="H14" s="24"/>
    </row>
    <row r="15" spans="1:8" ht="20.100000000000001" customHeight="1">
      <c r="A15" s="141">
        <v>8</v>
      </c>
      <c r="B15" s="501" t="s">
        <v>1328</v>
      </c>
      <c r="C15" s="69"/>
      <c r="D15" s="69"/>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&amp;CEN
Annex XXV</oddHeader>
    <oddFooter>&amp;C&amp;P</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8D436-D694-426C-8A1F-F5FA0C5346E9}">
  <sheetPr codeName="Sheet79">
    <pageSetUpPr fitToPage="1"/>
  </sheetPr>
  <dimension ref="A1:C15"/>
  <sheetViews>
    <sheetView workbookViewId="0"/>
  </sheetViews>
  <sheetFormatPr defaultColWidth="9.140625" defaultRowHeight="15"/>
  <cols>
    <col min="1" max="1" width="7.5703125" style="1" customWidth="1"/>
    <col min="2" max="2" width="55" style="1" customWidth="1"/>
    <col min="3" max="3" width="11.5703125" style="1" customWidth="1"/>
    <col min="4" max="16384" width="9.140625" style="1"/>
  </cols>
  <sheetData>
    <row r="1" spans="1:3" ht="20.25">
      <c r="A1" s="367" t="s">
        <v>1255</v>
      </c>
    </row>
    <row r="2" spans="1:3" ht="15.75">
      <c r="A2" s="469" t="s">
        <v>251</v>
      </c>
    </row>
    <row r="3" spans="1:3">
      <c r="A3" s="353"/>
      <c r="B3" s="353"/>
      <c r="C3" s="504"/>
    </row>
    <row r="4" spans="1:3" ht="20.100000000000001" customHeight="1">
      <c r="A4" s="505"/>
      <c r="B4" s="505"/>
      <c r="C4" s="471" t="s">
        <v>7</v>
      </c>
    </row>
    <row r="5" spans="1:3" ht="39" customHeight="1">
      <c r="A5" s="505"/>
      <c r="B5" s="506"/>
      <c r="C5" s="471" t="s">
        <v>1268</v>
      </c>
    </row>
    <row r="6" spans="1:3" ht="20.100000000000001" customHeight="1">
      <c r="A6" s="507">
        <v>1</v>
      </c>
      <c r="B6" s="482" t="s">
        <v>1329</v>
      </c>
      <c r="C6" s="473"/>
    </row>
    <row r="7" spans="1:3" ht="20.100000000000001" customHeight="1">
      <c r="A7" s="471">
        <v>2</v>
      </c>
      <c r="B7" s="473" t="s">
        <v>1330</v>
      </c>
      <c r="C7" s="473"/>
    </row>
    <row r="8" spans="1:3" ht="20.100000000000001" customHeight="1">
      <c r="A8" s="471">
        <v>3</v>
      </c>
      <c r="B8" s="473" t="s">
        <v>1331</v>
      </c>
      <c r="C8" s="473"/>
    </row>
    <row r="9" spans="1:3" ht="20.100000000000001" customHeight="1">
      <c r="A9" s="471">
        <v>4</v>
      </c>
      <c r="B9" s="473" t="s">
        <v>1332</v>
      </c>
      <c r="C9" s="473"/>
    </row>
    <row r="10" spans="1:3" ht="20.100000000000001" customHeight="1">
      <c r="A10" s="471">
        <v>5</v>
      </c>
      <c r="B10" s="473" t="s">
        <v>1333</v>
      </c>
      <c r="C10" s="473"/>
    </row>
    <row r="11" spans="1:3" ht="20.100000000000001" customHeight="1">
      <c r="A11" s="471">
        <v>6</v>
      </c>
      <c r="B11" s="473" t="s">
        <v>1334</v>
      </c>
      <c r="C11" s="473"/>
    </row>
    <row r="12" spans="1:3" ht="20.100000000000001" customHeight="1">
      <c r="A12" s="471">
        <v>7</v>
      </c>
      <c r="B12" s="473" t="s">
        <v>1335</v>
      </c>
      <c r="C12" s="473"/>
    </row>
    <row r="13" spans="1:3" ht="20.100000000000001" customHeight="1">
      <c r="A13" s="471">
        <v>8</v>
      </c>
      <c r="B13" s="473" t="s">
        <v>1223</v>
      </c>
      <c r="C13" s="473"/>
    </row>
    <row r="14" spans="1:3" ht="20.100000000000001" customHeight="1">
      <c r="A14" s="507">
        <v>9</v>
      </c>
      <c r="B14" s="482" t="s">
        <v>1336</v>
      </c>
      <c r="C14" s="473"/>
    </row>
    <row r="15" spans="1:3">
      <c r="A15" s="3"/>
      <c r="B15" s="3"/>
      <c r="C15" s="3"/>
    </row>
  </sheetData>
  <pageMargins left="0.70866141732283472" right="0.70866141732283472" top="0.74803149606299213" bottom="0.74803149606299213" header="0.31496062992125984" footer="0.31496062992125984"/>
  <pageSetup paperSize="9" orientation="landscape" r:id="rId1"/>
  <headerFooter>
    <oddHeader>&amp;CEN
Annex XXV</oddHeader>
    <oddFooter>&amp;C&amp;P</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6475B-E40D-498B-8734-BDD644C565AA}">
  <sheetPr codeName="Sheet80">
    <pageSetUpPr fitToPage="1"/>
  </sheetPr>
  <dimension ref="A1:D25"/>
  <sheetViews>
    <sheetView workbookViewId="0"/>
  </sheetViews>
  <sheetFormatPr defaultColWidth="9.140625" defaultRowHeight="15"/>
  <cols>
    <col min="1" max="1" width="9.140625" style="3"/>
    <col min="2" max="2" width="86.5703125" style="3" customWidth="1"/>
    <col min="3" max="3" width="16.42578125" style="3" customWidth="1"/>
    <col min="4" max="4" width="18.5703125" style="3" customWidth="1"/>
    <col min="5" max="16384" width="9.140625" style="3"/>
  </cols>
  <sheetData>
    <row r="1" spans="1:4" ht="20.25">
      <c r="A1" s="483" t="s">
        <v>1256</v>
      </c>
    </row>
    <row r="2" spans="1:4" ht="15.75">
      <c r="A2" s="508" t="s">
        <v>251</v>
      </c>
    </row>
    <row r="3" spans="1:4" ht="20.100000000000001" customHeight="1">
      <c r="A3" s="509"/>
      <c r="B3" s="510"/>
      <c r="C3" s="509"/>
      <c r="D3" s="509"/>
    </row>
    <row r="4" spans="1:4" ht="20.100000000000001" customHeight="1">
      <c r="A4" s="509"/>
      <c r="B4" s="510"/>
      <c r="C4" s="471" t="s">
        <v>7</v>
      </c>
      <c r="D4" s="471" t="s">
        <v>8</v>
      </c>
    </row>
    <row r="5" spans="1:4" ht="30" customHeight="1">
      <c r="A5" s="509"/>
      <c r="B5" s="510"/>
      <c r="C5" s="471" t="s">
        <v>1337</v>
      </c>
      <c r="D5" s="471" t="s">
        <v>1268</v>
      </c>
    </row>
    <row r="6" spans="1:4" ht="20.100000000000001" customHeight="1">
      <c r="A6" s="507">
        <v>1</v>
      </c>
      <c r="B6" s="482" t="s">
        <v>1338</v>
      </c>
      <c r="C6" s="511"/>
      <c r="D6" s="512"/>
    </row>
    <row r="7" spans="1:4" ht="29.25" customHeight="1">
      <c r="A7" s="471">
        <v>2</v>
      </c>
      <c r="B7" s="473" t="s">
        <v>1339</v>
      </c>
      <c r="C7" s="512"/>
      <c r="D7" s="512"/>
    </row>
    <row r="8" spans="1:4" ht="20.100000000000001" customHeight="1">
      <c r="A8" s="471">
        <v>3</v>
      </c>
      <c r="B8" s="473" t="s">
        <v>1340</v>
      </c>
      <c r="C8" s="512"/>
      <c r="D8" s="512"/>
    </row>
    <row r="9" spans="1:4" ht="20.100000000000001" customHeight="1">
      <c r="A9" s="471">
        <v>4</v>
      </c>
      <c r="B9" s="473" t="s">
        <v>1341</v>
      </c>
      <c r="C9" s="512"/>
      <c r="D9" s="512"/>
    </row>
    <row r="10" spans="1:4" ht="20.100000000000001" customHeight="1">
      <c r="A10" s="471">
        <v>5</v>
      </c>
      <c r="B10" s="473" t="s">
        <v>1342</v>
      </c>
      <c r="C10" s="512"/>
      <c r="D10" s="512"/>
    </row>
    <row r="11" spans="1:4" ht="20.100000000000001" customHeight="1">
      <c r="A11" s="471">
        <v>6</v>
      </c>
      <c r="B11" s="473" t="s">
        <v>1343</v>
      </c>
      <c r="C11" s="512"/>
      <c r="D11" s="512"/>
    </row>
    <row r="12" spans="1:4" ht="20.100000000000001" customHeight="1">
      <c r="A12" s="471">
        <v>7</v>
      </c>
      <c r="B12" s="473" t="s">
        <v>1344</v>
      </c>
      <c r="C12" s="512"/>
      <c r="D12" s="511"/>
    </row>
    <row r="13" spans="1:4" ht="20.100000000000001" customHeight="1">
      <c r="A13" s="471">
        <v>8</v>
      </c>
      <c r="B13" s="473" t="s">
        <v>1345</v>
      </c>
      <c r="C13" s="512"/>
      <c r="D13" s="512"/>
    </row>
    <row r="14" spans="1:4" ht="20.100000000000001" customHeight="1">
      <c r="A14" s="471">
        <v>9</v>
      </c>
      <c r="B14" s="473" t="s">
        <v>1346</v>
      </c>
      <c r="C14" s="512"/>
      <c r="D14" s="512"/>
    </row>
    <row r="15" spans="1:4" ht="20.100000000000001" customHeight="1">
      <c r="A15" s="471">
        <v>10</v>
      </c>
      <c r="B15" s="473" t="s">
        <v>1347</v>
      </c>
      <c r="C15" s="512"/>
      <c r="D15" s="512"/>
    </row>
    <row r="16" spans="1:4" ht="20.100000000000001" customHeight="1">
      <c r="A16" s="507">
        <v>11</v>
      </c>
      <c r="B16" s="490" t="s">
        <v>1348</v>
      </c>
      <c r="C16" s="511"/>
      <c r="D16" s="512"/>
    </row>
    <row r="17" spans="1:4" ht="32.25" customHeight="1">
      <c r="A17" s="471">
        <v>12</v>
      </c>
      <c r="B17" s="473" t="s">
        <v>1349</v>
      </c>
      <c r="C17" s="512"/>
      <c r="D17" s="512"/>
    </row>
    <row r="18" spans="1:4" ht="20.100000000000001" customHeight="1">
      <c r="A18" s="471">
        <v>13</v>
      </c>
      <c r="B18" s="473" t="s">
        <v>1340</v>
      </c>
      <c r="C18" s="512"/>
      <c r="D18" s="512"/>
    </row>
    <row r="19" spans="1:4" ht="20.100000000000001" customHeight="1">
      <c r="A19" s="471">
        <v>14</v>
      </c>
      <c r="B19" s="473" t="s">
        <v>1341</v>
      </c>
      <c r="C19" s="512"/>
      <c r="D19" s="512"/>
    </row>
    <row r="20" spans="1:4" ht="20.100000000000001" customHeight="1">
      <c r="A20" s="471">
        <v>15</v>
      </c>
      <c r="B20" s="473" t="s">
        <v>1342</v>
      </c>
      <c r="C20" s="512"/>
      <c r="D20" s="512"/>
    </row>
    <row r="21" spans="1:4" ht="20.100000000000001" customHeight="1">
      <c r="A21" s="471">
        <v>16</v>
      </c>
      <c r="B21" s="473" t="s">
        <v>1343</v>
      </c>
      <c r="C21" s="512"/>
      <c r="D21" s="512"/>
    </row>
    <row r="22" spans="1:4" ht="20.100000000000001" customHeight="1">
      <c r="A22" s="471">
        <v>17</v>
      </c>
      <c r="B22" s="473" t="s">
        <v>1344</v>
      </c>
      <c r="C22" s="512"/>
      <c r="D22" s="513"/>
    </row>
    <row r="23" spans="1:4" ht="20.100000000000001" customHeight="1">
      <c r="A23" s="471">
        <v>18</v>
      </c>
      <c r="B23" s="473" t="s">
        <v>1345</v>
      </c>
      <c r="C23" s="512"/>
      <c r="D23" s="512"/>
    </row>
    <row r="24" spans="1:4" ht="20.100000000000001" customHeight="1">
      <c r="A24" s="471">
        <v>19</v>
      </c>
      <c r="B24" s="473" t="s">
        <v>1346</v>
      </c>
      <c r="C24" s="512"/>
      <c r="D24" s="512"/>
    </row>
    <row r="25" spans="1:4" ht="20.100000000000001" customHeight="1">
      <c r="A25" s="471">
        <v>20</v>
      </c>
      <c r="B25" s="473" t="s">
        <v>1347</v>
      </c>
      <c r="C25" s="512"/>
      <c r="D25" s="512"/>
    </row>
  </sheetData>
  <pageMargins left="0.70866141732283472" right="0.70866141732283472" top="0.74803149606299213" bottom="0.74803149606299213" header="0.31496062992125984" footer="0.31496062992125984"/>
  <pageSetup paperSize="9" scale="95" orientation="landscape" r:id="rId1"/>
  <headerFooter>
    <oddHeader>&amp;CEN 
Annex XXV</oddHeader>
    <oddFooter>&amp;C&amp;P</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7CC04-407A-4CE2-9C35-5594F4F3D8E1}">
  <sheetPr codeName="Sheet82">
    <pageSetUpPr fitToPage="1"/>
  </sheetPr>
  <dimension ref="A1:C16"/>
  <sheetViews>
    <sheetView workbookViewId="0"/>
  </sheetViews>
  <sheetFormatPr defaultColWidth="11.42578125" defaultRowHeight="15"/>
  <cols>
    <col min="1" max="1" width="14.5703125" style="1" customWidth="1"/>
    <col min="2" max="2" width="12.42578125" style="1" bestFit="1" customWidth="1"/>
    <col min="3" max="3" width="87.42578125" style="1" customWidth="1"/>
    <col min="4" max="16384" width="11.42578125" style="1"/>
  </cols>
  <sheetData>
    <row r="1" spans="1:3" ht="18.75">
      <c r="A1" s="42" t="s">
        <v>1350</v>
      </c>
    </row>
    <row r="2" spans="1:3">
      <c r="A2" s="1" t="s">
        <v>120</v>
      </c>
    </row>
    <row r="5" spans="1:3">
      <c r="A5" s="38" t="s">
        <v>121</v>
      </c>
      <c r="B5" s="15" t="s">
        <v>113</v>
      </c>
      <c r="C5" s="43" t="s">
        <v>122</v>
      </c>
    </row>
    <row r="6" spans="1:3" ht="90">
      <c r="A6" s="40" t="s">
        <v>1356</v>
      </c>
      <c r="B6" s="15" t="s">
        <v>116</v>
      </c>
      <c r="C6" s="514" t="s">
        <v>1357</v>
      </c>
    </row>
    <row r="7" spans="1:3" ht="90">
      <c r="A7" s="40" t="s">
        <v>1358</v>
      </c>
      <c r="B7" s="44" t="s">
        <v>117</v>
      </c>
      <c r="C7" s="514" t="s">
        <v>1359</v>
      </c>
    </row>
    <row r="8" spans="1:3" ht="45">
      <c r="A8" s="40" t="s">
        <v>1360</v>
      </c>
      <c r="B8" s="15" t="s">
        <v>147</v>
      </c>
      <c r="C8" s="82" t="s">
        <v>1361</v>
      </c>
    </row>
    <row r="9" spans="1:3" ht="120">
      <c r="A9" s="40" t="s">
        <v>1362</v>
      </c>
      <c r="B9" s="15" t="s">
        <v>132</v>
      </c>
      <c r="C9" s="514" t="s">
        <v>1363</v>
      </c>
    </row>
    <row r="10" spans="1:3" ht="30">
      <c r="A10" s="40" t="s">
        <v>1364</v>
      </c>
      <c r="B10" s="15" t="s">
        <v>134</v>
      </c>
      <c r="C10" s="82" t="s">
        <v>1365</v>
      </c>
    </row>
    <row r="11" spans="1:3" ht="45">
      <c r="A11" s="40" t="s">
        <v>1366</v>
      </c>
      <c r="B11" s="15" t="s">
        <v>137</v>
      </c>
      <c r="C11" s="82" t="s">
        <v>1367</v>
      </c>
    </row>
    <row r="12" spans="1:3" ht="30">
      <c r="A12" s="40" t="s">
        <v>1368</v>
      </c>
      <c r="B12" s="15" t="s">
        <v>140</v>
      </c>
      <c r="C12" s="82" t="s">
        <v>1369</v>
      </c>
    </row>
    <row r="13" spans="1:3" ht="30">
      <c r="A13" s="40" t="s">
        <v>1370</v>
      </c>
      <c r="B13" s="15" t="s">
        <v>284</v>
      </c>
      <c r="C13" s="82" t="s">
        <v>1371</v>
      </c>
    </row>
    <row r="14" spans="1:3" ht="105">
      <c r="A14" s="40" t="s">
        <v>1372</v>
      </c>
      <c r="B14" s="15" t="s">
        <v>333</v>
      </c>
      <c r="C14" s="514" t="s">
        <v>1373</v>
      </c>
    </row>
    <row r="16" spans="1:3">
      <c r="B16" s="1594"/>
      <c r="C16" s="1426"/>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&amp;CEN
Annex XXVII</oddHeader>
    <oddFooter>&amp;C&amp;P</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E094A-AF6E-43D9-B1CB-BF95D82DF709}">
  <sheetPr codeName="Sheet83">
    <pageSetUpPr fitToPage="1"/>
  </sheetPr>
  <dimension ref="A1:Q20"/>
  <sheetViews>
    <sheetView topLeftCell="A7" workbookViewId="0">
      <selection activeCell="I30" sqref="I30"/>
    </sheetView>
  </sheetViews>
  <sheetFormatPr defaultColWidth="9.140625" defaultRowHeight="15"/>
  <cols>
    <col min="1" max="1" width="5.140625" style="1" customWidth="1"/>
    <col min="2" max="2" width="27.140625" style="1" customWidth="1"/>
    <col min="3" max="17" width="12.42578125" style="1" customWidth="1"/>
    <col min="18" max="16384" width="9.140625" style="1"/>
  </cols>
  <sheetData>
    <row r="1" spans="1:17" ht="18.75">
      <c r="A1" s="3"/>
      <c r="B1" s="1597" t="s">
        <v>1374</v>
      </c>
      <c r="C1" s="1597"/>
      <c r="D1" s="1597"/>
      <c r="E1" s="1597"/>
      <c r="F1" s="1597"/>
      <c r="G1" s="1597"/>
      <c r="H1" s="1597"/>
      <c r="I1" s="1597"/>
      <c r="J1" s="1597"/>
      <c r="K1" s="1597"/>
      <c r="L1" s="1597"/>
      <c r="M1" s="1597"/>
      <c r="N1" s="1597"/>
      <c r="O1" s="1597"/>
      <c r="P1" s="1597"/>
      <c r="Q1" s="1597"/>
    </row>
    <row r="4" spans="1:17">
      <c r="A4" s="515"/>
      <c r="B4" s="516"/>
      <c r="C4" s="401" t="s">
        <v>7</v>
      </c>
      <c r="D4" s="401" t="s">
        <v>8</v>
      </c>
      <c r="E4" s="401" t="s">
        <v>9</v>
      </c>
      <c r="F4" s="401" t="s">
        <v>46</v>
      </c>
      <c r="G4" s="401" t="s">
        <v>47</v>
      </c>
      <c r="H4" s="401" t="s">
        <v>155</v>
      </c>
      <c r="I4" s="401" t="s">
        <v>156</v>
      </c>
      <c r="J4" s="401" t="s">
        <v>157</v>
      </c>
      <c r="K4" s="401" t="s">
        <v>158</v>
      </c>
      <c r="L4" s="401" t="s">
        <v>159</v>
      </c>
      <c r="M4" s="401" t="s">
        <v>160</v>
      </c>
      <c r="N4" s="401" t="s">
        <v>161</v>
      </c>
      <c r="O4" s="401" t="s">
        <v>162</v>
      </c>
      <c r="P4" s="401" t="s">
        <v>754</v>
      </c>
      <c r="Q4" s="401" t="s">
        <v>755</v>
      </c>
    </row>
    <row r="5" spans="1:17">
      <c r="A5" s="515"/>
      <c r="B5" s="516"/>
      <c r="C5" s="1598" t="s">
        <v>1375</v>
      </c>
      <c r="D5" s="1598"/>
      <c r="E5" s="1598"/>
      <c r="F5" s="1598"/>
      <c r="G5" s="1598"/>
      <c r="H5" s="1598"/>
      <c r="I5" s="1598"/>
      <c r="J5" s="1598" t="s">
        <v>1376</v>
      </c>
      <c r="K5" s="1598"/>
      <c r="L5" s="1598"/>
      <c r="M5" s="1598"/>
      <c r="N5" s="1598" t="s">
        <v>1377</v>
      </c>
      <c r="O5" s="1598"/>
      <c r="P5" s="1598"/>
      <c r="Q5" s="1598"/>
    </row>
    <row r="6" spans="1:17">
      <c r="A6" s="515"/>
      <c r="B6" s="516"/>
      <c r="C6" s="1599" t="s">
        <v>1378</v>
      </c>
      <c r="D6" s="1600"/>
      <c r="E6" s="1600"/>
      <c r="F6" s="1601"/>
      <c r="G6" s="1602" t="s">
        <v>1379</v>
      </c>
      <c r="H6" s="1598"/>
      <c r="I6" s="517" t="s">
        <v>1380</v>
      </c>
      <c r="J6" s="1598" t="s">
        <v>1378</v>
      </c>
      <c r="K6" s="1598"/>
      <c r="L6" s="1595" t="s">
        <v>1379</v>
      </c>
      <c r="M6" s="517" t="s">
        <v>1380</v>
      </c>
      <c r="N6" s="1598" t="s">
        <v>1378</v>
      </c>
      <c r="O6" s="1598"/>
      <c r="P6" s="1595" t="s">
        <v>1379</v>
      </c>
      <c r="Q6" s="517" t="s">
        <v>1380</v>
      </c>
    </row>
    <row r="7" spans="1:17">
      <c r="A7" s="515"/>
      <c r="B7" s="516"/>
      <c r="C7" s="1604" t="s">
        <v>1381</v>
      </c>
      <c r="D7" s="1601"/>
      <c r="E7" s="1604" t="s">
        <v>1382</v>
      </c>
      <c r="F7" s="1601"/>
      <c r="G7" s="1603"/>
      <c r="H7" s="1595" t="s">
        <v>1383</v>
      </c>
      <c r="I7" s="1603"/>
      <c r="J7" s="1595" t="s">
        <v>1381</v>
      </c>
      <c r="K7" s="1595" t="s">
        <v>1382</v>
      </c>
      <c r="L7" s="1603"/>
      <c r="M7" s="1603"/>
      <c r="N7" s="1595" t="s">
        <v>1381</v>
      </c>
      <c r="O7" s="1595" t="s">
        <v>1382</v>
      </c>
      <c r="P7" s="1603"/>
      <c r="Q7" s="1603"/>
    </row>
    <row r="8" spans="1:17">
      <c r="A8" s="518"/>
      <c r="B8" s="519"/>
      <c r="C8" s="520"/>
      <c r="D8" s="401" t="s">
        <v>1383</v>
      </c>
      <c r="E8" s="520"/>
      <c r="F8" s="401" t="s">
        <v>1383</v>
      </c>
      <c r="G8" s="1596"/>
      <c r="H8" s="1596"/>
      <c r="I8" s="1596"/>
      <c r="J8" s="1596"/>
      <c r="K8" s="1596"/>
      <c r="L8" s="1596"/>
      <c r="M8" s="1596"/>
      <c r="N8" s="1596"/>
      <c r="O8" s="1596"/>
      <c r="P8" s="1596"/>
      <c r="Q8" s="1596"/>
    </row>
    <row r="9" spans="1:17">
      <c r="A9" s="521">
        <v>1</v>
      </c>
      <c r="B9" s="522" t="s">
        <v>1384</v>
      </c>
      <c r="C9" s="520"/>
      <c r="D9" s="401"/>
      <c r="E9" s="520"/>
      <c r="F9" s="401"/>
      <c r="G9" s="495"/>
      <c r="H9" s="495"/>
      <c r="I9" s="495"/>
      <c r="J9" s="495"/>
      <c r="K9" s="495"/>
      <c r="L9" s="495"/>
      <c r="M9" s="495"/>
      <c r="N9" s="495"/>
      <c r="O9" s="495"/>
      <c r="P9" s="495"/>
      <c r="Q9" s="495"/>
    </row>
    <row r="10" spans="1:17">
      <c r="A10" s="141">
        <v>2</v>
      </c>
      <c r="B10" s="523" t="s">
        <v>1385</v>
      </c>
      <c r="C10" s="401"/>
      <c r="D10" s="401"/>
      <c r="E10" s="401"/>
      <c r="F10" s="401"/>
      <c r="G10" s="401"/>
      <c r="H10" s="401"/>
      <c r="I10" s="401"/>
      <c r="J10" s="401"/>
      <c r="K10" s="401"/>
      <c r="L10" s="401"/>
      <c r="M10" s="401"/>
      <c r="N10" s="401"/>
      <c r="O10" s="401"/>
      <c r="P10" s="401"/>
      <c r="Q10" s="401"/>
    </row>
    <row r="11" spans="1:17">
      <c r="A11" s="141">
        <v>3</v>
      </c>
      <c r="B11" s="168" t="s">
        <v>1386</v>
      </c>
      <c r="C11" s="168"/>
      <c r="D11" s="168"/>
      <c r="E11" s="168"/>
      <c r="F11" s="168"/>
      <c r="G11" s="168"/>
      <c r="H11" s="168"/>
      <c r="I11" s="168"/>
      <c r="J11" s="168"/>
      <c r="K11" s="168"/>
      <c r="L11" s="168"/>
      <c r="M11" s="168"/>
      <c r="N11" s="168"/>
      <c r="O11" s="168"/>
      <c r="P11" s="168"/>
      <c r="Q11" s="168"/>
    </row>
    <row r="12" spans="1:17">
      <c r="A12" s="141">
        <v>4</v>
      </c>
      <c r="B12" s="168" t="s">
        <v>1387</v>
      </c>
      <c r="C12" s="168"/>
      <c r="D12" s="168"/>
      <c r="E12" s="168"/>
      <c r="F12" s="168"/>
      <c r="G12" s="168"/>
      <c r="H12" s="168"/>
      <c r="I12" s="168"/>
      <c r="J12" s="168"/>
      <c r="K12" s="168"/>
      <c r="L12" s="168"/>
      <c r="M12" s="168"/>
      <c r="N12" s="168"/>
      <c r="O12" s="168"/>
      <c r="P12" s="168"/>
      <c r="Q12" s="168"/>
    </row>
    <row r="13" spans="1:17">
      <c r="A13" s="141">
        <v>5</v>
      </c>
      <c r="B13" s="168" t="s">
        <v>1388</v>
      </c>
      <c r="C13" s="168"/>
      <c r="D13" s="168"/>
      <c r="E13" s="168"/>
      <c r="F13" s="168"/>
      <c r="G13" s="168"/>
      <c r="H13" s="168"/>
      <c r="I13" s="168"/>
      <c r="J13" s="168"/>
      <c r="K13" s="168"/>
      <c r="L13" s="168"/>
      <c r="M13" s="168"/>
      <c r="N13" s="168"/>
      <c r="O13" s="168"/>
      <c r="P13" s="168"/>
      <c r="Q13" s="168"/>
    </row>
    <row r="14" spans="1:17">
      <c r="A14" s="141">
        <v>6</v>
      </c>
      <c r="B14" s="168" t="s">
        <v>1389</v>
      </c>
      <c r="C14" s="168"/>
      <c r="D14" s="168"/>
      <c r="E14" s="168"/>
      <c r="F14" s="168"/>
      <c r="G14" s="168"/>
      <c r="H14" s="168"/>
      <c r="I14" s="168"/>
      <c r="J14" s="168"/>
      <c r="K14" s="168"/>
      <c r="L14" s="168"/>
      <c r="M14" s="168"/>
      <c r="N14" s="168"/>
      <c r="O14" s="168"/>
      <c r="P14" s="168"/>
      <c r="Q14" s="168"/>
    </row>
    <row r="15" spans="1:17">
      <c r="A15" s="141">
        <v>7</v>
      </c>
      <c r="B15" s="524" t="s">
        <v>1390</v>
      </c>
      <c r="C15" s="401"/>
      <c r="D15" s="401"/>
      <c r="E15" s="401"/>
      <c r="F15" s="401"/>
      <c r="G15" s="401"/>
      <c r="H15" s="401"/>
      <c r="I15" s="401"/>
      <c r="J15" s="401"/>
      <c r="K15" s="401"/>
      <c r="L15" s="401"/>
      <c r="M15" s="401"/>
      <c r="N15" s="401"/>
      <c r="O15" s="401"/>
      <c r="P15" s="401"/>
      <c r="Q15" s="401"/>
    </row>
    <row r="16" spans="1:17">
      <c r="A16" s="141">
        <v>8</v>
      </c>
      <c r="B16" s="168" t="s">
        <v>1391</v>
      </c>
      <c r="C16" s="168"/>
      <c r="D16" s="168"/>
      <c r="E16" s="168"/>
      <c r="F16" s="168"/>
      <c r="G16" s="168"/>
      <c r="H16" s="168"/>
      <c r="I16" s="168"/>
      <c r="J16" s="168"/>
      <c r="K16" s="168"/>
      <c r="L16" s="168"/>
      <c r="M16" s="168"/>
      <c r="N16" s="168"/>
      <c r="O16" s="168"/>
      <c r="P16" s="168"/>
      <c r="Q16" s="168"/>
    </row>
    <row r="17" spans="1:17">
      <c r="A17" s="141">
        <v>9</v>
      </c>
      <c r="B17" s="168" t="s">
        <v>1392</v>
      </c>
      <c r="C17" s="168"/>
      <c r="D17" s="168"/>
      <c r="E17" s="168"/>
      <c r="F17" s="168"/>
      <c r="G17" s="168"/>
      <c r="H17" s="168"/>
      <c r="I17" s="168"/>
      <c r="J17" s="168"/>
      <c r="K17" s="168"/>
      <c r="L17" s="168"/>
      <c r="M17" s="168"/>
      <c r="N17" s="168"/>
      <c r="O17" s="168"/>
      <c r="P17" s="168"/>
      <c r="Q17" s="168"/>
    </row>
    <row r="18" spans="1:17">
      <c r="A18" s="141">
        <v>10</v>
      </c>
      <c r="B18" s="168" t="s">
        <v>1393</v>
      </c>
      <c r="C18" s="168"/>
      <c r="D18" s="168"/>
      <c r="E18" s="168"/>
      <c r="F18" s="168"/>
      <c r="G18" s="168"/>
      <c r="H18" s="168"/>
      <c r="I18" s="168"/>
      <c r="J18" s="168"/>
      <c r="K18" s="168"/>
      <c r="L18" s="168"/>
      <c r="M18" s="168"/>
      <c r="N18" s="168"/>
      <c r="O18" s="168"/>
      <c r="P18" s="168"/>
      <c r="Q18" s="168"/>
    </row>
    <row r="19" spans="1:17">
      <c r="A19" s="141">
        <v>11</v>
      </c>
      <c r="B19" s="168" t="s">
        <v>1394</v>
      </c>
      <c r="C19" s="168"/>
      <c r="D19" s="168"/>
      <c r="E19" s="168"/>
      <c r="F19" s="168"/>
      <c r="G19" s="168"/>
      <c r="H19" s="168"/>
      <c r="I19" s="168"/>
      <c r="J19" s="168"/>
      <c r="K19" s="168"/>
      <c r="L19" s="168"/>
      <c r="M19" s="168"/>
      <c r="N19" s="168"/>
      <c r="O19" s="168"/>
      <c r="P19" s="168"/>
      <c r="Q19" s="168"/>
    </row>
    <row r="20" spans="1:17">
      <c r="A20" s="141">
        <v>12</v>
      </c>
      <c r="B20" s="168" t="s">
        <v>1389</v>
      </c>
      <c r="C20" s="168"/>
      <c r="D20" s="168"/>
      <c r="E20" s="168"/>
      <c r="F20" s="168"/>
      <c r="G20" s="168"/>
      <c r="H20" s="168"/>
      <c r="I20" s="168"/>
      <c r="J20" s="168"/>
      <c r="K20" s="168"/>
      <c r="L20" s="168"/>
      <c r="M20" s="168"/>
      <c r="N20" s="168"/>
      <c r="O20" s="168"/>
      <c r="P20" s="168"/>
      <c r="Q20" s="168"/>
    </row>
  </sheetData>
  <mergeCells count="21">
    <mergeCell ref="K7:K8"/>
    <mergeCell ref="M7:M8"/>
    <mergeCell ref="N7:N8"/>
    <mergeCell ref="O7:O8"/>
    <mergeCell ref="Q7:Q8"/>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s>
  <pageMargins left="0.70866141732283472" right="0.70866141732283472" top="0.74803149606299213" bottom="0.74803149606299213" header="0.31496062992125984" footer="0.31496062992125984"/>
  <pageSetup paperSize="9" scale="60" orientation="landscape" cellComments="asDisplayed" r:id="rId1"/>
  <headerFooter>
    <oddHeader>&amp;CEN
Annex XXVII</oddHeader>
    <oddFooter>&amp;C&amp;P</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C4CDC-472E-4AB9-9C07-016754758E4E}">
  <sheetPr codeName="Sheet84">
    <pageSetUpPr fitToPage="1"/>
  </sheetPr>
  <dimension ref="A1:N19"/>
  <sheetViews>
    <sheetView workbookViewId="0">
      <selection activeCell="I30" sqref="I30"/>
    </sheetView>
  </sheetViews>
  <sheetFormatPr defaultColWidth="9.140625" defaultRowHeight="15"/>
  <cols>
    <col min="1" max="1" width="5.42578125" style="1" customWidth="1"/>
    <col min="2" max="2" width="27.140625" style="1" customWidth="1"/>
    <col min="3" max="12" width="12.42578125" style="1" customWidth="1"/>
    <col min="13" max="13" width="15.85546875" style="1" customWidth="1"/>
    <col min="14" max="16384" width="9.140625" style="1"/>
  </cols>
  <sheetData>
    <row r="1" spans="1:14" ht="18.75">
      <c r="B1" s="349" t="s">
        <v>1352</v>
      </c>
      <c r="C1" s="42"/>
      <c r="D1" s="42"/>
      <c r="E1" s="42"/>
      <c r="F1" s="42"/>
      <c r="G1" s="42"/>
      <c r="H1" s="42"/>
      <c r="I1" s="42"/>
      <c r="J1" s="42"/>
      <c r="K1" s="42"/>
      <c r="L1" s="42"/>
      <c r="M1" s="42"/>
    </row>
    <row r="4" spans="1:14">
      <c r="A4" s="515"/>
      <c r="B4" s="516"/>
      <c r="C4" s="401" t="s">
        <v>7</v>
      </c>
      <c r="D4" s="401" t="s">
        <v>8</v>
      </c>
      <c r="E4" s="401" t="s">
        <v>9</v>
      </c>
      <c r="F4" s="401" t="s">
        <v>46</v>
      </c>
      <c r="G4" s="401" t="s">
        <v>47</v>
      </c>
      <c r="H4" s="401" t="s">
        <v>155</v>
      </c>
      <c r="I4" s="401" t="s">
        <v>156</v>
      </c>
      <c r="J4" s="401" t="s">
        <v>157</v>
      </c>
      <c r="K4" s="401" t="s">
        <v>158</v>
      </c>
      <c r="L4" s="401" t="s">
        <v>159</v>
      </c>
      <c r="M4" s="401" t="s">
        <v>160</v>
      </c>
      <c r="N4" s="401" t="s">
        <v>161</v>
      </c>
    </row>
    <row r="5" spans="1:14">
      <c r="A5" s="515"/>
      <c r="B5" s="516"/>
      <c r="C5" s="1598" t="s">
        <v>1375</v>
      </c>
      <c r="D5" s="1598"/>
      <c r="E5" s="1598"/>
      <c r="F5" s="1598"/>
      <c r="G5" s="1598" t="s">
        <v>1376</v>
      </c>
      <c r="H5" s="1598"/>
      <c r="I5" s="1598"/>
      <c r="J5" s="1598"/>
      <c r="K5" s="1598" t="s">
        <v>1377</v>
      </c>
      <c r="L5" s="1598"/>
      <c r="M5" s="1598"/>
      <c r="N5" s="1598"/>
    </row>
    <row r="6" spans="1:14">
      <c r="A6" s="515"/>
      <c r="B6" s="516"/>
      <c r="C6" s="1599" t="s">
        <v>1378</v>
      </c>
      <c r="D6" s="1600"/>
      <c r="E6" s="1595" t="s">
        <v>1379</v>
      </c>
      <c r="F6" s="517" t="s">
        <v>1380</v>
      </c>
      <c r="G6" s="1598" t="s">
        <v>1378</v>
      </c>
      <c r="H6" s="1598"/>
      <c r="I6" s="1595" t="s">
        <v>1379</v>
      </c>
      <c r="J6" s="517" t="s">
        <v>1380</v>
      </c>
      <c r="K6" s="1598" t="s">
        <v>1378</v>
      </c>
      <c r="L6" s="1598"/>
      <c r="M6" s="1595" t="s">
        <v>1379</v>
      </c>
      <c r="N6" s="517" t="s">
        <v>1380</v>
      </c>
    </row>
    <row r="7" spans="1:14">
      <c r="A7" s="518"/>
      <c r="B7" s="519"/>
      <c r="C7" s="525" t="s">
        <v>1381</v>
      </c>
      <c r="D7" s="525" t="s">
        <v>1382</v>
      </c>
      <c r="E7" s="1596"/>
      <c r="F7" s="495"/>
      <c r="G7" s="526" t="s">
        <v>1381</v>
      </c>
      <c r="H7" s="526" t="s">
        <v>1382</v>
      </c>
      <c r="I7" s="1596"/>
      <c r="J7" s="495"/>
      <c r="K7" s="526" t="s">
        <v>1381</v>
      </c>
      <c r="L7" s="526" t="s">
        <v>1382</v>
      </c>
      <c r="M7" s="1596"/>
      <c r="N7" s="495"/>
    </row>
    <row r="8" spans="1:14">
      <c r="A8" s="521">
        <v>1</v>
      </c>
      <c r="B8" s="522" t="s">
        <v>1384</v>
      </c>
      <c r="C8" s="525"/>
      <c r="D8" s="525"/>
      <c r="E8" s="495"/>
      <c r="F8" s="526"/>
      <c r="G8" s="526"/>
      <c r="H8" s="526"/>
      <c r="I8" s="495"/>
      <c r="J8" s="526"/>
      <c r="K8" s="526"/>
      <c r="L8" s="526"/>
      <c r="M8" s="495"/>
      <c r="N8" s="526"/>
    </row>
    <row r="9" spans="1:14">
      <c r="A9" s="141">
        <v>2</v>
      </c>
      <c r="B9" s="527" t="s">
        <v>1385</v>
      </c>
      <c r="C9" s="401"/>
      <c r="D9" s="401"/>
      <c r="E9" s="401"/>
      <c r="F9" s="401"/>
      <c r="G9" s="401"/>
      <c r="H9" s="401"/>
      <c r="I9" s="401"/>
      <c r="J9" s="401"/>
      <c r="K9" s="401"/>
      <c r="L9" s="401"/>
      <c r="M9" s="401"/>
      <c r="N9" s="401"/>
    </row>
    <row r="10" spans="1:14">
      <c r="A10" s="141">
        <v>3</v>
      </c>
      <c r="B10" s="528" t="s">
        <v>1386</v>
      </c>
      <c r="C10" s="168"/>
      <c r="D10" s="168"/>
      <c r="E10" s="168"/>
      <c r="F10" s="168"/>
      <c r="G10" s="168"/>
      <c r="H10" s="168"/>
      <c r="I10" s="168"/>
      <c r="J10" s="168"/>
      <c r="K10" s="168"/>
      <c r="L10" s="168"/>
      <c r="M10" s="168"/>
      <c r="N10" s="168"/>
    </row>
    <row r="11" spans="1:14">
      <c r="A11" s="141">
        <v>4</v>
      </c>
      <c r="B11" s="528" t="s">
        <v>1387</v>
      </c>
      <c r="C11" s="168"/>
      <c r="D11" s="168"/>
      <c r="E11" s="168"/>
      <c r="F11" s="168"/>
      <c r="G11" s="168"/>
      <c r="H11" s="168"/>
      <c r="I11" s="168"/>
      <c r="J11" s="168"/>
      <c r="K11" s="168"/>
      <c r="L11" s="168"/>
      <c r="M11" s="168"/>
      <c r="N11" s="168"/>
    </row>
    <row r="12" spans="1:14">
      <c r="A12" s="141">
        <v>5</v>
      </c>
      <c r="B12" s="528" t="s">
        <v>1388</v>
      </c>
      <c r="C12" s="168"/>
      <c r="D12" s="168"/>
      <c r="E12" s="168"/>
      <c r="F12" s="168"/>
      <c r="G12" s="168"/>
      <c r="H12" s="168"/>
      <c r="I12" s="168"/>
      <c r="J12" s="168"/>
      <c r="K12" s="168"/>
      <c r="L12" s="168"/>
      <c r="M12" s="168"/>
      <c r="N12" s="168"/>
    </row>
    <row r="13" spans="1:14">
      <c r="A13" s="141">
        <v>6</v>
      </c>
      <c r="B13" s="528" t="s">
        <v>1389</v>
      </c>
      <c r="C13" s="168"/>
      <c r="D13" s="168"/>
      <c r="E13" s="168"/>
      <c r="F13" s="168"/>
      <c r="G13" s="168"/>
      <c r="H13" s="168"/>
      <c r="I13" s="168"/>
      <c r="J13" s="168"/>
      <c r="K13" s="168"/>
      <c r="L13" s="168"/>
      <c r="M13" s="168"/>
      <c r="N13" s="168"/>
    </row>
    <row r="14" spans="1:14" ht="15.75" customHeight="1">
      <c r="A14" s="141">
        <v>7</v>
      </c>
      <c r="B14" s="527" t="s">
        <v>1390</v>
      </c>
      <c r="C14" s="401"/>
      <c r="D14" s="401"/>
      <c r="E14" s="401"/>
      <c r="F14" s="401"/>
      <c r="G14" s="401"/>
      <c r="H14" s="401"/>
      <c r="I14" s="401"/>
      <c r="J14" s="401"/>
      <c r="K14" s="401"/>
      <c r="L14" s="401"/>
      <c r="M14" s="401"/>
      <c r="N14" s="401"/>
    </row>
    <row r="15" spans="1:14">
      <c r="A15" s="141">
        <v>8</v>
      </c>
      <c r="B15" s="528" t="s">
        <v>1391</v>
      </c>
      <c r="C15" s="168"/>
      <c r="D15" s="168"/>
      <c r="E15" s="168"/>
      <c r="F15" s="168"/>
      <c r="G15" s="168"/>
      <c r="H15" s="168"/>
      <c r="I15" s="168"/>
      <c r="J15" s="168"/>
      <c r="K15" s="168"/>
      <c r="L15" s="168"/>
      <c r="M15" s="168"/>
      <c r="N15" s="168"/>
    </row>
    <row r="16" spans="1:14">
      <c r="A16" s="141">
        <v>9</v>
      </c>
      <c r="B16" s="528" t="s">
        <v>1392</v>
      </c>
      <c r="C16" s="168"/>
      <c r="D16" s="168"/>
      <c r="E16" s="168"/>
      <c r="F16" s="168"/>
      <c r="G16" s="168"/>
      <c r="H16" s="168"/>
      <c r="I16" s="168"/>
      <c r="J16" s="168"/>
      <c r="K16" s="168"/>
      <c r="L16" s="168"/>
      <c r="M16" s="168"/>
      <c r="N16" s="168"/>
    </row>
    <row r="17" spans="1:14">
      <c r="A17" s="141">
        <v>10</v>
      </c>
      <c r="B17" s="528" t="s">
        <v>1393</v>
      </c>
      <c r="C17" s="168"/>
      <c r="D17" s="168"/>
      <c r="E17" s="168"/>
      <c r="F17" s="168"/>
      <c r="G17" s="168"/>
      <c r="H17" s="168"/>
      <c r="I17" s="168"/>
      <c r="J17" s="168"/>
      <c r="K17" s="168"/>
      <c r="L17" s="168"/>
      <c r="M17" s="168"/>
      <c r="N17" s="168"/>
    </row>
    <row r="18" spans="1:14">
      <c r="A18" s="141">
        <v>11</v>
      </c>
      <c r="B18" s="528" t="s">
        <v>1394</v>
      </c>
      <c r="C18" s="168"/>
      <c r="D18" s="168"/>
      <c r="E18" s="168"/>
      <c r="F18" s="168"/>
      <c r="G18" s="168"/>
      <c r="H18" s="168"/>
      <c r="I18" s="168"/>
      <c r="J18" s="168"/>
      <c r="K18" s="168"/>
      <c r="L18" s="168"/>
      <c r="M18" s="168"/>
      <c r="N18" s="168"/>
    </row>
    <row r="19" spans="1:14">
      <c r="A19" s="141">
        <v>12</v>
      </c>
      <c r="B19" s="528" t="s">
        <v>1389</v>
      </c>
      <c r="C19" s="168"/>
      <c r="D19" s="168"/>
      <c r="E19" s="168"/>
      <c r="F19" s="168"/>
      <c r="G19" s="168"/>
      <c r="H19" s="168"/>
      <c r="I19" s="168"/>
      <c r="J19" s="168"/>
      <c r="K19" s="168"/>
      <c r="L19" s="168"/>
      <c r="M19" s="168"/>
      <c r="N19" s="168"/>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72" orientation="landscape" cellComments="asDisplayed" verticalDpi="598" r:id="rId1"/>
  <headerFooter>
    <oddHeader>&amp;CEN
Annex XXVII</oddHeader>
    <oddFooter>&amp;C&amp;P</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DAF89-2AB5-45A9-86B5-DBC25F5F906A}">
  <sheetPr codeName="Sheet85">
    <pageSetUpPr fitToPage="1"/>
  </sheetPr>
  <dimension ref="A1:T21"/>
  <sheetViews>
    <sheetView workbookViewId="0">
      <selection activeCell="I30" sqref="I30"/>
    </sheetView>
  </sheetViews>
  <sheetFormatPr defaultColWidth="9.140625" defaultRowHeight="15"/>
  <cols>
    <col min="1" max="1" width="5.140625" style="1" customWidth="1"/>
    <col min="2" max="3" width="13.5703125" style="1" customWidth="1"/>
    <col min="4" max="20" width="13.42578125" style="1" customWidth="1"/>
    <col min="21" max="16384" width="9.140625" style="1"/>
  </cols>
  <sheetData>
    <row r="1" spans="1:20" ht="18.75">
      <c r="B1" s="349" t="s">
        <v>1353</v>
      </c>
    </row>
    <row r="2" spans="1:20" ht="18.75">
      <c r="B2" s="529"/>
      <c r="C2" s="530"/>
      <c r="D2" s="530"/>
      <c r="E2" s="530"/>
      <c r="F2" s="530"/>
      <c r="G2" s="530"/>
      <c r="H2" s="530"/>
      <c r="I2" s="530"/>
      <c r="J2" s="530"/>
      <c r="K2" s="530"/>
      <c r="L2" s="76"/>
      <c r="M2" s="76"/>
    </row>
    <row r="4" spans="1:20">
      <c r="A4" s="3"/>
      <c r="B4" s="3"/>
      <c r="C4" s="3"/>
      <c r="D4" s="401" t="s">
        <v>7</v>
      </c>
      <c r="E4" s="401" t="s">
        <v>8</v>
      </c>
      <c r="F4" s="401" t="s">
        <v>9</v>
      </c>
      <c r="G4" s="401" t="s">
        <v>46</v>
      </c>
      <c r="H4" s="401" t="s">
        <v>47</v>
      </c>
      <c r="I4" s="401" t="s">
        <v>155</v>
      </c>
      <c r="J4" s="401" t="s">
        <v>156</v>
      </c>
      <c r="K4" s="401" t="s">
        <v>157</v>
      </c>
      <c r="L4" s="401" t="s">
        <v>158</v>
      </c>
      <c r="M4" s="401" t="s">
        <v>159</v>
      </c>
      <c r="N4" s="401" t="s">
        <v>160</v>
      </c>
      <c r="O4" s="401" t="s">
        <v>161</v>
      </c>
      <c r="P4" s="401" t="s">
        <v>162</v>
      </c>
      <c r="Q4" s="401" t="s">
        <v>754</v>
      </c>
      <c r="R4" s="401" t="s">
        <v>755</v>
      </c>
      <c r="S4" s="401" t="s">
        <v>1395</v>
      </c>
      <c r="T4" s="401" t="s">
        <v>1396</v>
      </c>
    </row>
    <row r="5" spans="1:20">
      <c r="A5" s="3"/>
      <c r="B5" s="3"/>
      <c r="C5" s="3"/>
      <c r="D5" s="1606" t="s">
        <v>1397</v>
      </c>
      <c r="E5" s="1598"/>
      <c r="F5" s="1598"/>
      <c r="G5" s="1598"/>
      <c r="H5" s="1598"/>
      <c r="I5" s="1598" t="s">
        <v>1398</v>
      </c>
      <c r="J5" s="1598"/>
      <c r="K5" s="1598"/>
      <c r="L5" s="1598"/>
      <c r="M5" s="1598" t="s">
        <v>1399</v>
      </c>
      <c r="N5" s="1598"/>
      <c r="O5" s="1598"/>
      <c r="P5" s="1598"/>
      <c r="Q5" s="1598" t="s">
        <v>1400</v>
      </c>
      <c r="R5" s="1598"/>
      <c r="S5" s="1598"/>
      <c r="T5" s="1598"/>
    </row>
    <row r="6" spans="1:20" s="90" customFormat="1" ht="45">
      <c r="A6" s="515"/>
      <c r="B6" s="515"/>
      <c r="C6" s="515"/>
      <c r="D6" s="531" t="s">
        <v>1401</v>
      </c>
      <c r="E6" s="531" t="s">
        <v>1402</v>
      </c>
      <c r="F6" s="531" t="s">
        <v>1403</v>
      </c>
      <c r="G6" s="531" t="s">
        <v>1404</v>
      </c>
      <c r="H6" s="531" t="s">
        <v>1405</v>
      </c>
      <c r="I6" s="531" t="s">
        <v>1406</v>
      </c>
      <c r="J6" s="531" t="s">
        <v>1407</v>
      </c>
      <c r="K6" s="531" t="s">
        <v>1408</v>
      </c>
      <c r="L6" s="532" t="s">
        <v>1405</v>
      </c>
      <c r="M6" s="531" t="s">
        <v>1406</v>
      </c>
      <c r="N6" s="531" t="s">
        <v>1407</v>
      </c>
      <c r="O6" s="531" t="s">
        <v>1408</v>
      </c>
      <c r="P6" s="532" t="s">
        <v>1409</v>
      </c>
      <c r="Q6" s="531" t="s">
        <v>1406</v>
      </c>
      <c r="R6" s="531" t="s">
        <v>1407</v>
      </c>
      <c r="S6" s="531" t="s">
        <v>1408</v>
      </c>
      <c r="T6" s="532" t="s">
        <v>1409</v>
      </c>
    </row>
    <row r="7" spans="1:20">
      <c r="A7" s="533">
        <v>1</v>
      </c>
      <c r="B7" s="1607" t="s">
        <v>1384</v>
      </c>
      <c r="C7" s="1607"/>
      <c r="D7" s="168"/>
      <c r="E7" s="168"/>
      <c r="F7" s="168"/>
      <c r="G7" s="168"/>
      <c r="H7" s="168"/>
      <c r="I7" s="168"/>
      <c r="J7" s="168"/>
      <c r="K7" s="168"/>
      <c r="L7" s="168"/>
      <c r="M7" s="168"/>
      <c r="N7" s="168"/>
      <c r="O7" s="168"/>
      <c r="P7" s="168"/>
      <c r="Q7" s="168"/>
      <c r="R7" s="168"/>
      <c r="S7" s="168"/>
      <c r="T7" s="168"/>
    </row>
    <row r="8" spans="1:20">
      <c r="A8" s="401">
        <v>2</v>
      </c>
      <c r="B8" s="1605" t="s">
        <v>1410</v>
      </c>
      <c r="C8" s="1605"/>
      <c r="D8" s="168"/>
      <c r="E8" s="168"/>
      <c r="F8" s="168"/>
      <c r="G8" s="168"/>
      <c r="H8" s="168"/>
      <c r="I8" s="168"/>
      <c r="J8" s="168"/>
      <c r="K8" s="168"/>
      <c r="L8" s="168"/>
      <c r="M8" s="168"/>
      <c r="N8" s="168"/>
      <c r="O8" s="168"/>
      <c r="P8" s="168"/>
      <c r="Q8" s="168"/>
      <c r="R8" s="168"/>
      <c r="S8" s="168"/>
      <c r="T8" s="168"/>
    </row>
    <row r="9" spans="1:20">
      <c r="A9" s="401">
        <v>3</v>
      </c>
      <c r="B9" s="1605" t="s">
        <v>1411</v>
      </c>
      <c r="C9" s="1605"/>
      <c r="D9" s="168"/>
      <c r="E9" s="168"/>
      <c r="F9" s="168"/>
      <c r="G9" s="168"/>
      <c r="H9" s="168"/>
      <c r="I9" s="168"/>
      <c r="J9" s="168"/>
      <c r="K9" s="168"/>
      <c r="L9" s="168"/>
      <c r="M9" s="168"/>
      <c r="N9" s="168"/>
      <c r="O9" s="168"/>
      <c r="P9" s="168"/>
      <c r="Q9" s="168"/>
      <c r="R9" s="168"/>
      <c r="S9" s="168"/>
      <c r="T9" s="168"/>
    </row>
    <row r="10" spans="1:20">
      <c r="A10" s="401">
        <v>4</v>
      </c>
      <c r="B10" s="1605" t="s">
        <v>1412</v>
      </c>
      <c r="C10" s="1605"/>
      <c r="D10" s="168"/>
      <c r="E10" s="168"/>
      <c r="F10" s="168"/>
      <c r="G10" s="168"/>
      <c r="H10" s="168"/>
      <c r="I10" s="168"/>
      <c r="J10" s="168"/>
      <c r="K10" s="168"/>
      <c r="L10" s="168"/>
      <c r="M10" s="168"/>
      <c r="N10" s="168"/>
      <c r="O10" s="168"/>
      <c r="P10" s="168"/>
      <c r="Q10" s="168"/>
      <c r="R10" s="168"/>
      <c r="S10" s="168"/>
      <c r="T10" s="168"/>
    </row>
    <row r="11" spans="1:20">
      <c r="A11" s="401">
        <v>5</v>
      </c>
      <c r="B11" s="1608" t="s">
        <v>1413</v>
      </c>
      <c r="C11" s="1608"/>
      <c r="D11" s="168"/>
      <c r="E11" s="168"/>
      <c r="F11" s="168"/>
      <c r="G11" s="168"/>
      <c r="H11" s="168"/>
      <c r="I11" s="168"/>
      <c r="J11" s="168"/>
      <c r="K11" s="168"/>
      <c r="L11" s="168"/>
      <c r="M11" s="168"/>
      <c r="N11" s="168"/>
      <c r="O11" s="168"/>
      <c r="P11" s="168"/>
      <c r="Q11" s="168"/>
      <c r="R11" s="168"/>
      <c r="S11" s="168"/>
      <c r="T11" s="168"/>
    </row>
    <row r="12" spans="1:20">
      <c r="A12" s="401">
        <v>6</v>
      </c>
      <c r="B12" s="1605" t="s">
        <v>1414</v>
      </c>
      <c r="C12" s="1605"/>
      <c r="D12" s="168"/>
      <c r="E12" s="168"/>
      <c r="F12" s="168"/>
      <c r="G12" s="168"/>
      <c r="H12" s="168"/>
      <c r="I12" s="168"/>
      <c r="J12" s="168"/>
      <c r="K12" s="168"/>
      <c r="L12" s="168"/>
      <c r="M12" s="168"/>
      <c r="N12" s="168"/>
      <c r="O12" s="168"/>
      <c r="P12" s="168"/>
      <c r="Q12" s="168"/>
      <c r="R12" s="168"/>
      <c r="S12" s="168"/>
      <c r="T12" s="168"/>
    </row>
    <row r="13" spans="1:20">
      <c r="A13" s="401">
        <v>7</v>
      </c>
      <c r="B13" s="1608" t="s">
        <v>1413</v>
      </c>
      <c r="C13" s="1608"/>
      <c r="D13" s="168"/>
      <c r="E13" s="168"/>
      <c r="F13" s="168"/>
      <c r="G13" s="168"/>
      <c r="H13" s="168"/>
      <c r="I13" s="168"/>
      <c r="J13" s="168"/>
      <c r="K13" s="168"/>
      <c r="L13" s="168"/>
      <c r="M13" s="168"/>
      <c r="N13" s="168"/>
      <c r="O13" s="168"/>
      <c r="P13" s="168"/>
      <c r="Q13" s="168"/>
      <c r="R13" s="168"/>
      <c r="S13" s="168"/>
      <c r="T13" s="168"/>
    </row>
    <row r="14" spans="1:20">
      <c r="A14" s="401">
        <v>8</v>
      </c>
      <c r="B14" s="1605" t="s">
        <v>1415</v>
      </c>
      <c r="C14" s="1605"/>
      <c r="D14" s="168"/>
      <c r="E14" s="168"/>
      <c r="F14" s="168"/>
      <c r="G14" s="168"/>
      <c r="H14" s="168"/>
      <c r="I14" s="168"/>
      <c r="J14" s="168"/>
      <c r="K14" s="168"/>
      <c r="L14" s="168"/>
      <c r="M14" s="168"/>
      <c r="N14" s="168"/>
      <c r="O14" s="168"/>
      <c r="P14" s="168"/>
      <c r="Q14" s="168"/>
      <c r="R14" s="168"/>
      <c r="S14" s="168"/>
      <c r="T14" s="168"/>
    </row>
    <row r="15" spans="1:20">
      <c r="A15" s="401">
        <v>9</v>
      </c>
      <c r="B15" s="1605" t="s">
        <v>1416</v>
      </c>
      <c r="C15" s="1605"/>
      <c r="D15" s="168"/>
      <c r="E15" s="168"/>
      <c r="F15" s="168"/>
      <c r="G15" s="168"/>
      <c r="H15" s="168"/>
      <c r="I15" s="168"/>
      <c r="J15" s="168"/>
      <c r="K15" s="168"/>
      <c r="L15" s="168"/>
      <c r="M15" s="168"/>
      <c r="N15" s="168"/>
      <c r="O15" s="168"/>
      <c r="P15" s="168"/>
      <c r="Q15" s="168"/>
      <c r="R15" s="168"/>
      <c r="S15" s="168"/>
      <c r="T15" s="168"/>
    </row>
    <row r="16" spans="1:20">
      <c r="A16" s="401">
        <v>10</v>
      </c>
      <c r="B16" s="1605" t="s">
        <v>1411</v>
      </c>
      <c r="C16" s="1605"/>
      <c r="D16" s="168"/>
      <c r="E16" s="168"/>
      <c r="F16" s="168"/>
      <c r="G16" s="168"/>
      <c r="H16" s="168"/>
      <c r="I16" s="168"/>
      <c r="J16" s="168"/>
      <c r="K16" s="168"/>
      <c r="L16" s="168"/>
      <c r="M16" s="168"/>
      <c r="N16" s="168"/>
      <c r="O16" s="168"/>
      <c r="P16" s="168"/>
      <c r="Q16" s="168"/>
      <c r="R16" s="168"/>
      <c r="S16" s="168"/>
      <c r="T16" s="168"/>
    </row>
    <row r="17" spans="1:20">
      <c r="A17" s="401">
        <v>11</v>
      </c>
      <c r="B17" s="1605" t="s">
        <v>1417</v>
      </c>
      <c r="C17" s="1605"/>
      <c r="D17" s="168"/>
      <c r="E17" s="168"/>
      <c r="F17" s="168"/>
      <c r="G17" s="168"/>
      <c r="H17" s="168"/>
      <c r="I17" s="168"/>
      <c r="J17" s="168"/>
      <c r="K17" s="168"/>
      <c r="L17" s="168"/>
      <c r="M17" s="168"/>
      <c r="N17" s="168"/>
      <c r="O17" s="168"/>
      <c r="P17" s="168"/>
      <c r="Q17" s="168"/>
      <c r="R17" s="168"/>
      <c r="S17" s="168"/>
      <c r="T17" s="168"/>
    </row>
    <row r="18" spans="1:20">
      <c r="A18" s="401">
        <v>12</v>
      </c>
      <c r="B18" s="1605" t="s">
        <v>1414</v>
      </c>
      <c r="C18" s="1605"/>
      <c r="D18" s="168"/>
      <c r="E18" s="168"/>
      <c r="F18" s="168"/>
      <c r="G18" s="168"/>
      <c r="H18" s="168"/>
      <c r="I18" s="168"/>
      <c r="J18" s="168"/>
      <c r="K18" s="168"/>
      <c r="L18" s="168"/>
      <c r="M18" s="168"/>
      <c r="N18" s="168"/>
      <c r="O18" s="168"/>
      <c r="P18" s="168"/>
      <c r="Q18" s="168"/>
      <c r="R18" s="168"/>
      <c r="S18" s="168"/>
      <c r="T18" s="168"/>
    </row>
    <row r="19" spans="1:20">
      <c r="A19" s="401">
        <v>13</v>
      </c>
      <c r="B19" s="1605" t="s">
        <v>1415</v>
      </c>
      <c r="C19" s="1605"/>
      <c r="D19" s="168"/>
      <c r="E19" s="168"/>
      <c r="F19" s="168"/>
      <c r="G19" s="168"/>
      <c r="H19" s="168"/>
      <c r="I19" s="168"/>
      <c r="J19" s="168"/>
      <c r="K19" s="168"/>
      <c r="L19" s="168"/>
      <c r="M19" s="168"/>
      <c r="N19" s="168"/>
      <c r="O19" s="168"/>
      <c r="P19" s="168"/>
      <c r="Q19" s="168"/>
      <c r="R19" s="168"/>
      <c r="S19" s="168"/>
      <c r="T19" s="168"/>
    </row>
    <row r="21" spans="1:20" ht="13.5" customHeight="1"/>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&amp;CEN
Annex XXVII</oddHeader>
    <oddFooter>&amp;C&amp;P</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7522D-6D7B-4579-BBDC-95258A99BE88}">
  <sheetPr codeName="Sheet86">
    <pageSetUpPr fitToPage="1"/>
  </sheetPr>
  <dimension ref="A1:T19"/>
  <sheetViews>
    <sheetView workbookViewId="0">
      <selection activeCell="I30" sqref="I30"/>
    </sheetView>
  </sheetViews>
  <sheetFormatPr defaultColWidth="9.140625" defaultRowHeight="15"/>
  <cols>
    <col min="1" max="1" width="4.5703125" style="1" customWidth="1"/>
    <col min="2" max="3" width="13.5703125" style="1" customWidth="1"/>
    <col min="4" max="20" width="13.42578125" style="1" customWidth="1"/>
    <col min="21" max="16384" width="9.140625" style="1"/>
  </cols>
  <sheetData>
    <row r="1" spans="1:20" ht="18.75">
      <c r="B1" s="349" t="s">
        <v>1354</v>
      </c>
      <c r="C1" s="42"/>
      <c r="D1" s="42"/>
      <c r="E1" s="42"/>
      <c r="F1" s="42"/>
      <c r="G1" s="42"/>
      <c r="H1" s="42"/>
      <c r="I1" s="42"/>
      <c r="J1" s="42"/>
      <c r="K1" s="42"/>
    </row>
    <row r="4" spans="1:20">
      <c r="A4" s="3"/>
      <c r="B4" s="3"/>
      <c r="C4" s="534"/>
      <c r="D4" s="401" t="s">
        <v>7</v>
      </c>
      <c r="E4" s="401" t="s">
        <v>8</v>
      </c>
      <c r="F4" s="401" t="s">
        <v>9</v>
      </c>
      <c r="G4" s="401" t="s">
        <v>46</v>
      </c>
      <c r="H4" s="401" t="s">
        <v>47</v>
      </c>
      <c r="I4" s="401" t="s">
        <v>155</v>
      </c>
      <c r="J4" s="401" t="s">
        <v>156</v>
      </c>
      <c r="K4" s="401" t="s">
        <v>157</v>
      </c>
      <c r="L4" s="401" t="s">
        <v>158</v>
      </c>
      <c r="M4" s="401" t="s">
        <v>159</v>
      </c>
      <c r="N4" s="401" t="s">
        <v>160</v>
      </c>
      <c r="O4" s="401" t="s">
        <v>161</v>
      </c>
      <c r="P4" s="401" t="s">
        <v>162</v>
      </c>
      <c r="Q4" s="401" t="s">
        <v>754</v>
      </c>
      <c r="R4" s="401" t="s">
        <v>755</v>
      </c>
      <c r="S4" s="401" t="s">
        <v>1395</v>
      </c>
      <c r="T4" s="401" t="s">
        <v>1396</v>
      </c>
    </row>
    <row r="5" spans="1:20" ht="15" customHeight="1">
      <c r="A5" s="3"/>
      <c r="B5" s="3"/>
      <c r="C5" s="534"/>
      <c r="D5" s="1606" t="s">
        <v>1397</v>
      </c>
      <c r="E5" s="1598"/>
      <c r="F5" s="1598"/>
      <c r="G5" s="1598"/>
      <c r="H5" s="1598"/>
      <c r="I5" s="1598" t="s">
        <v>1398</v>
      </c>
      <c r="J5" s="1598"/>
      <c r="K5" s="1598"/>
      <c r="L5" s="1598"/>
      <c r="M5" s="1598" t="s">
        <v>1399</v>
      </c>
      <c r="N5" s="1598"/>
      <c r="O5" s="1598"/>
      <c r="P5" s="1598"/>
      <c r="Q5" s="1598" t="s">
        <v>1400</v>
      </c>
      <c r="R5" s="1598"/>
      <c r="S5" s="1598"/>
      <c r="T5" s="1598"/>
    </row>
    <row r="6" spans="1:20" s="90" customFormat="1" ht="45">
      <c r="A6" s="535"/>
      <c r="B6" s="535"/>
      <c r="C6" s="536"/>
      <c r="D6" s="531" t="s">
        <v>1401</v>
      </c>
      <c r="E6" s="531" t="s">
        <v>1402</v>
      </c>
      <c r="F6" s="531" t="s">
        <v>1403</v>
      </c>
      <c r="G6" s="531" t="s">
        <v>1404</v>
      </c>
      <c r="H6" s="531" t="s">
        <v>1405</v>
      </c>
      <c r="I6" s="531" t="s">
        <v>1406</v>
      </c>
      <c r="J6" s="531" t="s">
        <v>1407</v>
      </c>
      <c r="K6" s="531" t="s">
        <v>1408</v>
      </c>
      <c r="L6" s="532" t="s">
        <v>1405</v>
      </c>
      <c r="M6" s="531" t="s">
        <v>1406</v>
      </c>
      <c r="N6" s="531" t="s">
        <v>1407</v>
      </c>
      <c r="O6" s="531" t="s">
        <v>1408</v>
      </c>
      <c r="P6" s="532" t="s">
        <v>1405</v>
      </c>
      <c r="Q6" s="531" t="s">
        <v>1406</v>
      </c>
      <c r="R6" s="531" t="s">
        <v>1407</v>
      </c>
      <c r="S6" s="531" t="s">
        <v>1408</v>
      </c>
      <c r="T6" s="532" t="s">
        <v>1405</v>
      </c>
    </row>
    <row r="7" spans="1:20">
      <c r="A7" s="533">
        <v>1</v>
      </c>
      <c r="B7" s="1607" t="s">
        <v>1384</v>
      </c>
      <c r="C7" s="1607"/>
      <c r="D7" s="168"/>
      <c r="E7" s="168"/>
      <c r="F7" s="168"/>
      <c r="G7" s="168"/>
      <c r="H7" s="168"/>
      <c r="I7" s="168"/>
      <c r="J7" s="168"/>
      <c r="K7" s="168"/>
      <c r="L7" s="168"/>
      <c r="M7" s="168"/>
      <c r="N7" s="168"/>
      <c r="O7" s="168"/>
      <c r="P7" s="168"/>
      <c r="Q7" s="168"/>
      <c r="R7" s="168"/>
      <c r="S7" s="168"/>
      <c r="T7" s="168"/>
    </row>
    <row r="8" spans="1:20">
      <c r="A8" s="401">
        <v>2</v>
      </c>
      <c r="B8" s="1605" t="s">
        <v>1418</v>
      </c>
      <c r="C8" s="1605"/>
      <c r="D8" s="168"/>
      <c r="E8" s="168"/>
      <c r="F8" s="168"/>
      <c r="G8" s="168"/>
      <c r="H8" s="168"/>
      <c r="I8" s="168"/>
      <c r="J8" s="168"/>
      <c r="K8" s="168"/>
      <c r="L8" s="168"/>
      <c r="M8" s="168"/>
      <c r="N8" s="168"/>
      <c r="O8" s="168"/>
      <c r="P8" s="168"/>
      <c r="Q8" s="168"/>
      <c r="R8" s="168"/>
      <c r="S8" s="168"/>
      <c r="T8" s="168"/>
    </row>
    <row r="9" spans="1:20">
      <c r="A9" s="401">
        <v>3</v>
      </c>
      <c r="B9" s="1605" t="s">
        <v>1411</v>
      </c>
      <c r="C9" s="1605"/>
      <c r="D9" s="168"/>
      <c r="E9" s="168"/>
      <c r="F9" s="168"/>
      <c r="G9" s="168"/>
      <c r="H9" s="168"/>
      <c r="I9" s="168"/>
      <c r="J9" s="168"/>
      <c r="K9" s="168"/>
      <c r="L9" s="168"/>
      <c r="M9" s="168"/>
      <c r="N9" s="168"/>
      <c r="O9" s="168"/>
      <c r="P9" s="168"/>
      <c r="Q9" s="168"/>
      <c r="R9" s="168"/>
      <c r="S9" s="168"/>
      <c r="T9" s="168"/>
    </row>
    <row r="10" spans="1:20">
      <c r="A10" s="401">
        <v>4</v>
      </c>
      <c r="B10" s="1605" t="s">
        <v>1417</v>
      </c>
      <c r="C10" s="1605"/>
      <c r="D10" s="168"/>
      <c r="E10" s="168"/>
      <c r="F10" s="168"/>
      <c r="G10" s="168"/>
      <c r="H10" s="168"/>
      <c r="I10" s="168"/>
      <c r="J10" s="168"/>
      <c r="K10" s="168"/>
      <c r="L10" s="168"/>
      <c r="M10" s="168"/>
      <c r="N10" s="168"/>
      <c r="O10" s="168"/>
      <c r="P10" s="168"/>
      <c r="Q10" s="168"/>
      <c r="R10" s="168"/>
      <c r="S10" s="168"/>
      <c r="T10" s="168"/>
    </row>
    <row r="11" spans="1:20">
      <c r="A11" s="401">
        <v>5</v>
      </c>
      <c r="B11" s="1608" t="s">
        <v>1413</v>
      </c>
      <c r="C11" s="1608"/>
      <c r="D11" s="168"/>
      <c r="E11" s="168"/>
      <c r="F11" s="168"/>
      <c r="G11" s="168"/>
      <c r="H11" s="168"/>
      <c r="I11" s="168"/>
      <c r="J11" s="168"/>
      <c r="K11" s="168"/>
      <c r="L11" s="168"/>
      <c r="M11" s="168"/>
      <c r="N11" s="168"/>
      <c r="O11" s="168"/>
      <c r="P11" s="168"/>
      <c r="Q11" s="168"/>
      <c r="R11" s="168"/>
      <c r="S11" s="168"/>
      <c r="T11" s="168"/>
    </row>
    <row r="12" spans="1:20">
      <c r="A12" s="401">
        <v>6</v>
      </c>
      <c r="B12" s="1605" t="s">
        <v>1414</v>
      </c>
      <c r="C12" s="1605"/>
      <c r="D12" s="168"/>
      <c r="E12" s="168"/>
      <c r="F12" s="168"/>
      <c r="G12" s="168"/>
      <c r="H12" s="168"/>
      <c r="I12" s="168"/>
      <c r="J12" s="168"/>
      <c r="K12" s="168"/>
      <c r="L12" s="168"/>
      <c r="M12" s="168"/>
      <c r="N12" s="168"/>
      <c r="O12" s="168"/>
      <c r="P12" s="168"/>
      <c r="Q12" s="168"/>
      <c r="R12" s="168"/>
      <c r="S12" s="168"/>
      <c r="T12" s="168"/>
    </row>
    <row r="13" spans="1:20">
      <c r="A13" s="401">
        <v>7</v>
      </c>
      <c r="B13" s="1608" t="s">
        <v>1413</v>
      </c>
      <c r="C13" s="1608"/>
      <c r="D13" s="168"/>
      <c r="E13" s="168"/>
      <c r="F13" s="168"/>
      <c r="G13" s="168"/>
      <c r="H13" s="168"/>
      <c r="I13" s="168"/>
      <c r="J13" s="168"/>
      <c r="K13" s="168"/>
      <c r="L13" s="168"/>
      <c r="M13" s="168"/>
      <c r="N13" s="168"/>
      <c r="O13" s="168"/>
      <c r="P13" s="168"/>
      <c r="Q13" s="168"/>
      <c r="R13" s="168"/>
      <c r="S13" s="168"/>
      <c r="T13" s="168"/>
    </row>
    <row r="14" spans="1:20">
      <c r="A14" s="401">
        <v>8</v>
      </c>
      <c r="B14" s="1605" t="s">
        <v>1415</v>
      </c>
      <c r="C14" s="1605"/>
      <c r="D14" s="168"/>
      <c r="E14" s="168"/>
      <c r="F14" s="168"/>
      <c r="G14" s="168"/>
      <c r="H14" s="168"/>
      <c r="I14" s="168"/>
      <c r="J14" s="168"/>
      <c r="K14" s="168"/>
      <c r="L14" s="168"/>
      <c r="M14" s="168"/>
      <c r="N14" s="168"/>
      <c r="O14" s="168"/>
      <c r="P14" s="168"/>
      <c r="Q14" s="168"/>
      <c r="R14" s="168"/>
      <c r="S14" s="168"/>
      <c r="T14" s="168"/>
    </row>
    <row r="15" spans="1:20">
      <c r="A15" s="401">
        <v>9</v>
      </c>
      <c r="B15" s="1605" t="s">
        <v>1419</v>
      </c>
      <c r="C15" s="1605"/>
      <c r="D15" s="168"/>
      <c r="E15" s="168"/>
      <c r="F15" s="168"/>
      <c r="G15" s="168"/>
      <c r="H15" s="168"/>
      <c r="I15" s="168"/>
      <c r="J15" s="168"/>
      <c r="K15" s="168"/>
      <c r="L15" s="168"/>
      <c r="M15" s="168"/>
      <c r="N15" s="168"/>
      <c r="O15" s="168"/>
      <c r="P15" s="168"/>
      <c r="Q15" s="168"/>
      <c r="R15" s="168"/>
      <c r="S15" s="168"/>
      <c r="T15" s="168"/>
    </row>
    <row r="16" spans="1:20">
      <c r="A16" s="401">
        <v>10</v>
      </c>
      <c r="B16" s="1605" t="s">
        <v>1411</v>
      </c>
      <c r="C16" s="1605"/>
      <c r="D16" s="168"/>
      <c r="E16" s="168"/>
      <c r="F16" s="168"/>
      <c r="G16" s="168"/>
      <c r="H16" s="168"/>
      <c r="I16" s="168"/>
      <c r="J16" s="168"/>
      <c r="K16" s="168"/>
      <c r="L16" s="168"/>
      <c r="M16" s="168"/>
      <c r="N16" s="168"/>
      <c r="O16" s="168"/>
      <c r="P16" s="168"/>
      <c r="Q16" s="168"/>
      <c r="R16" s="168"/>
      <c r="S16" s="168"/>
      <c r="T16" s="168"/>
    </row>
    <row r="17" spans="1:20">
      <c r="A17" s="401">
        <v>11</v>
      </c>
      <c r="B17" s="1605" t="s">
        <v>1417</v>
      </c>
      <c r="C17" s="1605"/>
      <c r="D17" s="168"/>
      <c r="E17" s="168"/>
      <c r="F17" s="168"/>
      <c r="G17" s="168"/>
      <c r="H17" s="168"/>
      <c r="I17" s="168"/>
      <c r="J17" s="168"/>
      <c r="K17" s="168"/>
      <c r="L17" s="168"/>
      <c r="M17" s="168"/>
      <c r="N17" s="168"/>
      <c r="O17" s="168"/>
      <c r="P17" s="168"/>
      <c r="Q17" s="168"/>
      <c r="R17" s="168"/>
      <c r="S17" s="168"/>
      <c r="T17" s="168"/>
    </row>
    <row r="18" spans="1:20">
      <c r="A18" s="401">
        <v>12</v>
      </c>
      <c r="B18" s="1605" t="s">
        <v>1414</v>
      </c>
      <c r="C18" s="1605"/>
      <c r="D18" s="168"/>
      <c r="E18" s="168"/>
      <c r="F18" s="168"/>
      <c r="G18" s="168"/>
      <c r="H18" s="168"/>
      <c r="I18" s="168"/>
      <c r="J18" s="168"/>
      <c r="K18" s="168"/>
      <c r="L18" s="168"/>
      <c r="M18" s="168"/>
      <c r="N18" s="168"/>
      <c r="O18" s="168"/>
      <c r="P18" s="168"/>
      <c r="Q18" s="168"/>
      <c r="R18" s="168"/>
      <c r="S18" s="168"/>
      <c r="T18" s="168"/>
    </row>
    <row r="19" spans="1:20">
      <c r="A19" s="401">
        <v>13</v>
      </c>
      <c r="B19" s="1605" t="s">
        <v>1415</v>
      </c>
      <c r="C19" s="1605"/>
      <c r="D19" s="168"/>
      <c r="E19" s="168"/>
      <c r="F19" s="168"/>
      <c r="G19" s="168"/>
      <c r="H19" s="168"/>
      <c r="I19" s="168"/>
      <c r="J19" s="168"/>
      <c r="K19" s="168"/>
      <c r="L19" s="168"/>
      <c r="M19" s="168"/>
      <c r="N19" s="168"/>
      <c r="O19" s="168"/>
      <c r="P19" s="168"/>
      <c r="Q19" s="168"/>
      <c r="R19" s="168"/>
      <c r="S19" s="168"/>
      <c r="T19" s="168"/>
    </row>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&amp;CEN
Annex XXVII</oddHeader>
    <oddFooter>&amp;C&amp;P</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15F17-BC3A-496F-BB84-FA830D3810A5}">
  <sheetPr codeName="Sheet87">
    <pageSetUpPr fitToPage="1"/>
  </sheetPr>
  <dimension ref="A1:E19"/>
  <sheetViews>
    <sheetView workbookViewId="0"/>
  </sheetViews>
  <sheetFormatPr defaultColWidth="9.140625" defaultRowHeight="15"/>
  <cols>
    <col min="1" max="1" width="5.5703125" style="1" customWidth="1"/>
    <col min="2" max="2" width="27.140625" style="1" customWidth="1"/>
    <col min="3" max="3" width="33.140625" style="1" customWidth="1"/>
    <col min="4" max="4" width="28" style="1" bestFit="1" customWidth="1"/>
    <col min="5" max="5" width="64.85546875" style="1" customWidth="1"/>
    <col min="6" max="16384" width="9.140625" style="1"/>
  </cols>
  <sheetData>
    <row r="1" spans="1:5" ht="18.75">
      <c r="A1" s="3"/>
      <c r="B1" s="349" t="s">
        <v>1355</v>
      </c>
      <c r="C1" s="349"/>
      <c r="D1" s="349"/>
      <c r="E1" s="349"/>
    </row>
    <row r="2" spans="1:5">
      <c r="B2" s="537"/>
      <c r="C2" s="537"/>
      <c r="D2" s="537"/>
      <c r="E2" s="537"/>
    </row>
    <row r="4" spans="1:5">
      <c r="A4" s="515"/>
      <c r="B4" s="515"/>
      <c r="C4" s="401" t="s">
        <v>7</v>
      </c>
      <c r="D4" s="401" t="s">
        <v>8</v>
      </c>
      <c r="E4" s="401" t="s">
        <v>9</v>
      </c>
    </row>
    <row r="5" spans="1:5">
      <c r="A5" s="515"/>
      <c r="B5" s="515"/>
      <c r="C5" s="1599" t="s">
        <v>1420</v>
      </c>
      <c r="D5" s="1600"/>
      <c r="E5" s="1601"/>
    </row>
    <row r="6" spans="1:5">
      <c r="A6" s="515"/>
      <c r="B6" s="515"/>
      <c r="C6" s="1602" t="s">
        <v>1421</v>
      </c>
      <c r="D6" s="1598"/>
      <c r="E6" s="1595" t="s">
        <v>1422</v>
      </c>
    </row>
    <row r="7" spans="1:5">
      <c r="A7" s="515"/>
      <c r="B7" s="515"/>
      <c r="C7" s="520"/>
      <c r="D7" s="401" t="s">
        <v>1423</v>
      </c>
      <c r="E7" s="1596"/>
    </row>
    <row r="8" spans="1:5">
      <c r="A8" s="521">
        <v>1</v>
      </c>
      <c r="B8" s="522" t="s">
        <v>1384</v>
      </c>
      <c r="C8" s="401"/>
      <c r="D8" s="401"/>
      <c r="E8" s="146"/>
    </row>
    <row r="9" spans="1:5">
      <c r="A9" s="141">
        <v>2</v>
      </c>
      <c r="B9" s="524" t="s">
        <v>1385</v>
      </c>
      <c r="C9" s="401"/>
      <c r="D9" s="401"/>
      <c r="E9" s="401"/>
    </row>
    <row r="10" spans="1:5">
      <c r="A10" s="141">
        <v>3</v>
      </c>
      <c r="B10" s="168" t="s">
        <v>1386</v>
      </c>
      <c r="C10" s="168"/>
      <c r="D10" s="168"/>
      <c r="E10" s="168"/>
    </row>
    <row r="11" spans="1:5">
      <c r="A11" s="141">
        <v>4</v>
      </c>
      <c r="B11" s="168" t="s">
        <v>1387</v>
      </c>
      <c r="C11" s="168"/>
      <c r="D11" s="168"/>
      <c r="E11" s="168"/>
    </row>
    <row r="12" spans="1:5">
      <c r="A12" s="141">
        <v>5</v>
      </c>
      <c r="B12" s="168" t="s">
        <v>1388</v>
      </c>
      <c r="C12" s="168"/>
      <c r="D12" s="168"/>
      <c r="E12" s="168"/>
    </row>
    <row r="13" spans="1:5">
      <c r="A13" s="141">
        <v>6</v>
      </c>
      <c r="B13" s="168" t="s">
        <v>1389</v>
      </c>
      <c r="C13" s="168"/>
      <c r="D13" s="168"/>
      <c r="E13" s="168"/>
    </row>
    <row r="14" spans="1:5">
      <c r="A14" s="141">
        <v>7</v>
      </c>
      <c r="B14" s="524" t="s">
        <v>1390</v>
      </c>
      <c r="C14" s="401"/>
      <c r="D14" s="401"/>
      <c r="E14" s="401"/>
    </row>
    <row r="15" spans="1:5">
      <c r="A15" s="141">
        <v>8</v>
      </c>
      <c r="B15" s="168" t="s">
        <v>1391</v>
      </c>
      <c r="C15" s="168"/>
      <c r="D15" s="168"/>
      <c r="E15" s="168"/>
    </row>
    <row r="16" spans="1:5">
      <c r="A16" s="141">
        <v>9</v>
      </c>
      <c r="B16" s="168" t="s">
        <v>1392</v>
      </c>
      <c r="C16" s="168"/>
      <c r="D16" s="168"/>
      <c r="E16" s="168"/>
    </row>
    <row r="17" spans="1:5">
      <c r="A17" s="141">
        <v>10</v>
      </c>
      <c r="B17" s="168" t="s">
        <v>1393</v>
      </c>
      <c r="C17" s="168"/>
      <c r="D17" s="168"/>
      <c r="E17" s="168"/>
    </row>
    <row r="18" spans="1:5">
      <c r="A18" s="141">
        <v>11</v>
      </c>
      <c r="B18" s="168" t="s">
        <v>1394</v>
      </c>
      <c r="C18" s="168"/>
      <c r="D18" s="168"/>
      <c r="E18" s="168"/>
    </row>
    <row r="19" spans="1:5">
      <c r="A19" s="141">
        <v>12</v>
      </c>
      <c r="B19" s="168" t="s">
        <v>1389</v>
      </c>
      <c r="C19" s="168"/>
      <c r="D19" s="168"/>
      <c r="E19" s="168"/>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82" orientation="landscape" r:id="rId1"/>
  <headerFooter>
    <oddHeader>&amp;CEN
Annex XXVII</oddHeader>
    <oddFooter>&amp;C&amp;P</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FFD17-31B0-4989-A7B3-8DB00F8CA8D9}">
  <sheetPr codeName="Sheet89"/>
  <dimension ref="A1:J8"/>
  <sheetViews>
    <sheetView workbookViewId="0">
      <selection sqref="A1:C1"/>
    </sheetView>
  </sheetViews>
  <sheetFormatPr defaultColWidth="11.42578125" defaultRowHeight="15"/>
  <cols>
    <col min="1" max="1" width="10.5703125" style="86" customWidth="1"/>
    <col min="2" max="2" width="99.5703125" style="1" customWidth="1"/>
    <col min="3" max="3" width="41.5703125" style="1" customWidth="1"/>
    <col min="4" max="16384" width="11.42578125" style="1"/>
  </cols>
  <sheetData>
    <row r="1" spans="1:10" ht="21" customHeight="1">
      <c r="A1" s="1609" t="s">
        <v>1122</v>
      </c>
      <c r="B1" s="1609"/>
      <c r="C1" s="1609"/>
      <c r="D1" s="209"/>
      <c r="E1" s="209"/>
      <c r="F1" s="209"/>
      <c r="G1" s="209"/>
      <c r="H1" s="209"/>
      <c r="I1" s="209"/>
      <c r="J1" s="209"/>
    </row>
    <row r="2" spans="1:10" ht="17.25" customHeight="1">
      <c r="A2" s="406"/>
      <c r="C2" s="407" t="s">
        <v>1129</v>
      </c>
    </row>
    <row r="3" spans="1:10" ht="140.25" customHeight="1">
      <c r="A3" s="408" t="s">
        <v>7</v>
      </c>
      <c r="B3" s="409" t="s">
        <v>1130</v>
      </c>
      <c r="C3" s="26"/>
    </row>
    <row r="4" spans="1:10" ht="123" customHeight="1">
      <c r="A4" s="410" t="s">
        <v>8</v>
      </c>
      <c r="B4" s="411" t="s">
        <v>1131</v>
      </c>
      <c r="C4" s="26"/>
    </row>
    <row r="5" spans="1:10" ht="71.25" customHeight="1">
      <c r="A5" s="408" t="s">
        <v>9</v>
      </c>
      <c r="B5" s="411" t="s">
        <v>1132</v>
      </c>
      <c r="C5" s="26"/>
    </row>
    <row r="7" spans="1:10" ht="42" customHeight="1"/>
    <row r="8" spans="1:10">
      <c r="B8" s="338"/>
    </row>
  </sheetData>
  <mergeCells count="1">
    <mergeCell ref="A1:C1"/>
  </mergeCells>
  <pageMargins left="0.70866141732283472" right="0.70866141732283472" top="0.74803149606299213" bottom="0.74803149606299213" header="0.31496062992125984" footer="0.31496062992125984"/>
  <pageSetup paperSize="9" scale="85" fitToWidth="0" fitToHeight="0" orientation="landscape" r:id="rId1"/>
  <headerFooter>
    <oddHeader>&amp;CEN
Annex XXIX</oddHeader>
    <oddFooter>&amp;C&amp;P</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F530-34F9-4A06-8E53-550A2842AD4C}">
  <sheetPr codeName="Sheet90">
    <pageSetUpPr fitToPage="1"/>
  </sheetPr>
  <dimension ref="A1:G19"/>
  <sheetViews>
    <sheetView workbookViewId="0">
      <selection activeCell="C14" sqref="C14"/>
    </sheetView>
  </sheetViews>
  <sheetFormatPr defaultColWidth="11.42578125" defaultRowHeight="15"/>
  <cols>
    <col min="1" max="1" width="6.5703125" style="1" customWidth="1"/>
    <col min="2" max="2" width="41.5703125" style="1" customWidth="1"/>
    <col min="3" max="3" width="22.5703125" style="1" customWidth="1"/>
    <col min="4" max="4" width="15.42578125" style="1" customWidth="1"/>
    <col min="5" max="5" width="11.42578125" style="1"/>
    <col min="6" max="6" width="50.85546875" style="1" customWidth="1"/>
    <col min="7" max="7" width="7.42578125" style="1" customWidth="1"/>
    <col min="8" max="8" width="42" style="1" customWidth="1"/>
    <col min="9" max="16384" width="11.42578125" style="1"/>
  </cols>
  <sheetData>
    <row r="1" spans="1:7" s="90" customFormat="1" ht="40.5" customHeight="1">
      <c r="A1" s="412" t="s">
        <v>1123</v>
      </c>
      <c r="B1" s="412"/>
      <c r="C1" s="413"/>
      <c r="D1" s="413"/>
    </row>
    <row r="2" spans="1:7">
      <c r="A2" s="89"/>
      <c r="B2" s="89"/>
      <c r="C2" s="414" t="s">
        <v>7</v>
      </c>
    </row>
    <row r="3" spans="1:7" ht="38.25" customHeight="1">
      <c r="A3" s="415"/>
      <c r="B3" s="416"/>
      <c r="C3" s="417" t="s">
        <v>1133</v>
      </c>
    </row>
    <row r="4" spans="1:7">
      <c r="A4" s="415"/>
      <c r="B4" s="418" t="s">
        <v>1134</v>
      </c>
      <c r="C4" s="419"/>
      <c r="G4" s="420"/>
    </row>
    <row r="5" spans="1:7" ht="15.75" customHeight="1">
      <c r="A5" s="421">
        <v>1</v>
      </c>
      <c r="B5" s="422" t="s">
        <v>1135</v>
      </c>
      <c r="C5" s="672">
        <v>0</v>
      </c>
      <c r="G5" s="420"/>
    </row>
    <row r="6" spans="1:7">
      <c r="A6" s="421">
        <v>2</v>
      </c>
      <c r="B6" s="422" t="s">
        <v>1136</v>
      </c>
      <c r="C6" s="672">
        <v>1221681</v>
      </c>
      <c r="G6" s="420"/>
    </row>
    <row r="7" spans="1:7">
      <c r="A7" s="421">
        <v>3</v>
      </c>
      <c r="B7" s="422" t="s">
        <v>1137</v>
      </c>
      <c r="C7" s="672">
        <v>122672889.472</v>
      </c>
      <c r="G7" s="420"/>
    </row>
    <row r="8" spans="1:7">
      <c r="A8" s="421">
        <v>4</v>
      </c>
      <c r="B8" s="422" t="s">
        <v>1138</v>
      </c>
      <c r="C8" s="672">
        <v>0</v>
      </c>
    </row>
    <row r="9" spans="1:7">
      <c r="A9" s="421"/>
      <c r="B9" s="423" t="s">
        <v>1139</v>
      </c>
      <c r="C9" s="419"/>
    </row>
    <row r="10" spans="1:7">
      <c r="A10" s="421">
        <v>5</v>
      </c>
      <c r="B10" s="424" t="s">
        <v>1140</v>
      </c>
      <c r="C10" s="672">
        <v>0</v>
      </c>
    </row>
    <row r="11" spans="1:7">
      <c r="A11" s="421">
        <v>6</v>
      </c>
      <c r="B11" s="424" t="s">
        <v>1141</v>
      </c>
      <c r="C11" s="672">
        <v>0</v>
      </c>
    </row>
    <row r="12" spans="1:7">
      <c r="A12" s="421">
        <v>7</v>
      </c>
      <c r="B12" s="424" t="s">
        <v>1142</v>
      </c>
      <c r="C12" s="672">
        <v>0</v>
      </c>
    </row>
    <row r="13" spans="1:7">
      <c r="A13" s="421">
        <v>8</v>
      </c>
      <c r="B13" s="416" t="s">
        <v>1143</v>
      </c>
      <c r="C13" s="672">
        <v>0</v>
      </c>
    </row>
    <row r="14" spans="1:7">
      <c r="A14" s="421">
        <v>9</v>
      </c>
      <c r="B14" s="423" t="s">
        <v>45</v>
      </c>
      <c r="C14" s="672">
        <v>123894570.472</v>
      </c>
    </row>
    <row r="18" ht="50.25" customHeight="1"/>
    <row r="19" ht="50.25" customHeight="1"/>
  </sheetData>
  <pageMargins left="0.70866141732283472" right="0.70866141732283472" top="0.74803149606299213" bottom="0.74803149606299213" header="0.31496062992125984" footer="0.31496062992125984"/>
  <pageSetup paperSize="9" orientation="landscape" r:id="rId1"/>
  <headerFooter>
    <oddHeader>&amp;CEN
Annex XXIX</oddHeader>
    <oddFooter>&amp;C&amp;P</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F697-1239-4417-8EEF-8701C1B61245}">
  <sheetPr codeName="Sheet91"/>
  <dimension ref="A1:G50"/>
  <sheetViews>
    <sheetView workbookViewId="0"/>
  </sheetViews>
  <sheetFormatPr defaultColWidth="11.42578125" defaultRowHeight="15"/>
  <cols>
    <col min="1" max="1" width="11.42578125" style="62" customWidth="1"/>
    <col min="2" max="2" width="94.42578125" style="1" customWidth="1"/>
    <col min="3" max="3" width="27.42578125" style="1" customWidth="1"/>
    <col min="4" max="16384" width="11.42578125" style="1"/>
  </cols>
  <sheetData>
    <row r="1" spans="1:3" ht="22.5" customHeight="1">
      <c r="A1" s="425" t="s">
        <v>1124</v>
      </c>
    </row>
    <row r="2" spans="1:3" ht="39.75" customHeight="1">
      <c r="B2" s="394"/>
      <c r="C2" s="426" t="s">
        <v>1129</v>
      </c>
    </row>
    <row r="3" spans="1:3" ht="78.75" customHeight="1">
      <c r="A3" s="427" t="s">
        <v>1144</v>
      </c>
      <c r="B3" s="428" t="s">
        <v>1145</v>
      </c>
      <c r="C3" s="429"/>
    </row>
    <row r="4" spans="1:3" ht="114.75">
      <c r="A4" s="430" t="s">
        <v>1146</v>
      </c>
      <c r="B4" s="431" t="s">
        <v>1147</v>
      </c>
      <c r="C4" s="429"/>
    </row>
    <row r="5" spans="1:3" ht="36" customHeight="1">
      <c r="A5" s="1610" t="s">
        <v>1148</v>
      </c>
      <c r="B5" s="1611"/>
      <c r="C5" s="26"/>
    </row>
    <row r="6" spans="1:3" ht="65.25" customHeight="1">
      <c r="A6" s="432" t="s">
        <v>1149</v>
      </c>
      <c r="B6" s="433" t="s">
        <v>1150</v>
      </c>
      <c r="C6" s="26"/>
    </row>
    <row r="7" spans="1:3" ht="94.5" customHeight="1">
      <c r="A7" s="432" t="s">
        <v>126</v>
      </c>
      <c r="B7" s="434" t="s">
        <v>1151</v>
      </c>
      <c r="C7" s="26"/>
    </row>
    <row r="8" spans="1:3" ht="38.25">
      <c r="A8" s="435"/>
      <c r="B8" s="436" t="s">
        <v>1152</v>
      </c>
      <c r="C8" s="437"/>
    </row>
    <row r="9" spans="1:3" ht="24" customHeight="1">
      <c r="A9" s="438" t="s">
        <v>129</v>
      </c>
      <c r="B9" s="439" t="s">
        <v>1153</v>
      </c>
      <c r="C9" s="440"/>
    </row>
    <row r="10" spans="1:3" ht="39.75" customHeight="1">
      <c r="A10" s="438" t="s">
        <v>1154</v>
      </c>
      <c r="B10" s="439" t="s">
        <v>1155</v>
      </c>
      <c r="C10" s="440"/>
    </row>
    <row r="11" spans="1:3" ht="15" customHeight="1">
      <c r="A11" s="438" t="s">
        <v>1156</v>
      </c>
      <c r="B11" s="439" t="s">
        <v>1157</v>
      </c>
      <c r="C11" s="440"/>
    </row>
    <row r="12" spans="1:3" ht="15" customHeight="1">
      <c r="A12" s="441" t="s">
        <v>1158</v>
      </c>
      <c r="B12" s="439" t="s">
        <v>1159</v>
      </c>
      <c r="C12" s="440"/>
    </row>
    <row r="13" spans="1:3" ht="27" customHeight="1">
      <c r="A13" s="441" t="s">
        <v>1160</v>
      </c>
      <c r="B13" s="439" t="s">
        <v>1161</v>
      </c>
      <c r="C13" s="440"/>
    </row>
    <row r="14" spans="1:3" ht="29.25" customHeight="1">
      <c r="A14" s="441" t="s">
        <v>1162</v>
      </c>
      <c r="B14" s="439" t="s">
        <v>1163</v>
      </c>
      <c r="C14" s="440"/>
    </row>
    <row r="15" spans="1:3" ht="51" customHeight="1">
      <c r="A15" s="441" t="s">
        <v>1164</v>
      </c>
      <c r="B15" s="439" t="s">
        <v>1165</v>
      </c>
      <c r="C15" s="440"/>
    </row>
    <row r="16" spans="1:3" ht="25.5" customHeight="1">
      <c r="A16" s="441" t="s">
        <v>1166</v>
      </c>
      <c r="B16" s="439" t="s">
        <v>1167</v>
      </c>
      <c r="C16" s="440"/>
    </row>
    <row r="17" spans="1:3" ht="46.5" customHeight="1">
      <c r="A17" s="441" t="s">
        <v>1168</v>
      </c>
      <c r="B17" s="439" t="s">
        <v>1169</v>
      </c>
      <c r="C17" s="440"/>
    </row>
    <row r="18" spans="1:3" ht="15" customHeight="1">
      <c r="A18" s="438" t="s">
        <v>1170</v>
      </c>
      <c r="B18" s="439" t="s">
        <v>1171</v>
      </c>
      <c r="C18" s="440"/>
    </row>
    <row r="19" spans="1:3" ht="60" customHeight="1">
      <c r="A19" s="441" t="s">
        <v>1158</v>
      </c>
      <c r="B19" s="439" t="s">
        <v>1172</v>
      </c>
      <c r="C19" s="440"/>
    </row>
    <row r="20" spans="1:3" ht="15" customHeight="1">
      <c r="A20" s="441" t="s">
        <v>1160</v>
      </c>
      <c r="B20" s="439" t="s">
        <v>1173</v>
      </c>
      <c r="C20" s="440"/>
    </row>
    <row r="21" spans="1:3" ht="24" customHeight="1">
      <c r="A21" s="442" t="s">
        <v>1162</v>
      </c>
      <c r="B21" s="443" t="s">
        <v>1174</v>
      </c>
      <c r="C21" s="384"/>
    </row>
    <row r="22" spans="1:3" ht="57.75" customHeight="1">
      <c r="A22" s="432" t="s">
        <v>1175</v>
      </c>
      <c r="B22" s="444" t="s">
        <v>1176</v>
      </c>
      <c r="C22" s="26"/>
    </row>
    <row r="23" spans="1:3" ht="58.5" customHeight="1">
      <c r="A23" s="432" t="s">
        <v>1177</v>
      </c>
      <c r="B23" s="445" t="s">
        <v>1178</v>
      </c>
      <c r="C23" s="26"/>
    </row>
    <row r="24" spans="1:3" ht="37.5" customHeight="1">
      <c r="A24" s="1610" t="s">
        <v>1179</v>
      </c>
      <c r="B24" s="1612"/>
      <c r="C24" s="26"/>
    </row>
    <row r="25" spans="1:3" ht="53.25" customHeight="1">
      <c r="A25" s="432" t="s">
        <v>1149</v>
      </c>
      <c r="B25" s="433" t="s">
        <v>1180</v>
      </c>
      <c r="C25" s="26"/>
    </row>
    <row r="26" spans="1:3" ht="88.5" customHeight="1">
      <c r="A26" s="432" t="s">
        <v>126</v>
      </c>
      <c r="B26" s="433" t="s">
        <v>1181</v>
      </c>
      <c r="C26" s="26"/>
    </row>
    <row r="27" spans="1:3" ht="36" customHeight="1">
      <c r="A27" s="435" t="s">
        <v>129</v>
      </c>
      <c r="B27" s="446" t="s">
        <v>1182</v>
      </c>
      <c r="C27" s="437"/>
    </row>
    <row r="28" spans="1:3" ht="29.25" customHeight="1">
      <c r="A28" s="441" t="s">
        <v>1158</v>
      </c>
      <c r="B28" s="447" t="s">
        <v>1183</v>
      </c>
      <c r="C28" s="440"/>
    </row>
    <row r="29" spans="1:3" ht="15" customHeight="1">
      <c r="A29" s="441" t="s">
        <v>1160</v>
      </c>
      <c r="B29" s="447" t="s">
        <v>1184</v>
      </c>
      <c r="C29" s="440"/>
    </row>
    <row r="30" spans="1:3" ht="15" customHeight="1">
      <c r="A30" s="441" t="s">
        <v>1162</v>
      </c>
      <c r="B30" s="447" t="s">
        <v>1185</v>
      </c>
      <c r="C30" s="440"/>
    </row>
    <row r="31" spans="1:3" ht="15" customHeight="1">
      <c r="A31" s="432" t="s">
        <v>1154</v>
      </c>
      <c r="B31" s="444" t="s">
        <v>1186</v>
      </c>
      <c r="C31" s="26"/>
    </row>
    <row r="32" spans="1:3" ht="30" customHeight="1">
      <c r="A32" s="432" t="s">
        <v>1156</v>
      </c>
      <c r="B32" s="444" t="s">
        <v>1187</v>
      </c>
      <c r="C32" s="26"/>
    </row>
    <row r="33" spans="1:7" ht="26.25" customHeight="1">
      <c r="A33" s="432" t="s">
        <v>1170</v>
      </c>
      <c r="B33" s="444" t="s">
        <v>1188</v>
      </c>
      <c r="C33" s="26"/>
    </row>
    <row r="34" spans="1:7" ht="51.75" customHeight="1">
      <c r="A34" s="432" t="s">
        <v>1175</v>
      </c>
      <c r="B34" s="445" t="s">
        <v>1189</v>
      </c>
      <c r="C34" s="26"/>
    </row>
    <row r="35" spans="1:7" ht="48.75" customHeight="1">
      <c r="A35" s="432" t="s">
        <v>1177</v>
      </c>
      <c r="B35" s="445" t="s">
        <v>1190</v>
      </c>
      <c r="C35" s="26"/>
    </row>
    <row r="36" spans="1:7" ht="36.75" customHeight="1">
      <c r="A36" s="1610" t="s">
        <v>1191</v>
      </c>
      <c r="B36" s="1612"/>
      <c r="C36" s="26"/>
    </row>
    <row r="37" spans="1:7" ht="49.5" customHeight="1">
      <c r="A37" s="432" t="s">
        <v>1149</v>
      </c>
      <c r="B37" s="433" t="s">
        <v>1192</v>
      </c>
      <c r="C37" s="26"/>
    </row>
    <row r="38" spans="1:7" ht="76.5" customHeight="1">
      <c r="A38" s="432" t="s">
        <v>126</v>
      </c>
      <c r="B38" s="433" t="s">
        <v>1193</v>
      </c>
      <c r="C38" s="26"/>
    </row>
    <row r="39" spans="1:7" ht="35.25" customHeight="1">
      <c r="A39" s="435" t="s">
        <v>129</v>
      </c>
      <c r="B39" s="448" t="s">
        <v>1194</v>
      </c>
      <c r="C39" s="437"/>
      <c r="G39" s="449"/>
    </row>
    <row r="40" spans="1:7" ht="68.25" customHeight="1">
      <c r="A40" s="441" t="s">
        <v>1158</v>
      </c>
      <c r="B40" s="439" t="s">
        <v>1195</v>
      </c>
      <c r="C40" s="440"/>
    </row>
    <row r="41" spans="1:7" ht="33.75" customHeight="1">
      <c r="A41" s="441" t="s">
        <v>1160</v>
      </c>
      <c r="B41" s="439" t="s">
        <v>1196</v>
      </c>
      <c r="C41" s="440"/>
    </row>
    <row r="42" spans="1:7" ht="60" customHeight="1">
      <c r="A42" s="441" t="s">
        <v>1162</v>
      </c>
      <c r="B42" s="439" t="s">
        <v>1197</v>
      </c>
      <c r="C42" s="384"/>
    </row>
    <row r="43" spans="1:7" ht="15" customHeight="1">
      <c r="A43" s="432" t="s">
        <v>1154</v>
      </c>
      <c r="B43" s="433" t="s">
        <v>1198</v>
      </c>
      <c r="C43" s="26"/>
    </row>
    <row r="44" spans="1:7" ht="32.25" customHeight="1">
      <c r="A44" s="432" t="s">
        <v>1156</v>
      </c>
      <c r="B44" s="433" t="s">
        <v>1199</v>
      </c>
      <c r="C44" s="26"/>
    </row>
    <row r="45" spans="1:7" ht="15" customHeight="1">
      <c r="A45" s="432" t="s">
        <v>1170</v>
      </c>
      <c r="B45" s="433" t="s">
        <v>1188</v>
      </c>
      <c r="C45" s="26"/>
    </row>
    <row r="46" spans="1:7" ht="72" customHeight="1">
      <c r="A46" s="432" t="s">
        <v>1175</v>
      </c>
      <c r="B46" s="445" t="s">
        <v>1200</v>
      </c>
      <c r="C46" s="26"/>
    </row>
    <row r="47" spans="1:7" ht="64.5" customHeight="1">
      <c r="A47" s="432" t="s">
        <v>1177</v>
      </c>
      <c r="B47" s="445" t="s">
        <v>1201</v>
      </c>
      <c r="C47" s="26"/>
    </row>
    <row r="48" spans="1:7" ht="95.25" customHeight="1">
      <c r="A48" s="432" t="s">
        <v>1158</v>
      </c>
      <c r="B48" s="445" t="s">
        <v>1202</v>
      </c>
      <c r="C48" s="26"/>
    </row>
    <row r="49" spans="1:2">
      <c r="A49" s="450"/>
      <c r="B49" s="394"/>
    </row>
    <row r="50" spans="1:2" ht="96.75" customHeight="1"/>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&amp;CEN 
Annex XXIX</oddHeader>
    <oddFooter>&amp;C&amp;P</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EFDB6-2554-4EDE-BD4A-F327AB0953F9}">
  <sheetPr codeName="Sheet92">
    <pageSetUpPr fitToPage="1"/>
  </sheetPr>
  <dimension ref="A1:D19"/>
  <sheetViews>
    <sheetView workbookViewId="0"/>
  </sheetViews>
  <sheetFormatPr defaultColWidth="11.42578125" defaultRowHeight="15"/>
  <cols>
    <col min="1" max="1" width="5.5703125" style="62" customWidth="1"/>
    <col min="2" max="2" width="65" style="1" customWidth="1"/>
    <col min="3" max="3" width="12.42578125" style="1" customWidth="1"/>
    <col min="4" max="4" width="14.5703125" style="1" customWidth="1"/>
    <col min="5" max="16384" width="11.42578125" style="1"/>
  </cols>
  <sheetData>
    <row r="1" spans="1:4" ht="26.25" customHeight="1">
      <c r="A1" s="412" t="s">
        <v>1125</v>
      </c>
    </row>
    <row r="3" spans="1:4">
      <c r="A3" s="1613"/>
      <c r="B3" s="1614"/>
      <c r="C3" s="451" t="s">
        <v>7</v>
      </c>
      <c r="D3" s="451" t="s">
        <v>8</v>
      </c>
    </row>
    <row r="4" spans="1:4" ht="27.75" customHeight="1">
      <c r="A4" s="1615"/>
      <c r="B4" s="1616"/>
      <c r="C4" s="451" t="s">
        <v>1133</v>
      </c>
      <c r="D4" s="451" t="s">
        <v>1203</v>
      </c>
    </row>
    <row r="5" spans="1:4" ht="21.75" customHeight="1">
      <c r="A5" s="452">
        <v>1</v>
      </c>
      <c r="B5" s="453" t="s">
        <v>1204</v>
      </c>
      <c r="C5" s="454"/>
      <c r="D5" s="454"/>
    </row>
    <row r="6" spans="1:4" ht="27" customHeight="1">
      <c r="A6" s="451" t="s">
        <v>116</v>
      </c>
      <c r="B6" s="454" t="s">
        <v>1205</v>
      </c>
      <c r="C6" s="455"/>
      <c r="D6" s="454"/>
    </row>
    <row r="7" spans="1:4" ht="42.75" customHeight="1">
      <c r="A7" s="451" t="s">
        <v>117</v>
      </c>
      <c r="B7" s="456" t="s">
        <v>1206</v>
      </c>
      <c r="C7" s="455"/>
      <c r="D7" s="454"/>
    </row>
    <row r="8" spans="1:4" ht="21" customHeight="1">
      <c r="A8" s="452">
        <v>2</v>
      </c>
      <c r="B8" s="453" t="s">
        <v>1207</v>
      </c>
      <c r="C8" s="454"/>
      <c r="D8" s="454"/>
    </row>
    <row r="9" spans="1:4" ht="32.25" customHeight="1">
      <c r="A9" s="451" t="s">
        <v>116</v>
      </c>
      <c r="B9" s="454" t="s">
        <v>1208</v>
      </c>
      <c r="C9" s="455"/>
      <c r="D9" s="454"/>
    </row>
    <row r="10" spans="1:4" ht="48.75" customHeight="1">
      <c r="A10" s="451" t="s">
        <v>117</v>
      </c>
      <c r="B10" s="456" t="s">
        <v>1209</v>
      </c>
      <c r="C10" s="455"/>
      <c r="D10" s="454"/>
    </row>
    <row r="11" spans="1:4" ht="22.5" customHeight="1">
      <c r="A11" s="452">
        <v>3</v>
      </c>
      <c r="B11" s="453" t="s">
        <v>1210</v>
      </c>
      <c r="C11" s="454"/>
      <c r="D11" s="454"/>
    </row>
    <row r="12" spans="1:4" ht="53.25" customHeight="1">
      <c r="A12" s="451" t="s">
        <v>116</v>
      </c>
      <c r="B12" s="456" t="s">
        <v>1211</v>
      </c>
      <c r="C12" s="455"/>
      <c r="D12" s="454"/>
    </row>
    <row r="13" spans="1:4" ht="24" customHeight="1">
      <c r="A13" s="451" t="s">
        <v>117</v>
      </c>
      <c r="B13" s="454" t="s">
        <v>1212</v>
      </c>
      <c r="C13" s="455"/>
      <c r="D13" s="454"/>
    </row>
    <row r="14" spans="1:4" ht="26.25" customHeight="1">
      <c r="A14" s="452">
        <v>4</v>
      </c>
      <c r="B14" s="454" t="s">
        <v>1213</v>
      </c>
      <c r="C14" s="454"/>
      <c r="D14" s="454"/>
    </row>
    <row r="15" spans="1:4" ht="39.75" customHeight="1">
      <c r="A15" s="451" t="s">
        <v>116</v>
      </c>
      <c r="B15" s="456" t="s">
        <v>1214</v>
      </c>
      <c r="C15" s="455"/>
      <c r="D15" s="454"/>
    </row>
    <row r="16" spans="1:4" ht="31.5" customHeight="1">
      <c r="A16" s="451" t="s">
        <v>117</v>
      </c>
      <c r="B16" s="456" t="s">
        <v>1215</v>
      </c>
      <c r="C16" s="455"/>
      <c r="D16" s="454"/>
    </row>
    <row r="17" spans="1:4" ht="52.5" customHeight="1">
      <c r="A17" s="451" t="s">
        <v>147</v>
      </c>
      <c r="B17" s="457" t="s">
        <v>1216</v>
      </c>
      <c r="C17" s="455"/>
      <c r="D17" s="454"/>
    </row>
    <row r="18" spans="1:4">
      <c r="A18" s="452">
        <v>5</v>
      </c>
      <c r="B18" s="454" t="s">
        <v>1217</v>
      </c>
      <c r="C18" s="454"/>
      <c r="D18" s="454"/>
    </row>
    <row r="19" spans="1:4">
      <c r="A19" s="452">
        <v>6</v>
      </c>
      <c r="B19" s="453" t="s">
        <v>45</v>
      </c>
      <c r="C19" s="454"/>
      <c r="D19" s="454"/>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&amp;CEN
Annex XXIX</oddHeader>
    <oddFooter>&amp;C&amp;P</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DE6DE-EC28-458A-B8FD-A956EF6F53F9}">
  <sheetPr codeName="Sheet93">
    <pageSetUpPr fitToPage="1"/>
  </sheetPr>
  <dimension ref="A1:I17"/>
  <sheetViews>
    <sheetView workbookViewId="0"/>
  </sheetViews>
  <sheetFormatPr defaultColWidth="11.42578125" defaultRowHeight="15"/>
  <cols>
    <col min="1" max="1" width="3.5703125" style="1" customWidth="1"/>
    <col min="2" max="2" width="50.140625" style="1" customWidth="1"/>
    <col min="3" max="5" width="11.42578125" style="1"/>
    <col min="6" max="6" width="15.42578125" style="1" customWidth="1"/>
    <col min="7" max="16384" width="11.42578125" style="1"/>
  </cols>
  <sheetData>
    <row r="1" spans="1:9" ht="15.75" customHeight="1">
      <c r="A1" s="412" t="s">
        <v>1218</v>
      </c>
      <c r="C1" s="458"/>
      <c r="D1" s="458"/>
      <c r="E1" s="458"/>
      <c r="F1" s="458"/>
    </row>
    <row r="2" spans="1:9" ht="15.75" customHeight="1">
      <c r="A2" s="458"/>
      <c r="B2" s="458"/>
      <c r="C2" s="458"/>
      <c r="D2" s="458"/>
      <c r="E2" s="458"/>
      <c r="F2" s="458"/>
    </row>
    <row r="4" spans="1:9">
      <c r="A4" s="1617"/>
      <c r="B4" s="1618"/>
      <c r="C4" s="459" t="s">
        <v>7</v>
      </c>
      <c r="D4" s="459" t="s">
        <v>8</v>
      </c>
      <c r="E4" s="459" t="s">
        <v>9</v>
      </c>
      <c r="F4" s="459" t="s">
        <v>46</v>
      </c>
      <c r="G4" s="451" t="s">
        <v>47</v>
      </c>
      <c r="H4" s="459" t="s">
        <v>155</v>
      </c>
      <c r="I4" s="459" t="s">
        <v>156</v>
      </c>
    </row>
    <row r="5" spans="1:9" ht="51">
      <c r="A5" s="1619"/>
      <c r="B5" s="1620"/>
      <c r="C5" s="459" t="s">
        <v>1219</v>
      </c>
      <c r="D5" s="459" t="s">
        <v>1220</v>
      </c>
      <c r="E5" s="459" t="s">
        <v>1221</v>
      </c>
      <c r="F5" s="459" t="s">
        <v>1222</v>
      </c>
      <c r="G5" s="451" t="s">
        <v>1223</v>
      </c>
      <c r="H5" s="459" t="s">
        <v>1224</v>
      </c>
      <c r="I5" s="459" t="s">
        <v>6</v>
      </c>
    </row>
    <row r="6" spans="1:9">
      <c r="A6" s="460">
        <v>1</v>
      </c>
      <c r="B6" s="423" t="s">
        <v>1225</v>
      </c>
      <c r="C6" s="69"/>
      <c r="D6" s="69"/>
      <c r="E6" s="69"/>
      <c r="F6" s="69"/>
      <c r="G6" s="454"/>
      <c r="H6" s="69"/>
      <c r="I6" s="69"/>
    </row>
    <row r="7" spans="1:9" ht="23.25" customHeight="1">
      <c r="A7" s="461" t="s">
        <v>1226</v>
      </c>
      <c r="B7" s="462" t="s">
        <v>1227</v>
      </c>
      <c r="C7" s="462"/>
      <c r="D7" s="462"/>
      <c r="E7" s="462"/>
      <c r="F7" s="462"/>
      <c r="G7" s="454"/>
      <c r="H7" s="462"/>
      <c r="I7" s="462"/>
    </row>
    <row r="8" spans="1:9">
      <c r="A8" s="461" t="s">
        <v>1228</v>
      </c>
      <c r="B8" s="462" t="s">
        <v>1229</v>
      </c>
      <c r="C8" s="462"/>
      <c r="D8" s="462"/>
      <c r="E8" s="462"/>
      <c r="F8" s="462"/>
      <c r="G8" s="454"/>
      <c r="H8" s="462"/>
      <c r="I8" s="462"/>
    </row>
    <row r="9" spans="1:9">
      <c r="A9" s="69">
        <v>2</v>
      </c>
      <c r="B9" s="69" t="s">
        <v>1230</v>
      </c>
      <c r="C9" s="69"/>
      <c r="D9" s="69"/>
      <c r="E9" s="69"/>
      <c r="F9" s="69"/>
      <c r="G9" s="454"/>
      <c r="H9" s="69"/>
      <c r="I9" s="69"/>
    </row>
    <row r="10" spans="1:9">
      <c r="A10" s="69">
        <v>3</v>
      </c>
      <c r="B10" s="69" t="s">
        <v>1231</v>
      </c>
      <c r="C10" s="69"/>
      <c r="D10" s="69"/>
      <c r="E10" s="69"/>
      <c r="F10" s="69"/>
      <c r="G10" s="454"/>
      <c r="H10" s="69"/>
      <c r="I10" s="69"/>
    </row>
    <row r="11" spans="1:9">
      <c r="A11" s="69">
        <v>4</v>
      </c>
      <c r="B11" s="69" t="s">
        <v>1232</v>
      </c>
      <c r="C11" s="69"/>
      <c r="D11" s="69"/>
      <c r="E11" s="69"/>
      <c r="F11" s="69"/>
      <c r="G11" s="454"/>
      <c r="H11" s="69"/>
      <c r="I11" s="69"/>
    </row>
    <row r="12" spans="1:9">
      <c r="A12" s="70">
        <v>5</v>
      </c>
      <c r="B12" s="70" t="s">
        <v>1233</v>
      </c>
      <c r="C12" s="70"/>
      <c r="D12" s="70"/>
      <c r="E12" s="70"/>
      <c r="F12" s="70"/>
      <c r="G12" s="454"/>
      <c r="H12" s="70"/>
      <c r="I12" s="69"/>
    </row>
    <row r="13" spans="1:9">
      <c r="A13" s="69">
        <v>6</v>
      </c>
      <c r="B13" s="69" t="s">
        <v>1234</v>
      </c>
      <c r="C13" s="69"/>
      <c r="D13" s="69"/>
      <c r="E13" s="69"/>
      <c r="F13" s="69"/>
      <c r="G13" s="454"/>
      <c r="H13" s="69"/>
      <c r="I13" s="69"/>
    </row>
    <row r="14" spans="1:9">
      <c r="A14" s="69">
        <v>7</v>
      </c>
      <c r="B14" s="69" t="s">
        <v>1217</v>
      </c>
      <c r="C14" s="69"/>
      <c r="D14" s="69"/>
      <c r="E14" s="69"/>
      <c r="F14" s="69"/>
      <c r="G14" s="454"/>
      <c r="H14" s="69"/>
      <c r="I14" s="69"/>
    </row>
    <row r="15" spans="1:9" ht="25.5">
      <c r="A15" s="461" t="s">
        <v>1235</v>
      </c>
      <c r="B15" s="462" t="s">
        <v>1236</v>
      </c>
      <c r="C15" s="69"/>
      <c r="D15" s="69"/>
      <c r="E15" s="69"/>
      <c r="F15" s="69"/>
      <c r="G15" s="454"/>
      <c r="H15" s="69"/>
      <c r="I15" s="69"/>
    </row>
    <row r="16" spans="1:9">
      <c r="A16" s="461" t="s">
        <v>1237</v>
      </c>
      <c r="B16" s="462" t="s">
        <v>1227</v>
      </c>
      <c r="C16" s="69"/>
      <c r="D16" s="69"/>
      <c r="E16" s="69"/>
      <c r="F16" s="69"/>
      <c r="G16" s="454"/>
      <c r="H16" s="69"/>
      <c r="I16" s="69"/>
    </row>
    <row r="17" spans="1:9">
      <c r="A17" s="460">
        <v>8</v>
      </c>
      <c r="B17" s="423" t="s">
        <v>1238</v>
      </c>
      <c r="C17" s="69"/>
      <c r="D17" s="69"/>
      <c r="E17" s="69"/>
      <c r="F17" s="69"/>
      <c r="G17" s="454"/>
      <c r="H17" s="69"/>
      <c r="I17" s="69"/>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&amp;CEN
Annex XXIX</oddHeader>
    <oddFooter>&amp;C&amp;P</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8B0E7-A083-4664-AD32-A7B6189FB080}">
  <sheetPr codeName="Sheet94">
    <pageSetUpPr fitToPage="1"/>
  </sheetPr>
  <dimension ref="A1:C23"/>
  <sheetViews>
    <sheetView workbookViewId="0"/>
  </sheetViews>
  <sheetFormatPr defaultColWidth="11.42578125" defaultRowHeight="15"/>
  <cols>
    <col min="1" max="1" width="6.85546875" style="86" customWidth="1"/>
    <col min="2" max="2" width="51.5703125" style="1" customWidth="1"/>
    <col min="3" max="3" width="21.5703125" style="1" customWidth="1"/>
    <col min="4" max="16384" width="11.42578125" style="1"/>
  </cols>
  <sheetData>
    <row r="1" spans="1:3" ht="18">
      <c r="A1" s="337" t="s">
        <v>1127</v>
      </c>
    </row>
    <row r="3" spans="1:3">
      <c r="A3" s="1619"/>
      <c r="B3" s="1620"/>
      <c r="C3" s="459" t="s">
        <v>7</v>
      </c>
    </row>
    <row r="4" spans="1:3">
      <c r="A4" s="1621" t="s">
        <v>1239</v>
      </c>
      <c r="B4" s="1621"/>
      <c r="C4" s="1621"/>
    </row>
    <row r="5" spans="1:3">
      <c r="A5" s="459">
        <v>1</v>
      </c>
      <c r="B5" s="69" t="s">
        <v>1240</v>
      </c>
      <c r="C5" s="69"/>
    </row>
    <row r="6" spans="1:3">
      <c r="A6" s="459">
        <v>2</v>
      </c>
      <c r="B6" s="69" t="s">
        <v>1241</v>
      </c>
      <c r="C6" s="69"/>
    </row>
    <row r="7" spans="1:3">
      <c r="A7" s="459">
        <v>3</v>
      </c>
      <c r="B7" s="69" t="s">
        <v>1242</v>
      </c>
      <c r="C7" s="69"/>
    </row>
    <row r="8" spans="1:3">
      <c r="A8" s="459">
        <v>4</v>
      </c>
      <c r="B8" s="69" t="s">
        <v>1243</v>
      </c>
      <c r="C8" s="69"/>
    </row>
    <row r="9" spans="1:3">
      <c r="A9" s="1621" t="s">
        <v>1244</v>
      </c>
      <c r="B9" s="1621"/>
      <c r="C9" s="1621"/>
    </row>
    <row r="10" spans="1:3">
      <c r="A10" s="459">
        <v>5</v>
      </c>
      <c r="B10" s="69" t="s">
        <v>1240</v>
      </c>
      <c r="C10" s="69"/>
    </row>
    <row r="11" spans="1:3">
      <c r="A11" s="459">
        <v>6</v>
      </c>
      <c r="B11" s="69" t="s">
        <v>1241</v>
      </c>
      <c r="C11" s="69"/>
    </row>
    <row r="12" spans="1:3">
      <c r="A12" s="459">
        <v>7</v>
      </c>
      <c r="B12" s="69" t="s">
        <v>1242</v>
      </c>
      <c r="C12" s="69"/>
    </row>
    <row r="13" spans="1:3">
      <c r="A13" s="459">
        <v>8</v>
      </c>
      <c r="B13" s="69" t="s">
        <v>1243</v>
      </c>
      <c r="C13" s="69"/>
    </row>
    <row r="14" spans="1:3">
      <c r="A14" s="1621" t="s">
        <v>1245</v>
      </c>
      <c r="B14" s="1621"/>
      <c r="C14" s="1621"/>
    </row>
    <row r="15" spans="1:3">
      <c r="A15" s="459">
        <v>9</v>
      </c>
      <c r="B15" s="69" t="s">
        <v>1240</v>
      </c>
      <c r="C15" s="69"/>
    </row>
    <row r="16" spans="1:3">
      <c r="A16" s="459">
        <v>10</v>
      </c>
      <c r="B16" s="69" t="s">
        <v>1241</v>
      </c>
      <c r="C16" s="69"/>
    </row>
    <row r="17" spans="1:3">
      <c r="A17" s="459">
        <v>11</v>
      </c>
      <c r="B17" s="69" t="s">
        <v>1242</v>
      </c>
      <c r="C17" s="69"/>
    </row>
    <row r="18" spans="1:3">
      <c r="A18" s="459">
        <v>12</v>
      </c>
      <c r="B18" s="69" t="s">
        <v>1243</v>
      </c>
      <c r="C18" s="69"/>
    </row>
    <row r="19" spans="1:3">
      <c r="A19" s="1621" t="s">
        <v>1246</v>
      </c>
      <c r="B19" s="1621"/>
      <c r="C19" s="1621"/>
    </row>
    <row r="20" spans="1:3">
      <c r="A20" s="459">
        <v>13</v>
      </c>
      <c r="B20" s="69" t="s">
        <v>1240</v>
      </c>
      <c r="C20" s="69"/>
    </row>
    <row r="21" spans="1:3">
      <c r="A21" s="459">
        <v>14</v>
      </c>
      <c r="B21" s="69" t="s">
        <v>1241</v>
      </c>
      <c r="C21" s="69"/>
    </row>
    <row r="22" spans="1:3">
      <c r="A22" s="459">
        <v>15</v>
      </c>
      <c r="B22" s="69" t="s">
        <v>1242</v>
      </c>
      <c r="C22" s="69"/>
    </row>
    <row r="23" spans="1:3">
      <c r="A23" s="459">
        <v>16</v>
      </c>
      <c r="B23" s="69" t="s">
        <v>1243</v>
      </c>
      <c r="C23" s="69"/>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&amp;CEN
Annex XXIX</oddHeader>
    <oddFooter>&amp;C&amp;P</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83619-DAB7-4476-8EBC-670B032EA4F4}">
  <sheetPr codeName="Sheet95">
    <pageSetUpPr fitToPage="1"/>
  </sheetPr>
  <dimension ref="A1:H22"/>
  <sheetViews>
    <sheetView workbookViewId="0"/>
  </sheetViews>
  <sheetFormatPr defaultColWidth="11.42578125" defaultRowHeight="15"/>
  <cols>
    <col min="1" max="16384" width="11.42578125" style="1"/>
  </cols>
  <sheetData>
    <row r="1" spans="1:1" ht="18">
      <c r="A1" s="337" t="s">
        <v>1128</v>
      </c>
    </row>
    <row r="21" spans="1:8" ht="65.25" customHeight="1">
      <c r="A21" s="1622" t="s">
        <v>1247</v>
      </c>
      <c r="B21" s="1622"/>
      <c r="C21" s="1622"/>
      <c r="D21" s="1622"/>
      <c r="E21" s="1622"/>
      <c r="F21" s="1622"/>
      <c r="G21" s="1622"/>
      <c r="H21" s="1622"/>
    </row>
    <row r="22" spans="1:8" ht="37.5" customHeight="1">
      <c r="A22" s="1623" t="s">
        <v>1248</v>
      </c>
      <c r="B22" s="1623"/>
      <c r="C22" s="1623"/>
      <c r="D22" s="1623"/>
      <c r="E22" s="1623"/>
      <c r="F22" s="1623"/>
      <c r="G22" s="1623"/>
      <c r="H22" s="1623"/>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&amp;CEN
Annex XXIX</oddHeader>
    <oddFooter>&amp;C&amp;P</oddFooter>
  </headerFooter>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D5740-10D3-4FCB-AF72-15AEB4F221A7}">
  <sheetPr codeName="Sheet97"/>
  <dimension ref="A1:H15"/>
  <sheetViews>
    <sheetView topLeftCell="A7" workbookViewId="0"/>
  </sheetViews>
  <sheetFormatPr defaultColWidth="9.140625" defaultRowHeight="15"/>
  <cols>
    <col min="1" max="1" width="26" style="1" bestFit="1" customWidth="1"/>
    <col min="2" max="2" width="38" style="1" customWidth="1"/>
    <col min="3" max="3" width="62.5703125" style="1" customWidth="1"/>
    <col min="4" max="5" width="22.42578125" style="1" customWidth="1"/>
    <col min="6" max="6" width="9.140625" style="1"/>
    <col min="7" max="7" width="13.140625" style="62" customWidth="1"/>
    <col min="8" max="8" width="52.42578125" style="1" customWidth="1"/>
    <col min="9" max="16384" width="9.140625" style="1"/>
  </cols>
  <sheetData>
    <row r="1" spans="1:8" ht="15" hidden="1" customHeight="1"/>
    <row r="2" spans="1:8" ht="15" hidden="1" customHeight="1">
      <c r="H2" s="406"/>
    </row>
    <row r="3" spans="1:8" ht="31.5" hidden="1" customHeight="1">
      <c r="A3" s="1624" t="s">
        <v>1426</v>
      </c>
      <c r="B3" s="538" t="s">
        <v>1427</v>
      </c>
      <c r="C3" s="539"/>
      <c r="D3" s="539"/>
      <c r="E3" s="539"/>
      <c r="F3" s="540"/>
      <c r="H3" s="338"/>
    </row>
    <row r="4" spans="1:8" ht="32.25" hidden="1" customHeight="1">
      <c r="A4" s="1625"/>
      <c r="B4" s="541" t="s">
        <v>1428</v>
      </c>
      <c r="C4" s="542"/>
      <c r="D4" s="542"/>
      <c r="E4" s="542"/>
      <c r="F4" s="543"/>
    </row>
    <row r="5" spans="1:8" ht="25.5" hidden="1" customHeight="1">
      <c r="A5" s="1626"/>
      <c r="B5" s="538" t="s">
        <v>1429</v>
      </c>
      <c r="C5" s="539"/>
      <c r="D5" s="539"/>
      <c r="E5" s="539"/>
      <c r="F5" s="540"/>
    </row>
    <row r="6" spans="1:8" ht="15" hidden="1" customHeight="1">
      <c r="A6" s="544"/>
      <c r="B6" s="316"/>
      <c r="C6" s="316"/>
      <c r="D6" s="316"/>
      <c r="E6" s="316"/>
      <c r="F6" s="316"/>
    </row>
    <row r="7" spans="1:8" ht="18.75">
      <c r="A7" s="42" t="s">
        <v>1424</v>
      </c>
    </row>
    <row r="8" spans="1:8">
      <c r="A8" s="1" t="s">
        <v>120</v>
      </c>
    </row>
    <row r="11" spans="1:8">
      <c r="A11" s="15" t="s">
        <v>121</v>
      </c>
      <c r="B11" s="15" t="s">
        <v>113</v>
      </c>
      <c r="C11" s="43" t="s">
        <v>122</v>
      </c>
      <c r="F11" s="62"/>
      <c r="G11" s="1"/>
    </row>
    <row r="12" spans="1:8" ht="15" customHeight="1">
      <c r="A12" s="545" t="s">
        <v>1430</v>
      </c>
      <c r="B12" s="546" t="s">
        <v>116</v>
      </c>
      <c r="C12" s="547" t="s">
        <v>1431</v>
      </c>
      <c r="F12" s="62"/>
      <c r="G12" s="1"/>
    </row>
    <row r="13" spans="1:8" ht="38.25" customHeight="1">
      <c r="A13" s="548" t="s">
        <v>1432</v>
      </c>
      <c r="B13" s="546" t="s">
        <v>117</v>
      </c>
      <c r="C13" s="547" t="s">
        <v>1433</v>
      </c>
      <c r="F13" s="62"/>
      <c r="G13" s="1"/>
    </row>
    <row r="14" spans="1:8" ht="27" customHeight="1">
      <c r="A14" s="548" t="s">
        <v>1432</v>
      </c>
      <c r="B14" s="41" t="s">
        <v>129</v>
      </c>
      <c r="C14" s="547" t="s">
        <v>1434</v>
      </c>
      <c r="F14" s="62"/>
      <c r="G14" s="1"/>
    </row>
    <row r="15" spans="1:8" ht="29.25" customHeight="1">
      <c r="A15" s="548" t="s">
        <v>1435</v>
      </c>
      <c r="B15" s="41" t="s">
        <v>132</v>
      </c>
      <c r="C15" s="547" t="s">
        <v>1436</v>
      </c>
      <c r="F15" s="62"/>
      <c r="G15" s="1"/>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&amp;CEN
Annex XXXI</oddHeader>
    <oddFooter>&amp;C&amp;P</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EE7E4-45F3-4738-9625-55CA2383A8A3}">
  <sheetPr codeName="Sheet98"/>
  <dimension ref="A1:M24"/>
  <sheetViews>
    <sheetView topLeftCell="A7" workbookViewId="0">
      <selection activeCell="L31" sqref="L31"/>
    </sheetView>
  </sheetViews>
  <sheetFormatPr defaultColWidth="9.140625" defaultRowHeight="15"/>
  <cols>
    <col min="1" max="1" width="11.42578125" style="1" customWidth="1"/>
    <col min="2" max="2" width="43.5703125" style="1" customWidth="1"/>
    <col min="3" max="5" width="22.42578125" style="1" customWidth="1"/>
    <col min="6" max="8" width="22.42578125" style="1" hidden="1" customWidth="1"/>
    <col min="9" max="10" width="22.42578125" style="1" customWidth="1"/>
    <col min="11" max="11" width="9.140625" style="1"/>
    <col min="12" max="12" width="13.140625" style="62" customWidth="1"/>
    <col min="13" max="13" width="52.42578125" style="1" customWidth="1"/>
    <col min="14" max="16384" width="9.140625" style="1"/>
  </cols>
  <sheetData>
    <row r="1" spans="1:13" hidden="1"/>
    <row r="2" spans="1:13" hidden="1">
      <c r="M2" s="406"/>
    </row>
    <row r="3" spans="1:13" ht="31.5" hidden="1" customHeight="1">
      <c r="A3" s="1575" t="s">
        <v>1426</v>
      </c>
      <c r="B3" s="1628" t="s">
        <v>1427</v>
      </c>
      <c r="C3" s="1629"/>
      <c r="D3" s="1629"/>
      <c r="E3" s="1629"/>
      <c r="F3" s="1629"/>
      <c r="G3" s="1629"/>
      <c r="H3" s="1629"/>
      <c r="I3" s="1629"/>
      <c r="J3" s="1629"/>
      <c r="K3" s="1630"/>
      <c r="M3" s="338"/>
    </row>
    <row r="4" spans="1:13" ht="32.25" hidden="1" customHeight="1">
      <c r="A4" s="1627"/>
      <c r="B4" s="1631" t="s">
        <v>1428</v>
      </c>
      <c r="C4" s="1632"/>
      <c r="D4" s="1632"/>
      <c r="E4" s="1632"/>
      <c r="F4" s="1632"/>
      <c r="G4" s="1632"/>
      <c r="H4" s="1632"/>
      <c r="I4" s="1632"/>
      <c r="J4" s="1632"/>
      <c r="K4" s="1633"/>
    </row>
    <row r="5" spans="1:13" ht="25.5" hidden="1" customHeight="1">
      <c r="A5" s="1576"/>
      <c r="B5" s="1628" t="s">
        <v>1429</v>
      </c>
      <c r="C5" s="1629"/>
      <c r="D5" s="1629"/>
      <c r="E5" s="1629"/>
      <c r="F5" s="1629"/>
      <c r="G5" s="1629"/>
      <c r="H5" s="1629"/>
      <c r="I5" s="1629"/>
      <c r="J5" s="1629"/>
      <c r="K5" s="1630"/>
    </row>
    <row r="6" spans="1:13" hidden="1">
      <c r="A6" s="544"/>
      <c r="B6" s="316"/>
      <c r="C6" s="316"/>
      <c r="D6" s="316"/>
      <c r="E6" s="316"/>
      <c r="F6" s="316"/>
      <c r="G6" s="316"/>
      <c r="H6" s="316"/>
      <c r="I6" s="316"/>
      <c r="J6" s="316"/>
      <c r="K6" s="316"/>
    </row>
    <row r="7" spans="1:13" s="550" customFormat="1" ht="18.75">
      <c r="A7" s="549" t="s">
        <v>1437</v>
      </c>
      <c r="C7" s="551"/>
    </row>
    <row r="8" spans="1:13" s="550" customFormat="1"/>
    <row r="9" spans="1:13" s="550" customFormat="1">
      <c r="A9" s="1"/>
    </row>
    <row r="10" spans="1:13" s="550" customFormat="1">
      <c r="A10" s="1"/>
    </row>
    <row r="11" spans="1:13" ht="13.5" customHeight="1">
      <c r="A11" s="1634" t="s">
        <v>1438</v>
      </c>
      <c r="B11" s="1634"/>
      <c r="C11" s="552" t="s">
        <v>7</v>
      </c>
      <c r="D11" s="552" t="s">
        <v>8</v>
      </c>
      <c r="E11" s="552" t="s">
        <v>9</v>
      </c>
      <c r="F11" s="552" t="s">
        <v>802</v>
      </c>
      <c r="G11" s="552" t="s">
        <v>804</v>
      </c>
      <c r="H11" s="552"/>
      <c r="I11" s="552" t="s">
        <v>46</v>
      </c>
      <c r="J11" s="553" t="s">
        <v>47</v>
      </c>
    </row>
    <row r="12" spans="1:13" ht="15" customHeight="1">
      <c r="A12" s="1634"/>
      <c r="B12" s="1634"/>
      <c r="C12" s="1634" t="s">
        <v>1439</v>
      </c>
      <c r="D12" s="1634"/>
      <c r="E12" s="1634"/>
      <c r="F12" s="554" t="s">
        <v>690</v>
      </c>
      <c r="G12" s="554" t="s">
        <v>1440</v>
      </c>
      <c r="H12" s="554"/>
      <c r="I12" s="1297" t="s">
        <v>1203</v>
      </c>
      <c r="J12" s="1297" t="s">
        <v>1441</v>
      </c>
    </row>
    <row r="13" spans="1:13">
      <c r="A13" s="1634"/>
      <c r="B13" s="1634"/>
      <c r="C13" s="554" t="s">
        <v>1442</v>
      </c>
      <c r="D13" s="554" t="s">
        <v>1443</v>
      </c>
      <c r="E13" s="554" t="s">
        <v>1444</v>
      </c>
      <c r="F13" s="554" t="s">
        <v>1445</v>
      </c>
      <c r="G13" s="554"/>
      <c r="H13" s="554"/>
      <c r="I13" s="1297"/>
      <c r="J13" s="1297"/>
    </row>
    <row r="14" spans="1:13" ht="38.25" customHeight="1">
      <c r="A14" s="554">
        <v>1</v>
      </c>
      <c r="B14" s="555" t="s">
        <v>1446</v>
      </c>
      <c r="C14" s="672"/>
      <c r="D14" s="672"/>
      <c r="E14" s="672"/>
      <c r="F14" s="672"/>
      <c r="G14" s="672"/>
      <c r="H14" s="672"/>
      <c r="I14" s="672"/>
      <c r="J14" s="672"/>
    </row>
    <row r="15" spans="1:13" ht="45">
      <c r="A15" s="554">
        <v>2</v>
      </c>
      <c r="B15" s="556" t="s">
        <v>1447</v>
      </c>
      <c r="C15" s="554"/>
      <c r="D15" s="554"/>
      <c r="E15" s="554"/>
      <c r="F15" s="554"/>
      <c r="G15" s="554"/>
      <c r="H15" s="554"/>
      <c r="I15" s="554"/>
      <c r="J15" s="554"/>
    </row>
    <row r="16" spans="1:13" ht="38.25" customHeight="1">
      <c r="A16" s="554">
        <v>3</v>
      </c>
      <c r="B16" s="557" t="s">
        <v>1448</v>
      </c>
      <c r="C16" s="554"/>
      <c r="D16" s="554"/>
      <c r="E16" s="554"/>
      <c r="F16" s="554"/>
      <c r="G16" s="554"/>
      <c r="H16" s="554"/>
      <c r="I16" s="558"/>
      <c r="J16" s="559"/>
    </row>
    <row r="17" spans="1:10" ht="38.25" customHeight="1">
      <c r="A17" s="554">
        <v>4</v>
      </c>
      <c r="B17" s="557" t="s">
        <v>1449</v>
      </c>
      <c r="C17" s="554"/>
      <c r="D17" s="554"/>
      <c r="E17" s="554"/>
      <c r="F17" s="560"/>
      <c r="G17" s="561"/>
      <c r="H17" s="561"/>
      <c r="I17" s="558"/>
      <c r="J17" s="562"/>
    </row>
    <row r="18" spans="1:10" ht="38.25" customHeight="1">
      <c r="A18" s="563">
        <v>5</v>
      </c>
      <c r="B18" s="555" t="s">
        <v>1450</v>
      </c>
      <c r="C18" s="554"/>
      <c r="D18" s="554"/>
      <c r="E18" s="554"/>
      <c r="F18" s="561"/>
      <c r="G18" s="561"/>
      <c r="H18" s="561"/>
      <c r="I18" s="554"/>
      <c r="J18" s="554"/>
    </row>
    <row r="24" spans="1:10">
      <c r="D24" s="1081"/>
    </row>
  </sheetData>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&amp;CEN
Annex XXXI</oddHeader>
    <oddFooter>&amp;C&amp;P</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CE8C5-2DE4-41E9-94C4-A0ADB3DF601C}">
  <sheetPr codeName="Sheet18">
    <pageSetUpPr fitToPage="1"/>
  </sheetPr>
  <dimension ref="B2:S19"/>
  <sheetViews>
    <sheetView workbookViewId="0">
      <selection activeCell="S34" sqref="S34"/>
    </sheetView>
  </sheetViews>
  <sheetFormatPr defaultColWidth="9.140625" defaultRowHeight="15"/>
  <cols>
    <col min="1" max="18" width="9.140625" style="1"/>
    <col min="19" max="19" width="14" style="1" customWidth="1"/>
    <col min="20" max="16384" width="9.140625" style="1"/>
  </cols>
  <sheetData>
    <row r="2" spans="2:19">
      <c r="B2" s="564" t="s">
        <v>1749</v>
      </c>
      <c r="C2" s="565"/>
      <c r="D2" s="565"/>
      <c r="E2" s="565"/>
      <c r="F2" s="565"/>
      <c r="G2" s="565"/>
      <c r="H2" s="565"/>
      <c r="I2" s="565"/>
      <c r="J2" s="565"/>
      <c r="K2" s="565"/>
      <c r="L2" s="565"/>
      <c r="M2" s="565"/>
      <c r="N2" s="565"/>
      <c r="O2" s="565"/>
      <c r="P2" s="565"/>
      <c r="Q2" s="565"/>
      <c r="R2" s="565"/>
      <c r="S2" s="565"/>
    </row>
    <row r="3" spans="2:19">
      <c r="B3" s="3"/>
      <c r="C3" s="3"/>
      <c r="D3" s="3"/>
      <c r="E3" s="3"/>
      <c r="F3" s="3"/>
      <c r="G3" s="3"/>
      <c r="H3" s="3"/>
      <c r="I3" s="3"/>
      <c r="J3" s="3"/>
      <c r="K3" s="3"/>
      <c r="L3" s="3"/>
      <c r="M3" s="3"/>
      <c r="N3" s="3"/>
      <c r="O3" s="3"/>
      <c r="P3" s="3"/>
      <c r="Q3" s="3"/>
      <c r="R3" s="3"/>
      <c r="S3" s="3"/>
    </row>
    <row r="4" spans="2:19">
      <c r="B4" s="1" t="s">
        <v>2068</v>
      </c>
    </row>
    <row r="19" spans="3:3">
      <c r="C19" s="24"/>
    </row>
  </sheetData>
  <pageMargins left="0.70866141732283472" right="0.70866141732283472" top="0.74803149606299213" bottom="0.74803149606299213" header="0.31496062992125984" footer="0.31496062992125984"/>
  <pageSetup paperSize="9" scale="73" orientation="landscape" r:id="rId1"/>
  <headerFooter>
    <oddHeader>&amp;CEN
Annex XXXIII</oddHeader>
    <oddFooter>&amp;C&amp;P</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94C88-8E23-48C1-994D-D147FC679D05}">
  <sheetPr codeName="Sheet100">
    <pageSetUpPr fitToPage="1"/>
  </sheetPr>
  <dimension ref="B2:S33"/>
  <sheetViews>
    <sheetView workbookViewId="0">
      <selection activeCell="C36" sqref="C36"/>
    </sheetView>
  </sheetViews>
  <sheetFormatPr defaultColWidth="9.140625" defaultRowHeight="15"/>
  <cols>
    <col min="1" max="18" width="9.140625" style="1"/>
    <col min="19" max="19" width="14" style="1" customWidth="1"/>
    <col min="20" max="16384" width="9.140625" style="1"/>
  </cols>
  <sheetData>
    <row r="2" spans="2:19">
      <c r="B2" s="564" t="s">
        <v>1451</v>
      </c>
      <c r="C2" s="565"/>
      <c r="D2" s="565"/>
      <c r="E2" s="565"/>
      <c r="F2" s="565"/>
      <c r="G2" s="565"/>
      <c r="H2" s="565"/>
      <c r="I2" s="565"/>
      <c r="J2" s="565"/>
      <c r="K2" s="565"/>
      <c r="L2" s="565"/>
      <c r="M2" s="565"/>
      <c r="N2" s="565"/>
      <c r="O2" s="565"/>
      <c r="P2" s="565"/>
      <c r="Q2" s="565"/>
      <c r="R2" s="565"/>
      <c r="S2" s="565"/>
    </row>
    <row r="3" spans="2:19">
      <c r="B3" s="3"/>
      <c r="C3" s="3"/>
      <c r="D3" s="3"/>
      <c r="E3" s="3"/>
      <c r="F3" s="3"/>
      <c r="G3" s="3"/>
      <c r="H3" s="3"/>
      <c r="I3" s="3"/>
      <c r="J3" s="3"/>
      <c r="K3" s="3"/>
      <c r="L3" s="3"/>
      <c r="M3" s="3"/>
      <c r="N3" s="3"/>
      <c r="O3" s="3"/>
      <c r="P3" s="3"/>
      <c r="Q3" s="3"/>
      <c r="R3" s="3"/>
      <c r="S3" s="3"/>
    </row>
    <row r="4" spans="2:19">
      <c r="B4" s="3" t="s">
        <v>1457</v>
      </c>
      <c r="C4" s="3"/>
      <c r="D4" s="3"/>
      <c r="E4" s="3"/>
      <c r="F4" s="3"/>
      <c r="G4" s="3"/>
      <c r="H4" s="3"/>
      <c r="I4" s="3"/>
      <c r="J4" s="3"/>
      <c r="K4" s="3"/>
      <c r="L4" s="3"/>
      <c r="M4" s="3"/>
      <c r="N4" s="3"/>
      <c r="O4" s="3"/>
      <c r="P4" s="3"/>
      <c r="Q4" s="3"/>
      <c r="R4" s="3"/>
      <c r="S4" s="3"/>
    </row>
    <row r="5" spans="2:19">
      <c r="B5" s="566" t="s">
        <v>773</v>
      </c>
      <c r="C5" s="566"/>
      <c r="D5" s="566"/>
      <c r="E5" s="566"/>
      <c r="F5" s="566"/>
      <c r="G5" s="566"/>
      <c r="H5" s="566"/>
      <c r="I5" s="566"/>
      <c r="J5" s="566"/>
      <c r="K5" s="566"/>
      <c r="L5" s="566"/>
      <c r="M5" s="566"/>
      <c r="N5" s="566"/>
      <c r="O5" s="566"/>
      <c r="P5" s="566"/>
      <c r="Q5" s="566"/>
      <c r="R5" s="566"/>
      <c r="S5" s="566"/>
    </row>
    <row r="6" spans="2:19">
      <c r="B6" s="1635" t="s">
        <v>116</v>
      </c>
      <c r="C6" s="1636" t="s">
        <v>1458</v>
      </c>
      <c r="D6" s="1636"/>
      <c r="E6" s="1636"/>
      <c r="F6" s="1636"/>
      <c r="G6" s="1636"/>
      <c r="H6" s="1636"/>
      <c r="I6" s="1636"/>
      <c r="J6" s="1636"/>
      <c r="K6" s="1636"/>
      <c r="L6" s="1636"/>
      <c r="M6" s="1636"/>
      <c r="N6" s="1636"/>
      <c r="O6" s="1636"/>
      <c r="P6" s="1636"/>
      <c r="Q6" s="1636"/>
      <c r="R6" s="1636"/>
      <c r="S6" s="1636"/>
    </row>
    <row r="7" spans="2:19">
      <c r="B7" s="1635"/>
      <c r="C7" s="567" t="s">
        <v>1459</v>
      </c>
      <c r="D7" s="1637" t="s">
        <v>1460</v>
      </c>
      <c r="E7" s="1637"/>
      <c r="F7" s="1637"/>
      <c r="G7" s="1637"/>
      <c r="H7" s="1637"/>
      <c r="I7" s="1637"/>
      <c r="J7" s="1637"/>
      <c r="K7" s="1637"/>
      <c r="L7" s="1637"/>
      <c r="M7" s="1637"/>
      <c r="N7" s="1637"/>
      <c r="O7" s="1637"/>
      <c r="P7" s="1637"/>
      <c r="Q7" s="1637"/>
      <c r="R7" s="1637"/>
      <c r="S7" s="1637"/>
    </row>
    <row r="8" spans="2:19">
      <c r="B8" s="1635"/>
      <c r="C8" s="567" t="s">
        <v>1459</v>
      </c>
      <c r="D8" s="1636" t="s">
        <v>1461</v>
      </c>
      <c r="E8" s="1636"/>
      <c r="F8" s="1636"/>
      <c r="G8" s="1636"/>
      <c r="H8" s="1636"/>
      <c r="I8" s="1636"/>
      <c r="J8" s="1636"/>
      <c r="K8" s="1636"/>
      <c r="L8" s="1636"/>
      <c r="M8" s="1636"/>
      <c r="N8" s="1636"/>
      <c r="O8" s="1636"/>
      <c r="P8" s="1636"/>
      <c r="Q8" s="1636"/>
      <c r="R8" s="1636"/>
      <c r="S8" s="1636"/>
    </row>
    <row r="9" spans="2:19">
      <c r="B9" s="1635"/>
      <c r="C9" s="567" t="s">
        <v>1459</v>
      </c>
      <c r="D9" s="1637" t="s">
        <v>1462</v>
      </c>
      <c r="E9" s="1637"/>
      <c r="F9" s="1637"/>
      <c r="G9" s="1637"/>
      <c r="H9" s="1637"/>
      <c r="I9" s="1637"/>
      <c r="J9" s="1637"/>
      <c r="K9" s="1637"/>
      <c r="L9" s="1637"/>
      <c r="M9" s="1637"/>
      <c r="N9" s="1637"/>
      <c r="O9" s="1637"/>
      <c r="P9" s="1637"/>
      <c r="Q9" s="1637"/>
      <c r="R9" s="1637"/>
      <c r="S9" s="1637"/>
    </row>
    <row r="10" spans="2:19">
      <c r="B10" s="1635"/>
      <c r="C10" s="567" t="s">
        <v>1459</v>
      </c>
      <c r="D10" s="1636" t="s">
        <v>1463</v>
      </c>
      <c r="E10" s="1636"/>
      <c r="F10" s="1636"/>
      <c r="G10" s="1636"/>
      <c r="H10" s="1636"/>
      <c r="I10" s="1636"/>
      <c r="J10" s="1636"/>
      <c r="K10" s="1636"/>
      <c r="L10" s="1636"/>
      <c r="M10" s="1636"/>
      <c r="N10" s="1636"/>
      <c r="O10" s="1636"/>
      <c r="P10" s="1636"/>
      <c r="Q10" s="1636"/>
      <c r="R10" s="1636"/>
      <c r="S10" s="1636"/>
    </row>
    <row r="11" spans="2:19">
      <c r="B11" s="1638" t="s">
        <v>117</v>
      </c>
      <c r="C11" s="1640" t="s">
        <v>1464</v>
      </c>
      <c r="D11" s="1640"/>
      <c r="E11" s="1640"/>
      <c r="F11" s="1640"/>
      <c r="G11" s="1640"/>
      <c r="H11" s="1640"/>
      <c r="I11" s="1640"/>
      <c r="J11" s="1640"/>
      <c r="K11" s="1640"/>
      <c r="L11" s="1640"/>
      <c r="M11" s="1640"/>
      <c r="N11" s="1640"/>
      <c r="O11" s="1640"/>
      <c r="P11" s="1640"/>
      <c r="Q11" s="1640"/>
      <c r="R11" s="1640"/>
      <c r="S11" s="1640"/>
    </row>
    <row r="12" spans="2:19">
      <c r="B12" s="1635"/>
      <c r="C12" s="567" t="s">
        <v>1459</v>
      </c>
      <c r="D12" s="1637" t="s">
        <v>1465</v>
      </c>
      <c r="E12" s="1637"/>
      <c r="F12" s="1637"/>
      <c r="G12" s="1637"/>
      <c r="H12" s="1637"/>
      <c r="I12" s="1637"/>
      <c r="J12" s="1637"/>
      <c r="K12" s="1637"/>
      <c r="L12" s="1637"/>
      <c r="M12" s="1637"/>
      <c r="N12" s="1637"/>
      <c r="O12" s="1637"/>
      <c r="P12" s="1637"/>
      <c r="Q12" s="1637"/>
      <c r="R12" s="1637"/>
      <c r="S12" s="1637"/>
    </row>
    <row r="13" spans="2:19">
      <c r="B13" s="1635"/>
      <c r="C13" s="567" t="s">
        <v>1459</v>
      </c>
      <c r="D13" s="1636" t="s">
        <v>1466</v>
      </c>
      <c r="E13" s="1636"/>
      <c r="F13" s="1636"/>
      <c r="G13" s="1636"/>
      <c r="H13" s="1636"/>
      <c r="I13" s="1636"/>
      <c r="J13" s="1636"/>
      <c r="K13" s="1636"/>
      <c r="L13" s="1636"/>
      <c r="M13" s="1636"/>
      <c r="N13" s="1636"/>
      <c r="O13" s="1636"/>
      <c r="P13" s="1636"/>
      <c r="Q13" s="1636"/>
      <c r="R13" s="1636"/>
      <c r="S13" s="1636"/>
    </row>
    <row r="14" spans="2:19">
      <c r="B14" s="1635"/>
      <c r="C14" s="567" t="s">
        <v>1459</v>
      </c>
      <c r="D14" s="1637" t="s">
        <v>1467</v>
      </c>
      <c r="E14" s="1637"/>
      <c r="F14" s="1637"/>
      <c r="G14" s="1637"/>
      <c r="H14" s="1637"/>
      <c r="I14" s="1637"/>
      <c r="J14" s="1637"/>
      <c r="K14" s="1637"/>
      <c r="L14" s="1637"/>
      <c r="M14" s="1637"/>
      <c r="N14" s="1637"/>
      <c r="O14" s="1637"/>
      <c r="P14" s="1637"/>
      <c r="Q14" s="1637"/>
      <c r="R14" s="1637"/>
      <c r="S14" s="1637"/>
    </row>
    <row r="15" spans="2:19">
      <c r="B15" s="1635"/>
      <c r="C15" s="567" t="s">
        <v>1459</v>
      </c>
      <c r="D15" s="1636" t="s">
        <v>1468</v>
      </c>
      <c r="E15" s="1636"/>
      <c r="F15" s="1636"/>
      <c r="G15" s="1636"/>
      <c r="H15" s="1636"/>
      <c r="I15" s="1636"/>
      <c r="J15" s="1636"/>
      <c r="K15" s="1636"/>
      <c r="L15" s="1636"/>
      <c r="M15" s="1636"/>
      <c r="N15" s="1636"/>
      <c r="O15" s="1636"/>
      <c r="P15" s="1636"/>
      <c r="Q15" s="1636"/>
      <c r="R15" s="1636"/>
      <c r="S15" s="1636"/>
    </row>
    <row r="16" spans="2:19">
      <c r="B16" s="1639"/>
      <c r="C16" s="568" t="s">
        <v>1459</v>
      </c>
      <c r="D16" s="1641" t="s">
        <v>1469</v>
      </c>
      <c r="E16" s="1641"/>
      <c r="F16" s="1641"/>
      <c r="G16" s="1641"/>
      <c r="H16" s="1641"/>
      <c r="I16" s="1641"/>
      <c r="J16" s="1641"/>
      <c r="K16" s="1641"/>
      <c r="L16" s="1641"/>
      <c r="M16" s="1641"/>
      <c r="N16" s="1641"/>
      <c r="O16" s="1641"/>
      <c r="P16" s="1641"/>
      <c r="Q16" s="1641"/>
      <c r="R16" s="1641"/>
      <c r="S16" s="1641"/>
    </row>
    <row r="17" spans="2:19">
      <c r="B17" s="569" t="s">
        <v>147</v>
      </c>
      <c r="C17" s="1643" t="s">
        <v>1470</v>
      </c>
      <c r="D17" s="1643"/>
      <c r="E17" s="1643"/>
      <c r="F17" s="1643"/>
      <c r="G17" s="1643"/>
      <c r="H17" s="1643"/>
      <c r="I17" s="1643"/>
      <c r="J17" s="1643"/>
      <c r="K17" s="1643"/>
      <c r="L17" s="1643"/>
      <c r="M17" s="1643"/>
      <c r="N17" s="1643"/>
      <c r="O17" s="1643"/>
      <c r="P17" s="1643"/>
      <c r="Q17" s="1643"/>
      <c r="R17" s="1643"/>
      <c r="S17" s="1643"/>
    </row>
    <row r="18" spans="2:19">
      <c r="B18" s="570" t="s">
        <v>132</v>
      </c>
      <c r="C18" s="1644" t="s">
        <v>1471</v>
      </c>
      <c r="D18" s="1644"/>
      <c r="E18" s="1644"/>
      <c r="F18" s="1644"/>
      <c r="G18" s="1644"/>
      <c r="H18" s="1644"/>
      <c r="I18" s="1644"/>
      <c r="J18" s="1644"/>
      <c r="K18" s="1644"/>
      <c r="L18" s="1644"/>
      <c r="M18" s="1644"/>
      <c r="N18" s="1644"/>
      <c r="O18" s="1644"/>
      <c r="P18" s="1644"/>
      <c r="Q18" s="1644"/>
      <c r="R18" s="1644"/>
      <c r="S18" s="1644"/>
    </row>
    <row r="19" spans="2:19">
      <c r="B19" s="1638" t="s">
        <v>134</v>
      </c>
      <c r="C19" s="1640" t="s">
        <v>1472</v>
      </c>
      <c r="D19" s="1640"/>
      <c r="E19" s="1640"/>
      <c r="F19" s="1640"/>
      <c r="G19" s="1640"/>
      <c r="H19" s="1640"/>
      <c r="I19" s="1640"/>
      <c r="J19" s="1640"/>
      <c r="K19" s="1640"/>
      <c r="L19" s="1640"/>
      <c r="M19" s="1640"/>
      <c r="N19" s="1640"/>
      <c r="O19" s="1640"/>
      <c r="P19" s="1640"/>
      <c r="Q19" s="1640"/>
      <c r="R19" s="1640"/>
      <c r="S19" s="1640"/>
    </row>
    <row r="20" spans="2:19">
      <c r="B20" s="1635"/>
      <c r="C20" s="567" t="s">
        <v>1459</v>
      </c>
      <c r="D20" s="1636" t="s">
        <v>1473</v>
      </c>
      <c r="E20" s="1636"/>
      <c r="F20" s="1636"/>
      <c r="G20" s="1636"/>
      <c r="H20" s="1636"/>
      <c r="I20" s="1636"/>
      <c r="J20" s="1636"/>
      <c r="K20" s="1636"/>
      <c r="L20" s="1636"/>
      <c r="M20" s="1636"/>
      <c r="N20" s="1636"/>
      <c r="O20" s="1636"/>
      <c r="P20" s="1636"/>
      <c r="Q20" s="1636"/>
      <c r="R20" s="1636"/>
      <c r="S20" s="1636"/>
    </row>
    <row r="21" spans="2:19">
      <c r="B21" s="1635"/>
      <c r="C21" s="567" t="s">
        <v>1459</v>
      </c>
      <c r="D21" s="1636" t="s">
        <v>1474</v>
      </c>
      <c r="E21" s="1636"/>
      <c r="F21" s="1636"/>
      <c r="G21" s="1636"/>
      <c r="H21" s="1636"/>
      <c r="I21" s="1636"/>
      <c r="J21" s="1636"/>
      <c r="K21" s="1636"/>
      <c r="L21" s="1636"/>
      <c r="M21" s="1636"/>
      <c r="N21" s="1636"/>
      <c r="O21" s="1636"/>
      <c r="P21" s="1636"/>
      <c r="Q21" s="1636"/>
      <c r="R21" s="1636"/>
      <c r="S21" s="1636"/>
    </row>
    <row r="22" spans="2:19">
      <c r="B22" s="1635"/>
      <c r="C22" s="567" t="s">
        <v>1459</v>
      </c>
      <c r="D22" s="1637" t="s">
        <v>1475</v>
      </c>
      <c r="E22" s="1637"/>
      <c r="F22" s="1637"/>
      <c r="G22" s="1637"/>
      <c r="H22" s="1637"/>
      <c r="I22" s="1637"/>
      <c r="J22" s="1637"/>
      <c r="K22" s="1637"/>
      <c r="L22" s="1637"/>
      <c r="M22" s="1637"/>
      <c r="N22" s="1637"/>
      <c r="O22" s="1637"/>
      <c r="P22" s="1637"/>
      <c r="Q22" s="1637"/>
      <c r="R22" s="1637"/>
      <c r="S22" s="1637"/>
    </row>
    <row r="23" spans="2:19" ht="42" customHeight="1">
      <c r="B23" s="1639"/>
      <c r="C23" s="568" t="s">
        <v>1459</v>
      </c>
      <c r="D23" s="1645" t="s">
        <v>1476</v>
      </c>
      <c r="E23" s="1645"/>
      <c r="F23" s="1645"/>
      <c r="G23" s="1645"/>
      <c r="H23" s="1645"/>
      <c r="I23" s="1645"/>
      <c r="J23" s="1645"/>
      <c r="K23" s="1645"/>
      <c r="L23" s="1645"/>
      <c r="M23" s="1645"/>
      <c r="N23" s="1645"/>
      <c r="O23" s="1645"/>
      <c r="P23" s="1645"/>
      <c r="Q23" s="1645"/>
      <c r="R23" s="1645"/>
      <c r="S23" s="1645"/>
    </row>
    <row r="24" spans="2:19">
      <c r="B24" s="1635" t="s">
        <v>137</v>
      </c>
      <c r="C24" s="1636" t="s">
        <v>1477</v>
      </c>
      <c r="D24" s="1636"/>
      <c r="E24" s="1636"/>
      <c r="F24" s="1636"/>
      <c r="G24" s="1636"/>
      <c r="H24" s="1636"/>
      <c r="I24" s="1636"/>
      <c r="J24" s="1636"/>
      <c r="K24" s="1636"/>
      <c r="L24" s="1636"/>
      <c r="M24" s="1636"/>
      <c r="N24" s="1636"/>
      <c r="O24" s="1636"/>
      <c r="P24" s="1636"/>
      <c r="Q24" s="1636"/>
      <c r="R24" s="1636"/>
      <c r="S24" s="1636"/>
    </row>
    <row r="25" spans="2:19">
      <c r="B25" s="1635"/>
      <c r="C25" s="567" t="s">
        <v>1459</v>
      </c>
      <c r="D25" s="1637" t="s">
        <v>1478</v>
      </c>
      <c r="E25" s="1637"/>
      <c r="F25" s="1637"/>
      <c r="G25" s="1637"/>
      <c r="H25" s="1637"/>
      <c r="I25" s="1637"/>
      <c r="J25" s="1637"/>
      <c r="K25" s="1637"/>
      <c r="L25" s="1637"/>
      <c r="M25" s="1637"/>
      <c r="N25" s="1637"/>
      <c r="O25" s="1637"/>
      <c r="P25" s="1637"/>
      <c r="Q25" s="1637"/>
      <c r="R25" s="1637"/>
      <c r="S25" s="1637"/>
    </row>
    <row r="26" spans="2:19">
      <c r="B26" s="1635"/>
      <c r="C26" s="567" t="s">
        <v>1459</v>
      </c>
      <c r="D26" s="1637" t="s">
        <v>1479</v>
      </c>
      <c r="E26" s="1637"/>
      <c r="F26" s="1637"/>
      <c r="G26" s="1637"/>
      <c r="H26" s="1637"/>
      <c r="I26" s="1637"/>
      <c r="J26" s="1637"/>
      <c r="K26" s="1637"/>
      <c r="L26" s="1637"/>
      <c r="M26" s="1637"/>
      <c r="N26" s="1637"/>
      <c r="O26" s="1637"/>
      <c r="P26" s="1637"/>
      <c r="Q26" s="1637"/>
      <c r="R26" s="1637"/>
      <c r="S26" s="1637"/>
    </row>
    <row r="27" spans="2:19">
      <c r="B27" s="1635"/>
      <c r="C27" s="567" t="s">
        <v>1459</v>
      </c>
      <c r="D27" s="1641" t="s">
        <v>1480</v>
      </c>
      <c r="E27" s="1641"/>
      <c r="F27" s="1641"/>
      <c r="G27" s="1641"/>
      <c r="H27" s="1641"/>
      <c r="I27" s="1641"/>
      <c r="J27" s="1641"/>
      <c r="K27" s="1641"/>
      <c r="L27" s="1641"/>
      <c r="M27" s="1641"/>
      <c r="N27" s="1641"/>
      <c r="O27" s="1641"/>
      <c r="P27" s="1641"/>
      <c r="Q27" s="1641"/>
      <c r="R27" s="1641"/>
      <c r="S27" s="1641"/>
    </row>
    <row r="28" spans="2:19">
      <c r="B28" s="1638" t="s">
        <v>140</v>
      </c>
      <c r="C28" s="1642" t="s">
        <v>1481</v>
      </c>
      <c r="D28" s="1642"/>
      <c r="E28" s="1642"/>
      <c r="F28" s="1642"/>
      <c r="G28" s="1642"/>
      <c r="H28" s="1642"/>
      <c r="I28" s="1642"/>
      <c r="J28" s="1642"/>
      <c r="K28" s="1642"/>
      <c r="L28" s="1642"/>
      <c r="M28" s="1642"/>
      <c r="N28" s="1642"/>
      <c r="O28" s="1642"/>
      <c r="P28" s="1642"/>
      <c r="Q28" s="1642"/>
      <c r="R28" s="1642"/>
      <c r="S28" s="1642"/>
    </row>
    <row r="29" spans="2:19">
      <c r="B29" s="1635"/>
      <c r="C29" s="567" t="s">
        <v>1459</v>
      </c>
      <c r="D29" s="1637" t="s">
        <v>1482</v>
      </c>
      <c r="E29" s="1637"/>
      <c r="F29" s="1637"/>
      <c r="G29" s="1637"/>
      <c r="H29" s="1637"/>
      <c r="I29" s="1637"/>
      <c r="J29" s="1637"/>
      <c r="K29" s="1637"/>
      <c r="L29" s="1637"/>
      <c r="M29" s="1637"/>
      <c r="N29" s="1637"/>
      <c r="O29" s="1637"/>
      <c r="P29" s="1637"/>
      <c r="Q29" s="1637"/>
      <c r="R29" s="1637"/>
      <c r="S29" s="1637"/>
    </row>
    <row r="30" spans="2:19">
      <c r="B30" s="569" t="s">
        <v>284</v>
      </c>
      <c r="C30" s="1646" t="s">
        <v>1483</v>
      </c>
      <c r="D30" s="1646"/>
      <c r="E30" s="1646"/>
      <c r="F30" s="1646"/>
      <c r="G30" s="1646"/>
      <c r="H30" s="1646"/>
      <c r="I30" s="1646"/>
      <c r="J30" s="1646"/>
      <c r="K30" s="1646"/>
      <c r="L30" s="1646"/>
      <c r="M30" s="1646"/>
      <c r="N30" s="1646"/>
      <c r="O30" s="1646"/>
      <c r="P30" s="1646"/>
      <c r="Q30" s="1646"/>
      <c r="R30" s="1646"/>
      <c r="S30" s="1646"/>
    </row>
    <row r="31" spans="2:19">
      <c r="B31" s="1638" t="s">
        <v>333</v>
      </c>
      <c r="C31" s="1640" t="s">
        <v>1484</v>
      </c>
      <c r="D31" s="1640"/>
      <c r="E31" s="1640"/>
      <c r="F31" s="1640"/>
      <c r="G31" s="1640"/>
      <c r="H31" s="1640"/>
      <c r="I31" s="1640"/>
      <c r="J31" s="1640"/>
      <c r="K31" s="1640"/>
      <c r="L31" s="1640"/>
      <c r="M31" s="1640"/>
      <c r="N31" s="1640"/>
      <c r="O31" s="1640"/>
      <c r="P31" s="1640"/>
      <c r="Q31" s="1640"/>
      <c r="R31" s="1640"/>
      <c r="S31" s="1640"/>
    </row>
    <row r="32" spans="2:19">
      <c r="B32" s="1639"/>
      <c r="C32" s="568" t="s">
        <v>1459</v>
      </c>
      <c r="D32" s="1645" t="s">
        <v>1485</v>
      </c>
      <c r="E32" s="1645"/>
      <c r="F32" s="1645"/>
      <c r="G32" s="1645"/>
      <c r="H32" s="1645"/>
      <c r="I32" s="1645"/>
      <c r="J32" s="1645"/>
      <c r="K32" s="1645"/>
      <c r="L32" s="1645"/>
      <c r="M32" s="1645"/>
      <c r="N32" s="1645"/>
      <c r="O32" s="1645"/>
      <c r="P32" s="1645"/>
      <c r="Q32" s="1645"/>
      <c r="R32" s="1645"/>
      <c r="S32" s="1645"/>
    </row>
    <row r="33" spans="2:19">
      <c r="B33" s="569" t="s">
        <v>1486</v>
      </c>
      <c r="C33" s="1647" t="s">
        <v>1487</v>
      </c>
      <c r="D33" s="1647"/>
      <c r="E33" s="1647"/>
      <c r="F33" s="1647"/>
      <c r="G33" s="1647"/>
      <c r="H33" s="1647"/>
      <c r="I33" s="1647"/>
      <c r="J33" s="1647"/>
      <c r="K33" s="1647"/>
      <c r="L33" s="1647"/>
      <c r="M33" s="1647"/>
      <c r="N33" s="1647"/>
      <c r="O33" s="1647"/>
      <c r="P33" s="1647"/>
      <c r="Q33" s="1647"/>
      <c r="R33" s="1647"/>
      <c r="S33" s="1647"/>
    </row>
  </sheetData>
  <mergeCells count="34">
    <mergeCell ref="C30:S30"/>
    <mergeCell ref="B31:B32"/>
    <mergeCell ref="C31:S31"/>
    <mergeCell ref="D32:S32"/>
    <mergeCell ref="C33:S33"/>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B11:B16"/>
    <mergeCell ref="C11:S11"/>
    <mergeCell ref="D12:S12"/>
    <mergeCell ref="D13:S13"/>
    <mergeCell ref="D14:S14"/>
    <mergeCell ref="D15:S15"/>
    <mergeCell ref="D16:S16"/>
    <mergeCell ref="B6:B10"/>
    <mergeCell ref="C6:S6"/>
    <mergeCell ref="D7:S7"/>
    <mergeCell ref="D8:S8"/>
    <mergeCell ref="D9:S9"/>
    <mergeCell ref="D10:S10"/>
  </mergeCells>
  <pageMargins left="0.70866141732283472" right="0.70866141732283472" top="0.74803149606299213" bottom="0.74803149606299213" header="0.31496062992125984" footer="0.31496062992125984"/>
  <pageSetup paperSize="9" scale="73" orientation="landscape" r:id="rId1"/>
  <headerFooter>
    <oddHeader>&amp;CEN
Annex XXXIII</oddHeader>
    <oddFooter>&amp;C&amp;P</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A8ECF-71E2-4E38-895F-620959F61219}">
  <sheetPr codeName="Sheet101">
    <pageSetUpPr fitToPage="1"/>
  </sheetPr>
  <dimension ref="A1:I27"/>
  <sheetViews>
    <sheetView workbookViewId="0"/>
  </sheetViews>
  <sheetFormatPr defaultColWidth="9.140625" defaultRowHeight="15"/>
  <cols>
    <col min="1" max="1" width="9.140625" style="3"/>
    <col min="2" max="2" width="9.5703125" style="3" customWidth="1"/>
    <col min="3" max="3" width="8.140625" style="3" customWidth="1"/>
    <col min="4" max="4" width="9.140625" style="3"/>
    <col min="5" max="5" width="72.42578125" style="3" customWidth="1"/>
    <col min="6" max="6" width="20.140625" style="3" customWidth="1"/>
    <col min="7" max="8" width="22" style="3" customWidth="1"/>
    <col min="9" max="9" width="44.42578125" style="3" customWidth="1"/>
    <col min="10" max="16384" width="9.140625" style="3"/>
  </cols>
  <sheetData>
    <row r="1" spans="1:9">
      <c r="C1" s="4" t="s">
        <v>1452</v>
      </c>
    </row>
    <row r="3" spans="1:9">
      <c r="F3" s="401" t="s">
        <v>7</v>
      </c>
      <c r="G3" s="401" t="s">
        <v>8</v>
      </c>
      <c r="H3" s="401" t="s">
        <v>9</v>
      </c>
      <c r="I3" s="401" t="s">
        <v>46</v>
      </c>
    </row>
    <row r="4" spans="1:9" ht="30">
      <c r="C4" s="1605"/>
      <c r="D4" s="1605"/>
      <c r="E4" s="1605"/>
      <c r="F4" s="5" t="s">
        <v>1488</v>
      </c>
      <c r="G4" s="5" t="s">
        <v>1489</v>
      </c>
      <c r="H4" s="5" t="s">
        <v>1490</v>
      </c>
      <c r="I4" s="141" t="s">
        <v>1491</v>
      </c>
    </row>
    <row r="5" spans="1:9" ht="15" customHeight="1">
      <c r="A5" s="571"/>
      <c r="B5" s="401">
        <v>1</v>
      </c>
      <c r="C5" s="1648" t="s">
        <v>1492</v>
      </c>
      <c r="D5" s="1649"/>
      <c r="E5" s="168" t="s">
        <v>1493</v>
      </c>
      <c r="F5" s="168"/>
      <c r="G5" s="168"/>
      <c r="H5" s="168"/>
      <c r="I5" s="168"/>
    </row>
    <row r="6" spans="1:9">
      <c r="B6" s="401">
        <v>2</v>
      </c>
      <c r="C6" s="1650"/>
      <c r="D6" s="1283"/>
      <c r="E6" s="168" t="s">
        <v>1494</v>
      </c>
      <c r="F6" s="168"/>
      <c r="G6" s="168"/>
      <c r="H6" s="168"/>
      <c r="I6" s="168"/>
    </row>
    <row r="7" spans="1:9">
      <c r="B7" s="401">
        <v>3</v>
      </c>
      <c r="C7" s="1650"/>
      <c r="D7" s="1283"/>
      <c r="E7" s="572" t="s">
        <v>1495</v>
      </c>
      <c r="F7" s="168"/>
      <c r="G7" s="168"/>
      <c r="H7" s="168"/>
      <c r="I7" s="168"/>
    </row>
    <row r="8" spans="1:9">
      <c r="B8" s="401">
        <v>4</v>
      </c>
      <c r="C8" s="1650"/>
      <c r="D8" s="1283"/>
      <c r="E8" s="572" t="s">
        <v>1496</v>
      </c>
      <c r="F8" s="573"/>
      <c r="G8" s="573"/>
      <c r="H8" s="573"/>
      <c r="I8" s="573"/>
    </row>
    <row r="9" spans="1:9">
      <c r="B9" s="401" t="s">
        <v>1497</v>
      </c>
      <c r="C9" s="1650"/>
      <c r="D9" s="1283"/>
      <c r="E9" s="574" t="s">
        <v>1498</v>
      </c>
      <c r="F9" s="168"/>
      <c r="G9" s="168"/>
      <c r="H9" s="168"/>
      <c r="I9" s="168"/>
    </row>
    <row r="10" spans="1:9">
      <c r="B10" s="401">
        <v>5</v>
      </c>
      <c r="C10" s="1650"/>
      <c r="D10" s="1283"/>
      <c r="E10" s="574" t="s">
        <v>1499</v>
      </c>
      <c r="F10" s="168"/>
      <c r="G10" s="168"/>
      <c r="H10" s="168"/>
      <c r="I10" s="168"/>
    </row>
    <row r="11" spans="1:9">
      <c r="B11" s="401" t="s">
        <v>1500</v>
      </c>
      <c r="C11" s="1650"/>
      <c r="D11" s="1283"/>
      <c r="E11" s="572" t="s">
        <v>1501</v>
      </c>
      <c r="F11" s="168"/>
      <c r="G11" s="168"/>
      <c r="H11" s="168"/>
      <c r="I11" s="168"/>
    </row>
    <row r="12" spans="1:9">
      <c r="B12" s="401">
        <v>6</v>
      </c>
      <c r="C12" s="1650"/>
      <c r="D12" s="1283"/>
      <c r="E12" s="572" t="s">
        <v>1496</v>
      </c>
      <c r="F12" s="573"/>
      <c r="G12" s="573"/>
      <c r="H12" s="573"/>
      <c r="I12" s="573"/>
    </row>
    <row r="13" spans="1:9">
      <c r="B13" s="401">
        <v>7</v>
      </c>
      <c r="C13" s="1650"/>
      <c r="D13" s="1283"/>
      <c r="E13" s="572" t="s">
        <v>1502</v>
      </c>
      <c r="F13" s="168"/>
      <c r="G13" s="168"/>
      <c r="H13" s="168"/>
      <c r="I13" s="168"/>
    </row>
    <row r="14" spans="1:9">
      <c r="B14" s="401">
        <v>8</v>
      </c>
      <c r="C14" s="1651"/>
      <c r="D14" s="1285"/>
      <c r="E14" s="572" t="s">
        <v>1496</v>
      </c>
      <c r="F14" s="573"/>
      <c r="G14" s="573"/>
      <c r="H14" s="573"/>
      <c r="I14" s="573"/>
    </row>
    <row r="15" spans="1:9">
      <c r="B15" s="401">
        <v>9</v>
      </c>
      <c r="C15" s="1652" t="s">
        <v>1503</v>
      </c>
      <c r="D15" s="1652"/>
      <c r="E15" s="168" t="s">
        <v>1493</v>
      </c>
      <c r="F15" s="168"/>
      <c r="G15" s="168"/>
      <c r="H15" s="168"/>
      <c r="I15" s="168"/>
    </row>
    <row r="16" spans="1:9">
      <c r="B16" s="401">
        <v>10</v>
      </c>
      <c r="C16" s="1652"/>
      <c r="D16" s="1652"/>
      <c r="E16" s="168" t="s">
        <v>1504</v>
      </c>
      <c r="F16" s="168"/>
      <c r="G16" s="168"/>
      <c r="H16" s="168"/>
      <c r="I16" s="168"/>
    </row>
    <row r="17" spans="2:9">
      <c r="B17" s="401">
        <v>11</v>
      </c>
      <c r="C17" s="1652"/>
      <c r="D17" s="1652"/>
      <c r="E17" s="572" t="s">
        <v>1495</v>
      </c>
      <c r="F17" s="168"/>
      <c r="G17" s="168"/>
      <c r="H17" s="168"/>
      <c r="I17" s="168"/>
    </row>
    <row r="18" spans="2:9">
      <c r="B18" s="401">
        <v>12</v>
      </c>
      <c r="C18" s="1652"/>
      <c r="D18" s="1652"/>
      <c r="E18" s="575" t="s">
        <v>1505</v>
      </c>
      <c r="F18" s="168"/>
      <c r="G18" s="168"/>
      <c r="H18" s="168"/>
      <c r="I18" s="168"/>
    </row>
    <row r="19" spans="2:9">
      <c r="B19" s="401" t="s">
        <v>1506</v>
      </c>
      <c r="C19" s="1652"/>
      <c r="D19" s="1652"/>
      <c r="E19" s="574" t="s">
        <v>1498</v>
      </c>
      <c r="F19" s="168"/>
      <c r="G19" s="168"/>
      <c r="H19" s="168"/>
      <c r="I19" s="168"/>
    </row>
    <row r="20" spans="2:9">
      <c r="B20" s="401" t="s">
        <v>1507</v>
      </c>
      <c r="C20" s="1652"/>
      <c r="D20" s="1652"/>
      <c r="E20" s="575" t="s">
        <v>1505</v>
      </c>
      <c r="F20" s="168"/>
      <c r="G20" s="168"/>
      <c r="H20" s="168"/>
      <c r="I20" s="168"/>
    </row>
    <row r="21" spans="2:9">
      <c r="B21" s="401" t="s">
        <v>1508</v>
      </c>
      <c r="C21" s="1652"/>
      <c r="D21" s="1652"/>
      <c r="E21" s="574" t="s">
        <v>1499</v>
      </c>
      <c r="F21" s="168"/>
      <c r="G21" s="168"/>
      <c r="H21" s="168"/>
      <c r="I21" s="168"/>
    </row>
    <row r="22" spans="2:9">
      <c r="B22" s="401" t="s">
        <v>1509</v>
      </c>
      <c r="C22" s="1652"/>
      <c r="D22" s="1652"/>
      <c r="E22" s="575" t="s">
        <v>1505</v>
      </c>
      <c r="F22" s="168"/>
      <c r="G22" s="168"/>
      <c r="H22" s="168"/>
      <c r="I22" s="168"/>
    </row>
    <row r="23" spans="2:9">
      <c r="B23" s="401" t="s">
        <v>1510</v>
      </c>
      <c r="C23" s="1652"/>
      <c r="D23" s="1652"/>
      <c r="E23" s="572" t="s">
        <v>1501</v>
      </c>
      <c r="F23" s="168"/>
      <c r="G23" s="168"/>
      <c r="H23" s="168"/>
      <c r="I23" s="168"/>
    </row>
    <row r="24" spans="2:9">
      <c r="B24" s="401" t="s">
        <v>1511</v>
      </c>
      <c r="C24" s="1652"/>
      <c r="D24" s="1652"/>
      <c r="E24" s="575" t="s">
        <v>1505</v>
      </c>
      <c r="F24" s="168"/>
      <c r="G24" s="168"/>
      <c r="H24" s="168"/>
      <c r="I24" s="168"/>
    </row>
    <row r="25" spans="2:9">
      <c r="B25" s="401">
        <v>15</v>
      </c>
      <c r="C25" s="1652"/>
      <c r="D25" s="1652"/>
      <c r="E25" s="572" t="s">
        <v>1502</v>
      </c>
      <c r="F25" s="168"/>
      <c r="G25" s="168"/>
      <c r="H25" s="168"/>
      <c r="I25" s="168"/>
    </row>
    <row r="26" spans="2:9">
      <c r="B26" s="401">
        <v>16</v>
      </c>
      <c r="C26" s="1652"/>
      <c r="D26" s="1652"/>
      <c r="E26" s="575" t="s">
        <v>1505</v>
      </c>
      <c r="F26" s="168"/>
      <c r="G26" s="168"/>
      <c r="H26" s="168"/>
      <c r="I26" s="168"/>
    </row>
    <row r="27" spans="2:9">
      <c r="B27" s="401">
        <v>17</v>
      </c>
      <c r="C27" s="1605" t="s">
        <v>1512</v>
      </c>
      <c r="D27" s="1605"/>
      <c r="E27" s="1605"/>
      <c r="F27" s="168"/>
      <c r="G27" s="168"/>
      <c r="H27" s="168"/>
      <c r="I27" s="168"/>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&amp;CEN
Annex XXXIII</oddHeader>
    <oddFooter>&amp;C&amp;P</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6BB70-4571-482A-A9C3-E1A6362619F7}">
  <sheetPr codeName="Sheet102">
    <pageSetUpPr fitToPage="1"/>
  </sheetPr>
  <dimension ref="A1:G29"/>
  <sheetViews>
    <sheetView workbookViewId="0"/>
  </sheetViews>
  <sheetFormatPr defaultColWidth="9.140625" defaultRowHeight="15"/>
  <cols>
    <col min="1" max="1" width="5" style="3" customWidth="1"/>
    <col min="2" max="2" width="43" style="3" customWidth="1"/>
    <col min="3" max="3" width="75.42578125" style="3" customWidth="1"/>
    <col min="4" max="4" width="24.42578125" style="3" customWidth="1"/>
    <col min="5" max="5" width="23.42578125" style="3" customWidth="1"/>
    <col min="6" max="6" width="21" style="3" customWidth="1"/>
    <col min="7" max="7" width="25" style="3" customWidth="1"/>
    <col min="8" max="8" width="25.42578125" style="3" customWidth="1"/>
    <col min="9" max="9" width="23.140625" style="3" customWidth="1"/>
    <col min="10" max="10" width="29.5703125" style="3" customWidth="1"/>
    <col min="11" max="11" width="22" style="3" customWidth="1"/>
    <col min="12" max="12" width="16.42578125" style="3" customWidth="1"/>
    <col min="13" max="13" width="14.85546875" style="3" customWidth="1"/>
    <col min="14" max="14" width="14.5703125" style="3" customWidth="1"/>
    <col min="15" max="15" width="31.5703125" style="3" customWidth="1"/>
    <col min="16" max="16384" width="9.140625" style="3"/>
  </cols>
  <sheetData>
    <row r="1" spans="1:7">
      <c r="B1" s="4" t="s">
        <v>1453</v>
      </c>
    </row>
    <row r="4" spans="1:7">
      <c r="B4" s="4"/>
      <c r="D4" s="401" t="s">
        <v>7</v>
      </c>
      <c r="E4" s="401" t="s">
        <v>8</v>
      </c>
      <c r="F4" s="401" t="s">
        <v>9</v>
      </c>
      <c r="G4" s="401" t="s">
        <v>46</v>
      </c>
    </row>
    <row r="5" spans="1:7" ht="30">
      <c r="B5" s="1656"/>
      <c r="C5" s="1657"/>
      <c r="D5" s="5" t="s">
        <v>1488</v>
      </c>
      <c r="E5" s="5" t="s">
        <v>1489</v>
      </c>
      <c r="F5" s="5" t="s">
        <v>1490</v>
      </c>
      <c r="G5" s="5" t="s">
        <v>1491</v>
      </c>
    </row>
    <row r="6" spans="1:7">
      <c r="A6" s="401"/>
      <c r="B6" s="1653" t="s">
        <v>1513</v>
      </c>
      <c r="C6" s="1654"/>
      <c r="D6" s="1654"/>
      <c r="E6" s="1654"/>
      <c r="F6" s="1654"/>
      <c r="G6" s="1655"/>
    </row>
    <row r="7" spans="1:7">
      <c r="A7" s="401">
        <v>1</v>
      </c>
      <c r="B7" s="1658" t="s">
        <v>1514</v>
      </c>
      <c r="C7" s="1659"/>
      <c r="D7" s="168"/>
      <c r="E7" s="168"/>
      <c r="F7" s="168"/>
      <c r="G7" s="168"/>
    </row>
    <row r="8" spans="1:7">
      <c r="A8" s="401">
        <v>2</v>
      </c>
      <c r="B8" s="1658" t="s">
        <v>1515</v>
      </c>
      <c r="C8" s="1659"/>
      <c r="D8" s="168"/>
      <c r="E8" s="168"/>
      <c r="F8" s="168"/>
      <c r="G8" s="168"/>
    </row>
    <row r="9" spans="1:7">
      <c r="A9" s="401">
        <v>3</v>
      </c>
      <c r="B9" s="1660" t="s">
        <v>1516</v>
      </c>
      <c r="C9" s="1661"/>
      <c r="D9" s="576"/>
      <c r="E9" s="576"/>
      <c r="F9" s="576"/>
      <c r="G9" s="577"/>
    </row>
    <row r="10" spans="1:7">
      <c r="A10" s="401"/>
      <c r="B10" s="1653" t="s">
        <v>1517</v>
      </c>
      <c r="C10" s="1654"/>
      <c r="D10" s="1654"/>
      <c r="E10" s="1654"/>
      <c r="F10" s="1654"/>
      <c r="G10" s="1655"/>
    </row>
    <row r="11" spans="1:7">
      <c r="A11" s="401">
        <v>4</v>
      </c>
      <c r="B11" s="1658" t="s">
        <v>1518</v>
      </c>
      <c r="C11" s="1659"/>
      <c r="D11" s="168"/>
      <c r="E11" s="168"/>
      <c r="F11" s="168"/>
      <c r="G11" s="168"/>
    </row>
    <row r="12" spans="1:7">
      <c r="A12" s="401">
        <v>5</v>
      </c>
      <c r="B12" s="1658" t="s">
        <v>1519</v>
      </c>
      <c r="C12" s="1659"/>
      <c r="D12" s="168"/>
      <c r="E12" s="168"/>
      <c r="F12" s="168"/>
      <c r="G12" s="168"/>
    </row>
    <row r="13" spans="1:7">
      <c r="A13" s="401"/>
      <c r="B13" s="1653" t="s">
        <v>1520</v>
      </c>
      <c r="C13" s="1654"/>
      <c r="D13" s="1654"/>
      <c r="E13" s="1654"/>
      <c r="F13" s="1654"/>
      <c r="G13" s="1655"/>
    </row>
    <row r="14" spans="1:7">
      <c r="A14" s="401">
        <v>6</v>
      </c>
      <c r="B14" s="1658" t="s">
        <v>1521</v>
      </c>
      <c r="C14" s="1659"/>
      <c r="D14" s="168"/>
      <c r="E14" s="168"/>
      <c r="F14" s="168"/>
      <c r="G14" s="168"/>
    </row>
    <row r="15" spans="1:7">
      <c r="A15" s="401">
        <v>7</v>
      </c>
      <c r="B15" s="1658" t="s">
        <v>1522</v>
      </c>
      <c r="C15" s="1659"/>
      <c r="D15" s="168"/>
      <c r="E15" s="168"/>
      <c r="F15" s="168"/>
      <c r="G15" s="168"/>
    </row>
    <row r="16" spans="1:7">
      <c r="A16" s="401">
        <v>8</v>
      </c>
      <c r="B16" s="1660" t="s">
        <v>1523</v>
      </c>
      <c r="C16" s="1661"/>
      <c r="D16" s="168"/>
      <c r="E16" s="168"/>
      <c r="F16" s="168"/>
      <c r="G16" s="168"/>
    </row>
    <row r="17" spans="1:7" ht="15" customHeight="1">
      <c r="A17" s="401">
        <v>9</v>
      </c>
      <c r="B17" s="1660" t="s">
        <v>1524</v>
      </c>
      <c r="C17" s="1661"/>
      <c r="D17" s="168"/>
      <c r="E17" s="168"/>
      <c r="F17" s="168"/>
      <c r="G17" s="168"/>
    </row>
    <row r="18" spans="1:7" ht="15" customHeight="1">
      <c r="A18" s="401">
        <v>10</v>
      </c>
      <c r="B18" s="1660" t="s">
        <v>1525</v>
      </c>
      <c r="C18" s="1661"/>
      <c r="D18" s="168"/>
      <c r="E18" s="168"/>
      <c r="F18" s="168"/>
      <c r="G18" s="168"/>
    </row>
    <row r="19" spans="1:7">
      <c r="A19" s="401">
        <v>11</v>
      </c>
      <c r="B19" s="1660" t="s">
        <v>1526</v>
      </c>
      <c r="C19" s="1661"/>
      <c r="D19" s="168"/>
      <c r="E19" s="168"/>
      <c r="F19" s="168"/>
      <c r="G19" s="168"/>
    </row>
    <row r="25" spans="1:7">
      <c r="B25" s="1636"/>
      <c r="C25" s="1636"/>
      <c r="D25" s="1636"/>
      <c r="E25" s="1636"/>
      <c r="F25" s="1636"/>
      <c r="G25" s="1636"/>
    </row>
    <row r="29" spans="1:7" ht="29.25" customHeight="1"/>
  </sheetData>
  <mergeCells count="16">
    <mergeCell ref="B17:C17"/>
    <mergeCell ref="B18:C18"/>
    <mergeCell ref="B19:C19"/>
    <mergeCell ref="B25:G25"/>
    <mergeCell ref="B11:C11"/>
    <mergeCell ref="B12:C12"/>
    <mergeCell ref="B13:G13"/>
    <mergeCell ref="B14:C14"/>
    <mergeCell ref="B15:C15"/>
    <mergeCell ref="B16:C16"/>
    <mergeCell ref="B10:G10"/>
    <mergeCell ref="B5:C5"/>
    <mergeCell ref="B6:G6"/>
    <mergeCell ref="B7:C7"/>
    <mergeCell ref="B8:C8"/>
    <mergeCell ref="B9:C9"/>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&amp;CEN
Annex XXXIII</oddHeader>
    <oddFooter>&amp;C&amp;P</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1535-75F3-40F3-ACCC-B1D3C9FCAA59}">
  <sheetPr codeName="Sheet103">
    <pageSetUpPr fitToPage="1"/>
  </sheetPr>
  <dimension ref="A1:X30"/>
  <sheetViews>
    <sheetView workbookViewId="0"/>
  </sheetViews>
  <sheetFormatPr defaultColWidth="9.140625" defaultRowHeight="15"/>
  <cols>
    <col min="1" max="1" width="9.140625" style="3"/>
    <col min="2" max="2" width="28.5703125" style="3" customWidth="1"/>
    <col min="3" max="7" width="20" style="3" customWidth="1"/>
    <col min="8" max="8" width="20" style="578" customWidth="1"/>
    <col min="9" max="9" width="20" style="3" customWidth="1"/>
    <col min="10" max="10" width="22.140625" style="3" customWidth="1"/>
    <col min="11" max="11" width="9.140625" style="3"/>
    <col min="12" max="12" width="255.5703125" style="3" bestFit="1" customWidth="1"/>
    <col min="13" max="16384" width="9.140625" style="3"/>
  </cols>
  <sheetData>
    <row r="1" spans="1:24">
      <c r="B1" s="4" t="s">
        <v>1454</v>
      </c>
    </row>
    <row r="2" spans="1:24" ht="14.25" customHeight="1">
      <c r="B2" s="579"/>
      <c r="C2" s="579"/>
      <c r="D2" s="579"/>
      <c r="E2" s="579"/>
      <c r="F2" s="579"/>
      <c r="G2" s="579"/>
      <c r="H2" s="580"/>
      <c r="I2" s="579"/>
    </row>
    <row r="3" spans="1:24">
      <c r="D3" s="579"/>
      <c r="E3" s="579"/>
      <c r="F3" s="579"/>
      <c r="G3" s="579"/>
      <c r="H3" s="580"/>
    </row>
    <row r="4" spans="1:24">
      <c r="C4" s="401" t="s">
        <v>7</v>
      </c>
      <c r="D4" s="401" t="s">
        <v>8</v>
      </c>
      <c r="E4" s="401" t="s">
        <v>9</v>
      </c>
      <c r="F4" s="401" t="s">
        <v>46</v>
      </c>
      <c r="G4" s="401" t="s">
        <v>47</v>
      </c>
      <c r="H4" s="401" t="s">
        <v>155</v>
      </c>
      <c r="I4" s="401" t="s">
        <v>1527</v>
      </c>
      <c r="J4" s="401" t="s">
        <v>1528</v>
      </c>
    </row>
    <row r="5" spans="1:24" ht="186.75" customHeight="1">
      <c r="B5" s="514" t="s">
        <v>1529</v>
      </c>
      <c r="C5" s="581" t="s">
        <v>1530</v>
      </c>
      <c r="D5" s="581" t="s">
        <v>1531</v>
      </c>
      <c r="E5" s="581" t="s">
        <v>1532</v>
      </c>
      <c r="F5" s="581" t="s">
        <v>1533</v>
      </c>
      <c r="G5" s="581" t="s">
        <v>1534</v>
      </c>
      <c r="H5" s="581" t="s">
        <v>1535</v>
      </c>
      <c r="I5" s="581" t="s">
        <v>1536</v>
      </c>
      <c r="J5" s="581" t="s">
        <v>1537</v>
      </c>
      <c r="L5" s="582"/>
      <c r="M5" s="583"/>
      <c r="N5" s="583"/>
      <c r="O5" s="583"/>
      <c r="P5" s="583"/>
      <c r="Q5" s="583"/>
      <c r="R5" s="583"/>
      <c r="S5" s="583"/>
      <c r="T5" s="583"/>
      <c r="U5" s="583"/>
      <c r="V5" s="583"/>
      <c r="W5" s="583"/>
      <c r="X5" s="583"/>
    </row>
    <row r="6" spans="1:24">
      <c r="A6" s="401">
        <v>1</v>
      </c>
      <c r="B6" s="211" t="s">
        <v>1488</v>
      </c>
      <c r="C6" s="168"/>
      <c r="D6" s="168"/>
      <c r="E6" s="168"/>
      <c r="F6" s="168"/>
      <c r="G6" s="168"/>
      <c r="H6" s="584"/>
      <c r="I6" s="168"/>
      <c r="J6" s="168"/>
    </row>
    <row r="7" spans="1:24">
      <c r="A7" s="401">
        <v>2</v>
      </c>
      <c r="B7" s="574" t="s">
        <v>1538</v>
      </c>
      <c r="C7" s="168"/>
      <c r="D7" s="168"/>
      <c r="E7" s="168"/>
      <c r="F7" s="168"/>
      <c r="G7" s="168"/>
      <c r="H7" s="584"/>
      <c r="I7" s="168"/>
      <c r="J7" s="168"/>
    </row>
    <row r="8" spans="1:24" ht="45">
      <c r="A8" s="401">
        <v>3</v>
      </c>
      <c r="B8" s="574" t="s">
        <v>1539</v>
      </c>
      <c r="C8" s="168"/>
      <c r="D8" s="168"/>
      <c r="E8" s="168"/>
      <c r="F8" s="168"/>
      <c r="G8" s="168"/>
      <c r="H8" s="584"/>
      <c r="I8" s="168"/>
      <c r="J8" s="168"/>
    </row>
    <row r="9" spans="1:24" ht="45">
      <c r="A9" s="401">
        <v>4</v>
      </c>
      <c r="B9" s="574" t="s">
        <v>1540</v>
      </c>
      <c r="C9" s="168"/>
      <c r="D9" s="168"/>
      <c r="E9" s="168"/>
      <c r="F9" s="168"/>
      <c r="G9" s="168"/>
      <c r="H9" s="584"/>
      <c r="I9" s="168"/>
      <c r="J9" s="168"/>
    </row>
    <row r="10" spans="1:24">
      <c r="A10" s="401">
        <v>5</v>
      </c>
      <c r="B10" s="574" t="s">
        <v>1541</v>
      </c>
      <c r="C10" s="168"/>
      <c r="D10" s="168"/>
      <c r="E10" s="168"/>
      <c r="F10" s="168"/>
      <c r="G10" s="168"/>
      <c r="H10" s="584"/>
      <c r="I10" s="168"/>
      <c r="J10" s="168"/>
    </row>
    <row r="11" spans="1:24">
      <c r="A11" s="401">
        <v>6</v>
      </c>
      <c r="B11" s="574" t="s">
        <v>1542</v>
      </c>
      <c r="C11" s="168"/>
      <c r="D11" s="168"/>
      <c r="E11" s="168"/>
      <c r="F11" s="168"/>
      <c r="G11" s="168"/>
      <c r="H11" s="584"/>
      <c r="I11" s="168"/>
      <c r="J11" s="168"/>
    </row>
    <row r="12" spans="1:24">
      <c r="A12" s="38">
        <v>7</v>
      </c>
      <c r="B12" s="211" t="s">
        <v>1543</v>
      </c>
      <c r="C12" s="168"/>
      <c r="D12" s="168"/>
      <c r="E12" s="168"/>
      <c r="F12" s="168"/>
      <c r="G12" s="168"/>
      <c r="H12" s="584"/>
      <c r="I12" s="168"/>
      <c r="J12" s="168"/>
    </row>
    <row r="13" spans="1:24">
      <c r="A13" s="38">
        <v>8</v>
      </c>
      <c r="B13" s="574" t="s">
        <v>1538</v>
      </c>
      <c r="C13" s="168"/>
      <c r="D13" s="168"/>
      <c r="E13" s="168"/>
      <c r="F13" s="168"/>
      <c r="G13" s="168"/>
      <c r="H13" s="584"/>
      <c r="I13" s="168"/>
      <c r="J13" s="168"/>
    </row>
    <row r="14" spans="1:24" ht="45">
      <c r="A14" s="38">
        <v>9</v>
      </c>
      <c r="B14" s="574" t="s">
        <v>1539</v>
      </c>
      <c r="C14" s="168"/>
      <c r="D14" s="168"/>
      <c r="E14" s="168"/>
      <c r="F14" s="168"/>
      <c r="G14" s="168"/>
      <c r="H14" s="584"/>
      <c r="I14" s="168"/>
      <c r="J14" s="168"/>
    </row>
    <row r="15" spans="1:24" ht="45">
      <c r="A15" s="38">
        <v>10</v>
      </c>
      <c r="B15" s="574" t="s">
        <v>1540</v>
      </c>
      <c r="C15" s="168"/>
      <c r="D15" s="168"/>
      <c r="E15" s="168"/>
      <c r="F15" s="168"/>
      <c r="G15" s="168"/>
      <c r="H15" s="584"/>
      <c r="I15" s="168"/>
      <c r="J15" s="168"/>
    </row>
    <row r="16" spans="1:24">
      <c r="A16" s="38">
        <v>11</v>
      </c>
      <c r="B16" s="574" t="s">
        <v>1541</v>
      </c>
      <c r="C16" s="168"/>
      <c r="D16" s="168"/>
      <c r="E16" s="168"/>
      <c r="F16" s="168"/>
      <c r="G16" s="168"/>
      <c r="H16" s="584"/>
      <c r="I16" s="168"/>
      <c r="J16" s="168"/>
    </row>
    <row r="17" spans="1:12">
      <c r="A17" s="38">
        <v>12</v>
      </c>
      <c r="B17" s="574" t="s">
        <v>1542</v>
      </c>
      <c r="C17" s="168"/>
      <c r="D17" s="168"/>
      <c r="E17" s="168"/>
      <c r="F17" s="168"/>
      <c r="G17" s="168"/>
      <c r="H17" s="584"/>
      <c r="I17" s="168"/>
      <c r="J17" s="168"/>
    </row>
    <row r="18" spans="1:12">
      <c r="A18" s="38">
        <v>13</v>
      </c>
      <c r="B18" s="3" t="s">
        <v>1490</v>
      </c>
      <c r="C18" s="168"/>
      <c r="D18" s="168"/>
      <c r="E18" s="168"/>
      <c r="F18" s="168"/>
      <c r="G18" s="168"/>
      <c r="H18" s="584"/>
      <c r="I18" s="168"/>
      <c r="J18" s="168"/>
    </row>
    <row r="19" spans="1:12">
      <c r="A19" s="38">
        <v>14</v>
      </c>
      <c r="B19" s="574" t="s">
        <v>1538</v>
      </c>
      <c r="C19" s="168"/>
      <c r="D19" s="168"/>
      <c r="E19" s="168"/>
      <c r="F19" s="168"/>
      <c r="G19" s="168"/>
      <c r="H19" s="584"/>
      <c r="I19" s="168"/>
      <c r="J19" s="168"/>
    </row>
    <row r="20" spans="1:12" ht="45">
      <c r="A20" s="38">
        <v>15</v>
      </c>
      <c r="B20" s="574" t="s">
        <v>1539</v>
      </c>
      <c r="C20" s="168"/>
      <c r="D20" s="168"/>
      <c r="E20" s="168"/>
      <c r="F20" s="168"/>
      <c r="G20" s="168"/>
      <c r="H20" s="584"/>
      <c r="I20" s="168"/>
      <c r="J20" s="168"/>
    </row>
    <row r="21" spans="1:12" ht="45">
      <c r="A21" s="38">
        <v>16</v>
      </c>
      <c r="B21" s="574" t="s">
        <v>1540</v>
      </c>
      <c r="C21" s="168"/>
      <c r="D21" s="168"/>
      <c r="E21" s="168"/>
      <c r="F21" s="168"/>
      <c r="G21" s="168"/>
      <c r="H21" s="584"/>
      <c r="I21" s="168"/>
      <c r="J21" s="168"/>
    </row>
    <row r="22" spans="1:12">
      <c r="A22" s="38">
        <v>17</v>
      </c>
      <c r="B22" s="574" t="s">
        <v>1541</v>
      </c>
      <c r="C22" s="168"/>
      <c r="D22" s="168"/>
      <c r="E22" s="168"/>
      <c r="F22" s="168"/>
      <c r="G22" s="168"/>
      <c r="H22" s="584"/>
      <c r="I22" s="168"/>
      <c r="J22" s="168"/>
    </row>
    <row r="23" spans="1:12">
      <c r="A23" s="38">
        <v>18</v>
      </c>
      <c r="B23" s="574" t="s">
        <v>1542</v>
      </c>
      <c r="C23" s="168"/>
      <c r="D23" s="168"/>
      <c r="E23" s="168"/>
      <c r="F23" s="168"/>
      <c r="G23" s="168"/>
      <c r="H23" s="584"/>
      <c r="I23" s="168"/>
      <c r="J23" s="168"/>
    </row>
    <row r="24" spans="1:12">
      <c r="A24" s="38">
        <v>19</v>
      </c>
      <c r="B24" s="524" t="s">
        <v>1491</v>
      </c>
      <c r="C24" s="168"/>
      <c r="D24" s="168"/>
      <c r="E24" s="168"/>
      <c r="F24" s="168"/>
      <c r="G24" s="168"/>
      <c r="H24" s="584"/>
      <c r="I24" s="168"/>
      <c r="J24" s="168"/>
    </row>
    <row r="25" spans="1:12">
      <c r="A25" s="38">
        <v>20</v>
      </c>
      <c r="B25" s="574" t="s">
        <v>1538</v>
      </c>
      <c r="C25" s="168"/>
      <c r="D25" s="168"/>
      <c r="E25" s="168"/>
      <c r="F25" s="168"/>
      <c r="G25" s="168"/>
      <c r="H25" s="584"/>
      <c r="I25" s="168"/>
      <c r="J25" s="168"/>
      <c r="L25" s="583"/>
    </row>
    <row r="26" spans="1:12" ht="45">
      <c r="A26" s="38">
        <v>21</v>
      </c>
      <c r="B26" s="574" t="s">
        <v>1539</v>
      </c>
      <c r="C26" s="168"/>
      <c r="D26" s="168"/>
      <c r="E26" s="168"/>
      <c r="F26" s="168"/>
      <c r="G26" s="168"/>
      <c r="H26" s="584"/>
      <c r="I26" s="168"/>
      <c r="J26" s="168"/>
    </row>
    <row r="27" spans="1:12" ht="45">
      <c r="A27" s="38">
        <v>22</v>
      </c>
      <c r="B27" s="574" t="s">
        <v>1540</v>
      </c>
      <c r="C27" s="168"/>
      <c r="D27" s="168"/>
      <c r="E27" s="168"/>
      <c r="F27" s="168"/>
      <c r="G27" s="168"/>
      <c r="H27" s="584"/>
      <c r="I27" s="168"/>
      <c r="J27" s="168"/>
    </row>
    <row r="28" spans="1:12">
      <c r="A28" s="38">
        <v>23</v>
      </c>
      <c r="B28" s="574" t="s">
        <v>1541</v>
      </c>
      <c r="C28" s="168"/>
      <c r="D28" s="168"/>
      <c r="E28" s="168"/>
      <c r="F28" s="168"/>
      <c r="G28" s="168"/>
      <c r="H28" s="584"/>
      <c r="I28" s="168"/>
      <c r="J28" s="168"/>
    </row>
    <row r="29" spans="1:12">
      <c r="A29" s="38">
        <v>24</v>
      </c>
      <c r="B29" s="574" t="s">
        <v>1542</v>
      </c>
      <c r="C29" s="168"/>
      <c r="D29" s="168"/>
      <c r="E29" s="168"/>
      <c r="F29" s="168"/>
      <c r="G29" s="168"/>
      <c r="H29" s="584"/>
      <c r="I29" s="168"/>
      <c r="J29" s="168"/>
    </row>
    <row r="30" spans="1:12">
      <c r="A30" s="38">
        <v>25</v>
      </c>
      <c r="B30" s="245" t="s">
        <v>1544</v>
      </c>
      <c r="C30" s="168"/>
      <c r="D30" s="168"/>
      <c r="E30" s="168"/>
      <c r="F30" s="168"/>
      <c r="G30" s="168"/>
      <c r="H30" s="584"/>
      <c r="I30" s="168"/>
      <c r="J30" s="168"/>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&amp;CEN
Annex XXXIII</oddHeader>
    <oddFooter>&amp;C&amp;P</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87CF8-2148-4BF7-BD34-0AAB9BED83A3}">
  <sheetPr codeName="Sheet104"/>
  <dimension ref="A1:C19"/>
  <sheetViews>
    <sheetView workbookViewId="0"/>
  </sheetViews>
  <sheetFormatPr defaultColWidth="9.140625" defaultRowHeight="15"/>
  <cols>
    <col min="1" max="1" width="8.5703125" style="1" customWidth="1"/>
    <col min="2" max="2" width="42.42578125" style="1" customWidth="1"/>
    <col min="3" max="3" width="48.140625" style="1" customWidth="1"/>
    <col min="4" max="6" width="9.140625" style="1"/>
    <col min="7" max="7" width="42.42578125" style="1" customWidth="1"/>
    <col min="8" max="8" width="48.140625" style="1" customWidth="1"/>
    <col min="9" max="16384" width="9.140625" style="1"/>
  </cols>
  <sheetData>
    <row r="1" spans="1:3" ht="33.75" customHeight="1">
      <c r="A1" s="190" t="s">
        <v>1455</v>
      </c>
    </row>
    <row r="2" spans="1:3" ht="18" customHeight="1">
      <c r="C2" s="38" t="s">
        <v>7</v>
      </c>
    </row>
    <row r="3" spans="1:3" ht="30">
      <c r="B3" s="38" t="s">
        <v>1545</v>
      </c>
      <c r="C3" s="585" t="s">
        <v>1546</v>
      </c>
    </row>
    <row r="4" spans="1:3">
      <c r="A4" s="38">
        <v>1</v>
      </c>
      <c r="B4" s="586" t="s">
        <v>1547</v>
      </c>
      <c r="C4" s="26"/>
    </row>
    <row r="5" spans="1:3">
      <c r="A5" s="38">
        <v>2</v>
      </c>
      <c r="B5" s="586" t="s">
        <v>1548</v>
      </c>
      <c r="C5" s="26"/>
    </row>
    <row r="6" spans="1:3">
      <c r="A6" s="38">
        <v>3</v>
      </c>
      <c r="B6" s="586" t="s">
        <v>1549</v>
      </c>
      <c r="C6" s="26"/>
    </row>
    <row r="7" spans="1:3">
      <c r="A7" s="38">
        <v>4</v>
      </c>
      <c r="B7" s="586" t="s">
        <v>1550</v>
      </c>
      <c r="C7" s="26"/>
    </row>
    <row r="8" spans="1:3">
      <c r="A8" s="38">
        <v>5</v>
      </c>
      <c r="B8" s="586" t="s">
        <v>1551</v>
      </c>
      <c r="C8" s="26"/>
    </row>
    <row r="9" spans="1:3">
      <c r="A9" s="38">
        <v>6</v>
      </c>
      <c r="B9" s="586" t="s">
        <v>1552</v>
      </c>
      <c r="C9" s="26"/>
    </row>
    <row r="10" spans="1:3">
      <c r="A10" s="38">
        <v>7</v>
      </c>
      <c r="B10" s="586" t="s">
        <v>1553</v>
      </c>
      <c r="C10" s="26"/>
    </row>
    <row r="11" spans="1:3">
      <c r="A11" s="38">
        <v>8</v>
      </c>
      <c r="B11" s="586" t="s">
        <v>1554</v>
      </c>
      <c r="C11" s="26"/>
    </row>
    <row r="12" spans="1:3">
      <c r="A12" s="38">
        <v>9</v>
      </c>
      <c r="B12" s="586" t="s">
        <v>1555</v>
      </c>
      <c r="C12" s="26"/>
    </row>
    <row r="13" spans="1:3">
      <c r="A13" s="38">
        <v>10</v>
      </c>
      <c r="B13" s="586" t="s">
        <v>1556</v>
      </c>
      <c r="C13" s="26"/>
    </row>
    <row r="14" spans="1:3">
      <c r="A14" s="38">
        <v>11</v>
      </c>
      <c r="B14" s="586" t="s">
        <v>1557</v>
      </c>
      <c r="C14" s="26"/>
    </row>
    <row r="15" spans="1:3" ht="30">
      <c r="A15" s="40" t="s">
        <v>1296</v>
      </c>
      <c r="B15" s="524" t="s">
        <v>1558</v>
      </c>
      <c r="C15" s="26"/>
    </row>
    <row r="19" spans="3:3">
      <c r="C19" s="12"/>
    </row>
  </sheetData>
  <pageMargins left="0.70866141732283472" right="0.70866141732283472" top="0.74803149606299213" bottom="0.74803149606299213" header="0.31496062992125984" footer="0.31496062992125984"/>
  <pageSetup paperSize="9" orientation="landscape" r:id="rId1"/>
  <headerFooter>
    <oddHeader>&amp;CEN 
Annex XXXIII</oddHeader>
    <oddFooter>&amp;C&amp;P</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3C6FC-807D-47A9-9A4A-40954CBA433E}">
  <sheetPr codeName="Sheet105"/>
  <dimension ref="A1:L12"/>
  <sheetViews>
    <sheetView workbookViewId="0"/>
  </sheetViews>
  <sheetFormatPr defaultColWidth="9.140625" defaultRowHeight="15"/>
  <cols>
    <col min="1" max="1" width="7.42578125" style="3" customWidth="1"/>
    <col min="2" max="2" width="55.5703125" style="3" customWidth="1"/>
    <col min="3" max="3" width="23" style="3" bestFit="1" customWidth="1"/>
    <col min="4" max="4" width="23.42578125" style="3" customWidth="1"/>
    <col min="5" max="5" width="14.85546875" style="3" customWidth="1"/>
    <col min="6" max="6" width="14.5703125" style="3" bestFit="1" customWidth="1"/>
    <col min="7" max="7" width="19.42578125" style="3" bestFit="1" customWidth="1"/>
    <col min="8" max="8" width="19.85546875" style="3" bestFit="1" customWidth="1"/>
    <col min="9" max="9" width="17.140625" style="3" bestFit="1" customWidth="1"/>
    <col min="10" max="10" width="13.42578125" style="3" customWidth="1"/>
    <col min="11" max="11" width="9.140625" style="3"/>
    <col min="12" max="12" width="14.140625" style="3" customWidth="1"/>
    <col min="13" max="16384" width="9.140625" style="3"/>
  </cols>
  <sheetData>
    <row r="1" spans="1:12">
      <c r="B1" s="4" t="s">
        <v>1456</v>
      </c>
    </row>
    <row r="2" spans="1:12">
      <c r="B2" s="587"/>
      <c r="C2" s="587"/>
      <c r="D2" s="587"/>
      <c r="E2" s="587"/>
      <c r="F2" s="588"/>
      <c r="G2" s="588"/>
      <c r="H2" s="588"/>
      <c r="I2" s="588"/>
      <c r="J2" s="588"/>
      <c r="K2" s="588"/>
      <c r="L2" s="588"/>
    </row>
    <row r="3" spans="1:12" ht="15.75" thickBot="1">
      <c r="C3" s="589" t="s">
        <v>1559</v>
      </c>
      <c r="D3" s="589" t="s">
        <v>8</v>
      </c>
      <c r="E3" s="589" t="s">
        <v>9</v>
      </c>
      <c r="F3" s="589" t="s">
        <v>46</v>
      </c>
      <c r="G3" s="589" t="s">
        <v>47</v>
      </c>
      <c r="H3" s="589" t="s">
        <v>155</v>
      </c>
      <c r="I3" s="589" t="s">
        <v>156</v>
      </c>
      <c r="J3" s="589" t="s">
        <v>157</v>
      </c>
      <c r="K3" s="589" t="s">
        <v>158</v>
      </c>
      <c r="L3" s="589" t="s">
        <v>159</v>
      </c>
    </row>
    <row r="4" spans="1:12" ht="15" customHeight="1">
      <c r="B4" s="590"/>
      <c r="C4" s="1662" t="s">
        <v>1560</v>
      </c>
      <c r="D4" s="1663"/>
      <c r="E4" s="1664"/>
      <c r="F4" s="1665" t="s">
        <v>1561</v>
      </c>
      <c r="G4" s="1666"/>
      <c r="H4" s="1666"/>
      <c r="I4" s="1666"/>
      <c r="J4" s="1666"/>
      <c r="K4" s="1667"/>
      <c r="L4" s="591"/>
    </row>
    <row r="5" spans="1:12" ht="45">
      <c r="C5" s="592" t="s">
        <v>1488</v>
      </c>
      <c r="D5" s="593" t="s">
        <v>1543</v>
      </c>
      <c r="E5" s="594" t="s">
        <v>1562</v>
      </c>
      <c r="F5" s="592" t="s">
        <v>1563</v>
      </c>
      <c r="G5" s="593" t="s">
        <v>1564</v>
      </c>
      <c r="H5" s="593" t="s">
        <v>1565</v>
      </c>
      <c r="I5" s="593" t="s">
        <v>1566</v>
      </c>
      <c r="J5" s="593" t="s">
        <v>1567</v>
      </c>
      <c r="K5" s="594" t="s">
        <v>1568</v>
      </c>
      <c r="L5" s="595" t="s">
        <v>1034</v>
      </c>
    </row>
    <row r="6" spans="1:12">
      <c r="A6" s="596">
        <v>1</v>
      </c>
      <c r="B6" s="597" t="s">
        <v>1569</v>
      </c>
      <c r="C6" s="598"/>
      <c r="D6" s="598"/>
      <c r="E6" s="598"/>
      <c r="F6" s="598"/>
      <c r="G6" s="598"/>
      <c r="H6" s="598"/>
      <c r="I6" s="598"/>
      <c r="J6" s="598"/>
      <c r="K6" s="598"/>
      <c r="L6" s="599"/>
    </row>
    <row r="7" spans="1:12">
      <c r="A7" s="596">
        <v>2</v>
      </c>
      <c r="B7" s="600" t="s">
        <v>1570</v>
      </c>
      <c r="C7" s="601"/>
      <c r="D7" s="601"/>
      <c r="E7" s="601"/>
      <c r="F7" s="602"/>
      <c r="G7" s="602"/>
      <c r="H7" s="602"/>
      <c r="I7" s="602"/>
      <c r="J7" s="602"/>
      <c r="K7" s="603"/>
      <c r="L7" s="604"/>
    </row>
    <row r="8" spans="1:12">
      <c r="A8" s="596">
        <v>3</v>
      </c>
      <c r="B8" s="605" t="s">
        <v>1571</v>
      </c>
      <c r="C8" s="602"/>
      <c r="D8" s="602"/>
      <c r="E8" s="602"/>
      <c r="F8" s="606"/>
      <c r="G8" s="606"/>
      <c r="H8" s="606"/>
      <c r="I8" s="606"/>
      <c r="J8" s="606"/>
      <c r="K8" s="607"/>
      <c r="L8" s="604"/>
    </row>
    <row r="9" spans="1:12">
      <c r="A9" s="596">
        <v>4</v>
      </c>
      <c r="B9" s="605" t="s">
        <v>1572</v>
      </c>
      <c r="C9" s="602"/>
      <c r="D9" s="602"/>
      <c r="E9" s="602"/>
      <c r="F9" s="606"/>
      <c r="G9" s="606"/>
      <c r="H9" s="606"/>
      <c r="I9" s="606"/>
      <c r="J9" s="606"/>
      <c r="K9" s="607"/>
      <c r="L9" s="604"/>
    </row>
    <row r="10" spans="1:12">
      <c r="A10" s="596">
        <v>5</v>
      </c>
      <c r="B10" s="597" t="s">
        <v>1573</v>
      </c>
      <c r="C10" s="608"/>
      <c r="D10" s="601"/>
      <c r="E10" s="601"/>
      <c r="F10" s="609"/>
      <c r="G10" s="609"/>
      <c r="H10" s="609"/>
      <c r="I10" s="609"/>
      <c r="J10" s="609"/>
      <c r="K10" s="610"/>
      <c r="L10" s="604"/>
    </row>
    <row r="11" spans="1:12">
      <c r="A11" s="596">
        <v>6</v>
      </c>
      <c r="B11" s="600" t="s">
        <v>1574</v>
      </c>
      <c r="C11" s="611"/>
      <c r="D11" s="612"/>
      <c r="E11" s="612"/>
      <c r="F11" s="613"/>
      <c r="G11" s="613"/>
      <c r="H11" s="613"/>
      <c r="I11" s="613"/>
      <c r="J11" s="613"/>
      <c r="K11" s="614"/>
      <c r="L11" s="604"/>
    </row>
    <row r="12" spans="1:12">
      <c r="A12" s="596">
        <v>7</v>
      </c>
      <c r="B12" s="605" t="s">
        <v>1575</v>
      </c>
      <c r="C12" s="611"/>
      <c r="D12" s="612"/>
      <c r="E12" s="612"/>
      <c r="F12" s="613"/>
      <c r="G12" s="613"/>
      <c r="H12" s="613"/>
      <c r="I12" s="613"/>
      <c r="J12" s="613"/>
      <c r="K12" s="614"/>
      <c r="L12" s="604"/>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&amp;CEN
Annex XXXIII</oddHeader>
    <oddFooter>&amp;C&amp;P</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22172-7603-4A5F-BEB0-FC2E4536C524}">
  <sheetPr codeName="Sheet109"/>
  <dimension ref="A1:G9"/>
  <sheetViews>
    <sheetView workbookViewId="0">
      <selection activeCell="G25" sqref="G25"/>
    </sheetView>
  </sheetViews>
  <sheetFormatPr defaultColWidth="8.85546875" defaultRowHeight="12.75"/>
  <cols>
    <col min="1" max="1" width="5.5703125" style="615" customWidth="1"/>
    <col min="2" max="2" width="72" style="615" customWidth="1"/>
    <col min="3" max="7" width="17.5703125" style="615" customWidth="1"/>
    <col min="8" max="8" width="19.42578125" style="615" customWidth="1"/>
    <col min="9" max="10" width="17.5703125" style="615" customWidth="1"/>
    <col min="11" max="11" width="13.5703125" style="615" customWidth="1"/>
    <col min="12" max="16384" width="8.85546875" style="615"/>
  </cols>
  <sheetData>
    <row r="1" spans="1:7" ht="20.100000000000001" customHeight="1">
      <c r="B1" s="634" t="s">
        <v>1578</v>
      </c>
      <c r="C1" s="617"/>
      <c r="D1" s="617"/>
      <c r="E1" s="617"/>
      <c r="F1" s="617"/>
      <c r="G1" s="617"/>
    </row>
    <row r="2" spans="1:7" ht="20.100000000000001" customHeight="1">
      <c r="B2" s="634"/>
      <c r="C2" s="617"/>
      <c r="D2" s="617"/>
      <c r="E2" s="617"/>
      <c r="F2" s="617"/>
      <c r="G2" s="617"/>
    </row>
    <row r="3" spans="1:7" ht="96" customHeight="1">
      <c r="A3" s="646"/>
      <c r="B3" s="647"/>
      <c r="C3" s="648" t="s">
        <v>1606</v>
      </c>
      <c r="D3" s="649" t="s">
        <v>1607</v>
      </c>
      <c r="E3" s="650"/>
      <c r="F3" s="650"/>
    </row>
    <row r="4" spans="1:7" ht="15.75">
      <c r="A4" s="646"/>
      <c r="B4" s="647"/>
      <c r="C4" s="39" t="s">
        <v>178</v>
      </c>
      <c r="D4" s="39" t="s">
        <v>800</v>
      </c>
      <c r="E4" s="651"/>
      <c r="F4" s="651"/>
    </row>
    <row r="5" spans="1:7" ht="15" customHeight="1">
      <c r="A5" s="626" t="s">
        <v>178</v>
      </c>
      <c r="B5" s="644" t="s">
        <v>1608</v>
      </c>
      <c r="C5" s="652">
        <v>557245816.82000005</v>
      </c>
      <c r="D5" s="652">
        <v>821302894.84666657</v>
      </c>
      <c r="E5" s="633"/>
      <c r="F5" s="633"/>
    </row>
    <row r="6" spans="1:7" ht="17.25" customHeight="1">
      <c r="A6" s="653"/>
      <c r="B6" s="654"/>
    </row>
    <row r="8" spans="1:7" ht="14.25">
      <c r="A8" s="655"/>
      <c r="B8" s="656"/>
      <c r="C8" s="656"/>
      <c r="D8" s="656"/>
      <c r="E8" s="656"/>
      <c r="F8" s="656"/>
      <c r="G8" s="656"/>
    </row>
    <row r="9" spans="1:7">
      <c r="B9" s="645"/>
    </row>
  </sheetData>
  <conditionalFormatting sqref="C1:F5">
    <cfRule type="cellIs" dxfId="12"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XXXV</oddHeader>
    <oddFooter>&amp;C&amp;P</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D5264-0AF2-49D0-B9D8-B01FC1B92670}">
  <sheetPr codeName="Sheet107"/>
  <dimension ref="A1:J15"/>
  <sheetViews>
    <sheetView workbookViewId="0">
      <selection activeCell="G15" sqref="G15"/>
    </sheetView>
  </sheetViews>
  <sheetFormatPr defaultColWidth="9.140625" defaultRowHeight="15"/>
  <cols>
    <col min="1" max="1" width="5.5703125" style="1" customWidth="1"/>
    <col min="2" max="2" width="47.140625" style="1" customWidth="1"/>
    <col min="3" max="7" width="17.5703125" style="1" customWidth="1"/>
    <col min="8" max="8" width="19.42578125" style="1" customWidth="1"/>
    <col min="9" max="10" width="17.5703125" style="1" customWidth="1"/>
    <col min="11" max="16384" width="9.140625" style="1"/>
  </cols>
  <sheetData>
    <row r="1" spans="1:10" ht="26.25">
      <c r="A1" s="615"/>
      <c r="B1" s="616" t="s">
        <v>1576</v>
      </c>
      <c r="C1" s="617"/>
      <c r="D1" s="33"/>
      <c r="E1" s="33"/>
      <c r="F1" s="33"/>
      <c r="G1" s="33"/>
      <c r="H1" s="33"/>
      <c r="I1" s="33"/>
      <c r="J1" s="33"/>
    </row>
    <row r="2" spans="1:10" ht="15.75">
      <c r="A2" s="615"/>
      <c r="B2" s="618"/>
      <c r="C2" s="619"/>
      <c r="D2" s="619"/>
      <c r="E2" s="619"/>
      <c r="F2" s="619"/>
      <c r="G2" s="619"/>
      <c r="H2" s="619"/>
      <c r="I2" s="619"/>
      <c r="J2" s="615"/>
    </row>
    <row r="3" spans="1:10" ht="15.75">
      <c r="A3" s="615"/>
      <c r="B3" s="618"/>
      <c r="C3" s="619"/>
      <c r="D3" s="619"/>
      <c r="E3" s="619"/>
      <c r="F3" s="619"/>
      <c r="G3" s="619"/>
      <c r="H3" s="619"/>
      <c r="I3" s="619"/>
      <c r="J3" s="615"/>
    </row>
    <row r="4" spans="1:10">
      <c r="A4" s="615"/>
      <c r="B4" s="620"/>
      <c r="C4" s="1668" t="s">
        <v>1580</v>
      </c>
      <c r="D4" s="1669"/>
      <c r="E4" s="1670" t="s">
        <v>1581</v>
      </c>
      <c r="F4" s="1671"/>
      <c r="G4" s="1668" t="s">
        <v>1582</v>
      </c>
      <c r="H4" s="1669"/>
      <c r="I4" s="1670" t="s">
        <v>1583</v>
      </c>
      <c r="J4" s="1671"/>
    </row>
    <row r="5" spans="1:10" ht="45">
      <c r="A5" s="615"/>
      <c r="B5" s="621"/>
      <c r="C5" s="622"/>
      <c r="D5" s="623" t="s">
        <v>1584</v>
      </c>
      <c r="E5" s="622"/>
      <c r="F5" s="623" t="s">
        <v>1584</v>
      </c>
      <c r="G5" s="622"/>
      <c r="H5" s="623" t="s">
        <v>1585</v>
      </c>
      <c r="I5" s="624"/>
      <c r="J5" s="623" t="s">
        <v>1585</v>
      </c>
    </row>
    <row r="6" spans="1:10">
      <c r="A6" s="615"/>
      <c r="B6" s="625"/>
      <c r="C6" s="39" t="s">
        <v>178</v>
      </c>
      <c r="D6" s="39" t="s">
        <v>800</v>
      </c>
      <c r="E6" s="39" t="s">
        <v>802</v>
      </c>
      <c r="F6" s="39" t="s">
        <v>804</v>
      </c>
      <c r="G6" s="39" t="s">
        <v>806</v>
      </c>
      <c r="H6" s="39" t="s">
        <v>810</v>
      </c>
      <c r="I6" s="39" t="s">
        <v>812</v>
      </c>
      <c r="J6" s="39" t="s">
        <v>814</v>
      </c>
    </row>
    <row r="7" spans="1:10">
      <c r="A7" s="626" t="s">
        <v>178</v>
      </c>
      <c r="B7" s="627" t="s">
        <v>1586</v>
      </c>
      <c r="C7" s="812">
        <v>859907536.48666656</v>
      </c>
      <c r="D7" s="812"/>
      <c r="E7" s="813"/>
      <c r="F7" s="813"/>
      <c r="G7" s="812">
        <v>8658830638.583334</v>
      </c>
      <c r="H7" s="812"/>
      <c r="I7" s="814"/>
      <c r="J7" s="813"/>
    </row>
    <row r="8" spans="1:10">
      <c r="A8" s="39" t="s">
        <v>800</v>
      </c>
      <c r="B8" s="629" t="s">
        <v>1587</v>
      </c>
      <c r="C8" s="812">
        <v>38332899.020000003</v>
      </c>
      <c r="D8" s="812"/>
      <c r="E8" s="812">
        <v>0</v>
      </c>
      <c r="F8" s="812">
        <v>0</v>
      </c>
      <c r="G8" s="812">
        <v>6709715.21</v>
      </c>
      <c r="H8" s="812"/>
      <c r="I8" s="815">
        <v>0</v>
      </c>
      <c r="J8" s="812"/>
    </row>
    <row r="9" spans="1:10">
      <c r="A9" s="39" t="s">
        <v>802</v>
      </c>
      <c r="B9" s="629" t="s">
        <v>813</v>
      </c>
      <c r="C9" s="812">
        <v>23400000</v>
      </c>
      <c r="D9" s="812"/>
      <c r="E9" s="812">
        <v>0</v>
      </c>
      <c r="F9" s="812">
        <v>0</v>
      </c>
      <c r="G9" s="812">
        <v>356613309.24000001</v>
      </c>
      <c r="H9" s="812"/>
      <c r="I9" s="815">
        <v>0</v>
      </c>
      <c r="J9" s="812"/>
    </row>
    <row r="10" spans="1:10">
      <c r="A10" s="39" t="s">
        <v>804</v>
      </c>
      <c r="B10" s="630" t="s">
        <v>1588</v>
      </c>
      <c r="C10" s="812">
        <v>0</v>
      </c>
      <c r="D10" s="812"/>
      <c r="E10" s="812">
        <v>0</v>
      </c>
      <c r="F10" s="812">
        <v>0</v>
      </c>
      <c r="G10" s="812">
        <v>0</v>
      </c>
      <c r="H10" s="812"/>
      <c r="I10" s="815">
        <v>0</v>
      </c>
      <c r="J10" s="812"/>
    </row>
    <row r="11" spans="1:10">
      <c r="A11" s="39" t="s">
        <v>806</v>
      </c>
      <c r="B11" s="631" t="s">
        <v>1589</v>
      </c>
      <c r="C11" s="812">
        <v>0</v>
      </c>
      <c r="D11" s="812"/>
      <c r="E11" s="812">
        <v>0</v>
      </c>
      <c r="F11" s="812">
        <v>0</v>
      </c>
      <c r="G11" s="812">
        <v>0</v>
      </c>
      <c r="H11" s="812"/>
      <c r="I11" s="815">
        <v>0</v>
      </c>
      <c r="J11" s="812"/>
    </row>
    <row r="12" spans="1:10">
      <c r="A12" s="39" t="s">
        <v>808</v>
      </c>
      <c r="B12" s="630" t="s">
        <v>1590</v>
      </c>
      <c r="C12" s="812">
        <v>23400000</v>
      </c>
      <c r="D12" s="812"/>
      <c r="E12" s="812">
        <v>0</v>
      </c>
      <c r="F12" s="812">
        <v>0</v>
      </c>
      <c r="G12" s="812">
        <v>356613309.24000001</v>
      </c>
      <c r="H12" s="812"/>
      <c r="I12" s="815">
        <v>0</v>
      </c>
      <c r="J12" s="812"/>
    </row>
    <row r="13" spans="1:10">
      <c r="A13" s="39" t="s">
        <v>810</v>
      </c>
      <c r="B13" s="630" t="s">
        <v>1591</v>
      </c>
      <c r="C13" s="812">
        <v>0</v>
      </c>
      <c r="D13" s="812"/>
      <c r="E13" s="812">
        <v>0</v>
      </c>
      <c r="F13" s="812">
        <v>0</v>
      </c>
      <c r="G13" s="812">
        <v>0</v>
      </c>
      <c r="H13" s="812"/>
      <c r="I13" s="815">
        <v>0</v>
      </c>
      <c r="J13" s="812"/>
    </row>
    <row r="14" spans="1:10">
      <c r="A14" s="39" t="s">
        <v>812</v>
      </c>
      <c r="B14" s="630" t="s">
        <v>1592</v>
      </c>
      <c r="C14" s="812">
        <v>0</v>
      </c>
      <c r="D14" s="812"/>
      <c r="E14" s="812">
        <v>0</v>
      </c>
      <c r="F14" s="812">
        <v>0</v>
      </c>
      <c r="G14" s="812">
        <v>0</v>
      </c>
      <c r="H14" s="812"/>
      <c r="I14" s="815">
        <v>0</v>
      </c>
      <c r="J14" s="812"/>
    </row>
    <row r="15" spans="1:10">
      <c r="A15" s="39" t="s">
        <v>816</v>
      </c>
      <c r="B15" s="629" t="s">
        <v>1593</v>
      </c>
      <c r="C15" s="812">
        <v>836507536.48666656</v>
      </c>
      <c r="D15" s="812"/>
      <c r="E15" s="816"/>
      <c r="F15" s="816"/>
      <c r="G15" s="812">
        <v>8295507614.1333351</v>
      </c>
      <c r="H15" s="812"/>
      <c r="I15" s="817"/>
      <c r="J15" s="816"/>
    </row>
  </sheetData>
  <mergeCells count="4">
    <mergeCell ref="C4:D4"/>
    <mergeCell ref="E4:F4"/>
    <mergeCell ref="G4:H4"/>
    <mergeCell ref="I4:J4"/>
  </mergeCells>
  <conditionalFormatting sqref="C7:J15">
    <cfRule type="cellIs" dxfId="11"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&amp;CEN
Annex XXXV</oddHeader>
    <oddFooter>&amp;C&amp;P</oddFooter>
  </headerFooter>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991CE-B965-46D6-AEE3-5F72E7F4F011}">
  <sheetPr codeName="Sheet108"/>
  <dimension ref="A1:AI22"/>
  <sheetViews>
    <sheetView workbookViewId="0">
      <selection activeCell="D21" sqref="D21"/>
    </sheetView>
  </sheetViews>
  <sheetFormatPr defaultColWidth="8.85546875" defaultRowHeight="12.75"/>
  <cols>
    <col min="1" max="1" width="5.5703125" style="615" customWidth="1"/>
    <col min="2" max="2" width="72" style="615" customWidth="1"/>
    <col min="3" max="7" width="17.5703125" style="615" customWidth="1"/>
    <col min="8" max="8" width="19.42578125" style="615" customWidth="1"/>
    <col min="9" max="10" width="17.5703125" style="615" customWidth="1"/>
    <col min="11" max="11" width="13.5703125" style="615" customWidth="1"/>
    <col min="12" max="16384" width="8.85546875" style="615"/>
  </cols>
  <sheetData>
    <row r="1" spans="1:35" ht="18.75">
      <c r="A1" s="632"/>
      <c r="B1" s="616" t="s">
        <v>1577</v>
      </c>
      <c r="C1" s="633"/>
      <c r="D1" s="633"/>
      <c r="E1" s="633"/>
      <c r="F1" s="633"/>
    </row>
    <row r="2" spans="1:35" ht="18.75">
      <c r="A2" s="632"/>
      <c r="B2" s="634"/>
      <c r="C2" s="633"/>
      <c r="D2" s="633"/>
      <c r="E2" s="633"/>
      <c r="F2" s="633"/>
    </row>
    <row r="3" spans="1:35" s="618" customFormat="1" ht="15.75">
      <c r="C3" s="619"/>
      <c r="D3" s="619"/>
      <c r="E3" s="619"/>
      <c r="F3" s="619"/>
      <c r="G3" s="615"/>
      <c r="H3" s="615"/>
      <c r="I3" s="615"/>
      <c r="J3" s="615"/>
      <c r="K3" s="615"/>
      <c r="L3" s="615"/>
      <c r="M3" s="615"/>
      <c r="N3" s="615"/>
      <c r="O3" s="615"/>
      <c r="P3" s="615"/>
      <c r="Q3" s="615"/>
      <c r="R3" s="615"/>
      <c r="S3" s="615"/>
      <c r="T3" s="615"/>
      <c r="U3" s="615"/>
      <c r="V3" s="615"/>
      <c r="W3" s="615"/>
      <c r="X3" s="615"/>
      <c r="Y3" s="615"/>
      <c r="Z3" s="615"/>
      <c r="AA3" s="615"/>
      <c r="AB3" s="615"/>
      <c r="AC3" s="615"/>
      <c r="AD3" s="615"/>
      <c r="AE3" s="615"/>
      <c r="AF3" s="615"/>
      <c r="AG3" s="615"/>
      <c r="AH3" s="615"/>
      <c r="AI3" s="615"/>
    </row>
    <row r="4" spans="1:35" ht="15">
      <c r="A4" s="635"/>
      <c r="B4" s="636"/>
      <c r="C4" s="1668" t="s">
        <v>1594</v>
      </c>
      <c r="D4" s="1669"/>
      <c r="E4" s="1674" t="s">
        <v>1595</v>
      </c>
      <c r="F4" s="1675"/>
    </row>
    <row r="5" spans="1:35" ht="15">
      <c r="A5" s="635"/>
      <c r="B5" s="636"/>
      <c r="C5" s="1672"/>
      <c r="D5" s="1673"/>
      <c r="E5" s="1668" t="s">
        <v>1596</v>
      </c>
      <c r="F5" s="1669"/>
    </row>
    <row r="6" spans="1:35" ht="45">
      <c r="A6" s="621"/>
      <c r="B6" s="637"/>
      <c r="C6" s="638"/>
      <c r="D6" s="623" t="s">
        <v>1584</v>
      </c>
      <c r="E6" s="639"/>
      <c r="F6" s="623" t="s">
        <v>1585</v>
      </c>
    </row>
    <row r="7" spans="1:35" ht="15">
      <c r="A7" s="621"/>
      <c r="B7" s="637"/>
      <c r="C7" s="39" t="s">
        <v>178</v>
      </c>
      <c r="D7" s="39" t="s">
        <v>800</v>
      </c>
      <c r="E7" s="39" t="s">
        <v>802</v>
      </c>
      <c r="F7" s="39" t="s">
        <v>806</v>
      </c>
    </row>
    <row r="8" spans="1:35" ht="15">
      <c r="A8" s="626" t="s">
        <v>817</v>
      </c>
      <c r="B8" s="640" t="s">
        <v>1597</v>
      </c>
      <c r="C8" s="61">
        <v>0</v>
      </c>
      <c r="D8" s="61">
        <v>0</v>
      </c>
      <c r="E8" s="61">
        <v>0</v>
      </c>
      <c r="F8" s="61">
        <v>0</v>
      </c>
    </row>
    <row r="9" spans="1:35" ht="15">
      <c r="A9" s="39" t="s">
        <v>818</v>
      </c>
      <c r="B9" s="641" t="s">
        <v>1598</v>
      </c>
      <c r="C9" s="61">
        <v>0</v>
      </c>
      <c r="D9" s="61">
        <v>0</v>
      </c>
      <c r="E9" s="61">
        <v>0</v>
      </c>
      <c r="F9" s="61">
        <v>0</v>
      </c>
    </row>
    <row r="10" spans="1:35" ht="15">
      <c r="A10" s="39" t="s">
        <v>819</v>
      </c>
      <c r="B10" s="641" t="s">
        <v>1587</v>
      </c>
      <c r="C10" s="61">
        <v>0</v>
      </c>
      <c r="D10" s="61">
        <v>0</v>
      </c>
      <c r="E10" s="61">
        <v>0</v>
      </c>
      <c r="F10" s="61">
        <v>0</v>
      </c>
    </row>
    <row r="11" spans="1:35" ht="15">
      <c r="A11" s="39" t="s">
        <v>820</v>
      </c>
      <c r="B11" s="641" t="s">
        <v>813</v>
      </c>
      <c r="C11" s="61">
        <v>0</v>
      </c>
      <c r="D11" s="61">
        <v>0</v>
      </c>
      <c r="E11" s="61">
        <v>0</v>
      </c>
      <c r="F11" s="61">
        <v>0</v>
      </c>
    </row>
    <row r="12" spans="1:35" ht="15">
      <c r="A12" s="39" t="s">
        <v>821</v>
      </c>
      <c r="B12" s="642" t="s">
        <v>1588</v>
      </c>
      <c r="C12" s="61">
        <v>0</v>
      </c>
      <c r="D12" s="61">
        <v>0</v>
      </c>
      <c r="E12" s="61">
        <v>0</v>
      </c>
      <c r="F12" s="61">
        <v>0</v>
      </c>
    </row>
    <row r="13" spans="1:35" ht="15">
      <c r="A13" s="39" t="s">
        <v>822</v>
      </c>
      <c r="B13" s="643" t="s">
        <v>1589</v>
      </c>
      <c r="C13" s="61">
        <v>0</v>
      </c>
      <c r="D13" s="61">
        <v>0</v>
      </c>
      <c r="E13" s="61">
        <v>0</v>
      </c>
      <c r="F13" s="61">
        <v>0</v>
      </c>
    </row>
    <row r="14" spans="1:35" ht="15">
      <c r="A14" s="39" t="s">
        <v>823</v>
      </c>
      <c r="B14" s="642" t="s">
        <v>1590</v>
      </c>
      <c r="C14" s="61">
        <v>0</v>
      </c>
      <c r="D14" s="61">
        <v>0</v>
      </c>
      <c r="E14" s="61">
        <v>0</v>
      </c>
      <c r="F14" s="61">
        <v>0</v>
      </c>
    </row>
    <row r="15" spans="1:35" ht="15">
      <c r="A15" s="39" t="s">
        <v>824</v>
      </c>
      <c r="B15" s="642" t="s">
        <v>1591</v>
      </c>
      <c r="C15" s="61">
        <v>0</v>
      </c>
      <c r="D15" s="61">
        <v>0</v>
      </c>
      <c r="E15" s="61">
        <v>0</v>
      </c>
      <c r="F15" s="61">
        <v>0</v>
      </c>
    </row>
    <row r="16" spans="1:35" ht="15">
      <c r="A16" s="39" t="s">
        <v>825</v>
      </c>
      <c r="B16" s="642" t="s">
        <v>1592</v>
      </c>
      <c r="C16" s="61">
        <v>0</v>
      </c>
      <c r="D16" s="61">
        <v>0</v>
      </c>
      <c r="E16" s="61">
        <v>0</v>
      </c>
      <c r="F16" s="61">
        <v>0</v>
      </c>
    </row>
    <row r="17" spans="1:6" ht="15">
      <c r="A17" s="39" t="s">
        <v>826</v>
      </c>
      <c r="B17" s="641" t="s">
        <v>1599</v>
      </c>
      <c r="C17" s="61">
        <v>0</v>
      </c>
      <c r="D17" s="61">
        <v>0</v>
      </c>
      <c r="E17" s="61">
        <v>0</v>
      </c>
      <c r="F17" s="61">
        <v>0</v>
      </c>
    </row>
    <row r="18" spans="1:6" ht="15">
      <c r="A18" s="39" t="s">
        <v>1600</v>
      </c>
      <c r="B18" s="641" t="s">
        <v>1601</v>
      </c>
      <c r="C18" s="61">
        <v>0</v>
      </c>
      <c r="D18" s="61">
        <v>0</v>
      </c>
      <c r="E18" s="61">
        <v>0</v>
      </c>
      <c r="F18" s="61">
        <v>0</v>
      </c>
    </row>
    <row r="19" spans="1:6" ht="15">
      <c r="A19" s="626" t="s">
        <v>1602</v>
      </c>
      <c r="B19" s="640" t="s">
        <v>1603</v>
      </c>
      <c r="C19" s="61">
        <v>0</v>
      </c>
      <c r="D19" s="61">
        <v>0</v>
      </c>
      <c r="E19" s="61">
        <v>0</v>
      </c>
      <c r="F19" s="61">
        <v>0</v>
      </c>
    </row>
    <row r="20" spans="1:6" ht="15">
      <c r="A20" s="626">
        <v>241</v>
      </c>
      <c r="B20" s="640" t="s">
        <v>1604</v>
      </c>
      <c r="C20" s="628"/>
      <c r="D20" s="628"/>
      <c r="E20" s="61">
        <v>600000000</v>
      </c>
      <c r="F20" s="61">
        <v>0</v>
      </c>
    </row>
    <row r="21" spans="1:6" ht="15">
      <c r="A21" s="626">
        <v>250</v>
      </c>
      <c r="B21" s="644" t="s">
        <v>1605</v>
      </c>
      <c r="C21" s="61">
        <f>C8+C19</f>
        <v>0</v>
      </c>
      <c r="D21" s="61">
        <f>D19+D8</f>
        <v>0</v>
      </c>
      <c r="E21" s="628"/>
      <c r="F21" s="628"/>
    </row>
    <row r="22" spans="1:6">
      <c r="B22" s="645"/>
    </row>
  </sheetData>
  <mergeCells count="3">
    <mergeCell ref="C4:D5"/>
    <mergeCell ref="E4:F4"/>
    <mergeCell ref="E5:F5"/>
  </mergeCells>
  <conditionalFormatting sqref="D4:E5 C21:E21 G8:G21 C1:I2 C4:C19 E6:E20 D7:D19 F7:F21">
    <cfRule type="cellIs" dxfId="10" priority="2" stopIfTrue="1" operator="lessThan">
      <formula>0</formula>
    </cfRule>
  </conditionalFormatting>
  <conditionalFormatting sqref="C20:D20">
    <cfRule type="cellIs" dxfId="9" priority="1"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&amp;CEN
Annex XXXV</oddHeader>
    <oddFooter>&amp;C&amp;P</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D493B-BEC8-428D-B55F-CD1803B45517}">
  <sheetPr codeName="Sheet20">
    <pageSetUpPr fitToPage="1"/>
  </sheetPr>
  <dimension ref="B2:D26"/>
  <sheetViews>
    <sheetView showGridLines="0" zoomScale="85" zoomScaleNormal="85" zoomScalePageLayoutView="110" workbookViewId="0">
      <selection activeCell="C7" sqref="C7"/>
    </sheetView>
  </sheetViews>
  <sheetFormatPr defaultColWidth="9.140625" defaultRowHeight="15"/>
  <cols>
    <col min="1" max="1" width="6.5703125" style="1" customWidth="1"/>
    <col min="2" max="2" width="9.140625" style="1"/>
    <col min="3" max="3" width="60.85546875" style="3" customWidth="1"/>
    <col min="4" max="4" width="146.42578125" style="1" customWidth="1"/>
    <col min="5" max="16384" width="9.140625" style="1"/>
  </cols>
  <sheetData>
    <row r="2" spans="2:4">
      <c r="B2" s="825" t="s">
        <v>1756</v>
      </c>
    </row>
    <row r="3" spans="2:4">
      <c r="B3" s="90" t="s">
        <v>1764</v>
      </c>
    </row>
    <row r="4" spans="2:4">
      <c r="D4" s="86"/>
    </row>
    <row r="5" spans="2:4" ht="30">
      <c r="B5" s="15" t="s">
        <v>113</v>
      </c>
      <c r="C5" s="1297" t="s">
        <v>122</v>
      </c>
      <c r="D5" s="1297"/>
    </row>
    <row r="6" spans="2:4">
      <c r="B6" s="174"/>
      <c r="C6" s="828" t="s">
        <v>1765</v>
      </c>
      <c r="D6" s="829"/>
    </row>
    <row r="7" spans="2:4" ht="291" customHeight="1">
      <c r="B7" s="141" t="s">
        <v>116</v>
      </c>
      <c r="C7" s="23" t="s">
        <v>1766</v>
      </c>
      <c r="D7" s="860" t="s">
        <v>2316</v>
      </c>
    </row>
    <row r="8" spans="2:4" ht="409.5" customHeight="1">
      <c r="B8" s="141" t="s">
        <v>117</v>
      </c>
      <c r="C8" s="23" t="s">
        <v>1767</v>
      </c>
      <c r="D8" s="23" t="s">
        <v>2317</v>
      </c>
    </row>
    <row r="9" spans="2:4" ht="409.5" customHeight="1">
      <c r="B9" s="141" t="s">
        <v>147</v>
      </c>
      <c r="C9" s="23" t="s">
        <v>1768</v>
      </c>
      <c r="D9" s="23" t="s">
        <v>2318</v>
      </c>
    </row>
    <row r="10" spans="2:4" ht="409.5" customHeight="1">
      <c r="B10" s="141" t="s">
        <v>132</v>
      </c>
      <c r="C10" s="23" t="s">
        <v>1769</v>
      </c>
      <c r="D10" s="23" t="s">
        <v>2319</v>
      </c>
    </row>
    <row r="11" spans="2:4" ht="14.45" customHeight="1">
      <c r="B11" s="831"/>
      <c r="C11" s="828" t="s">
        <v>1770</v>
      </c>
    </row>
    <row r="12" spans="2:4" ht="409.5" customHeight="1">
      <c r="B12" s="5" t="s">
        <v>134</v>
      </c>
      <c r="C12" s="23" t="s">
        <v>1771</v>
      </c>
      <c r="D12" s="23" t="s">
        <v>2320</v>
      </c>
    </row>
    <row r="13" spans="2:4" ht="409.5" customHeight="1">
      <c r="B13" s="5" t="s">
        <v>137</v>
      </c>
      <c r="C13" s="23" t="s">
        <v>1772</v>
      </c>
      <c r="D13" s="23" t="s">
        <v>2321</v>
      </c>
    </row>
    <row r="14" spans="2:4" ht="375">
      <c r="B14" s="141" t="s">
        <v>140</v>
      </c>
      <c r="C14" s="23" t="s">
        <v>1773</v>
      </c>
      <c r="D14" s="832" t="s">
        <v>2320</v>
      </c>
    </row>
    <row r="15" spans="2:4" ht="45">
      <c r="B15" s="141" t="s">
        <v>284</v>
      </c>
      <c r="C15" s="23" t="s">
        <v>1774</v>
      </c>
      <c r="D15" s="23" t="s">
        <v>2322</v>
      </c>
    </row>
    <row r="16" spans="2:4" ht="333.6" customHeight="1">
      <c r="B16" s="141" t="s">
        <v>333</v>
      </c>
      <c r="C16" s="23" t="s">
        <v>1775</v>
      </c>
      <c r="D16" s="833" t="s">
        <v>2323</v>
      </c>
    </row>
    <row r="17" spans="2:4">
      <c r="B17" s="174"/>
      <c r="C17" s="834" t="s">
        <v>1776</v>
      </c>
    </row>
    <row r="18" spans="2:4" ht="409.5" customHeight="1">
      <c r="B18" s="141" t="s">
        <v>1486</v>
      </c>
      <c r="C18" s="23" t="s">
        <v>1777</v>
      </c>
      <c r="D18" s="1676" t="s">
        <v>2324</v>
      </c>
    </row>
    <row r="19" spans="2:4" ht="43.5" customHeight="1">
      <c r="B19" s="141" t="s">
        <v>1778</v>
      </c>
      <c r="C19" s="23" t="s">
        <v>1779</v>
      </c>
      <c r="D19" s="1677"/>
    </row>
    <row r="20" spans="2:4" ht="409.5" customHeight="1">
      <c r="B20" s="141" t="s">
        <v>1780</v>
      </c>
      <c r="C20" s="23" t="s">
        <v>1781</v>
      </c>
      <c r="D20" s="835" t="s">
        <v>2325</v>
      </c>
    </row>
    <row r="21" spans="2:4" ht="45">
      <c r="B21" s="141" t="s">
        <v>1782</v>
      </c>
      <c r="C21" s="23" t="s">
        <v>1783</v>
      </c>
      <c r="D21" s="835" t="s">
        <v>2326</v>
      </c>
    </row>
    <row r="22" spans="2:4" ht="409.5" customHeight="1">
      <c r="B22" s="141" t="s">
        <v>1784</v>
      </c>
      <c r="C22" s="23" t="s">
        <v>1785</v>
      </c>
      <c r="D22" s="830" t="s">
        <v>2327</v>
      </c>
    </row>
    <row r="23" spans="2:4" ht="174" customHeight="1">
      <c r="B23" s="141" t="s">
        <v>1786</v>
      </c>
      <c r="C23" s="23" t="s">
        <v>1787</v>
      </c>
      <c r="D23" s="23" t="s">
        <v>2328</v>
      </c>
    </row>
    <row r="24" spans="2:4" ht="409.5" customHeight="1">
      <c r="B24" s="141" t="s">
        <v>1788</v>
      </c>
      <c r="C24" s="23" t="s">
        <v>1789</v>
      </c>
      <c r="D24" s="23" t="s">
        <v>1974</v>
      </c>
    </row>
    <row r="25" spans="2:4" ht="116.1" customHeight="1">
      <c r="B25" s="141" t="s">
        <v>1790</v>
      </c>
      <c r="C25" s="23" t="s">
        <v>1791</v>
      </c>
      <c r="D25" s="23" t="s">
        <v>1962</v>
      </c>
    </row>
    <row r="26" spans="2:4" ht="313.5" customHeight="1">
      <c r="B26" s="141" t="s">
        <v>1792</v>
      </c>
      <c r="C26" s="23" t="s">
        <v>1793</v>
      </c>
      <c r="D26" s="23" t="s">
        <v>2329</v>
      </c>
    </row>
  </sheetData>
  <mergeCells count="2">
    <mergeCell ref="C5:D5"/>
    <mergeCell ref="D18:D19"/>
  </mergeCells>
  <pageMargins left="0.70866141732283472" right="0.70866141732283472" top="0.74803149606299213" bottom="0.74803149606299213" header="0.31496062992125984" footer="0.31496062992125984"/>
  <pageSetup paperSize="9" scale="70" orientation="landscape" r:id="rId1"/>
  <headerFooter>
    <oddHeader>&amp;CEN
Annex I&amp;L&amp;"Calibri"&amp;12&amp;K000000EBA Regular Use&amp;1#</oddHeader>
    <oddFooter>&amp;C&amp;P</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B0F85-2DC7-4ED5-9C84-4819CD06B557}">
  <sheetPr codeName="Sheet21">
    <pageSetUpPr fitToPage="1"/>
  </sheetPr>
  <dimension ref="B2:D25"/>
  <sheetViews>
    <sheetView showGridLines="0" topLeftCell="A9" zoomScale="90" zoomScaleNormal="90" zoomScalePageLayoutView="110" workbookViewId="0"/>
  </sheetViews>
  <sheetFormatPr defaultColWidth="9.140625" defaultRowHeight="15"/>
  <cols>
    <col min="1" max="1" width="6.5703125" style="3" customWidth="1"/>
    <col min="2" max="2" width="9.140625" style="3"/>
    <col min="3" max="3" width="94.42578125" style="3" customWidth="1"/>
    <col min="4" max="4" width="127.140625" style="3" customWidth="1"/>
    <col min="5" max="16384" width="9.140625" style="3"/>
  </cols>
  <sheetData>
    <row r="2" spans="2:4">
      <c r="B2" s="825" t="s">
        <v>1757</v>
      </c>
    </row>
    <row r="3" spans="2:4">
      <c r="B3" s="515" t="s">
        <v>1764</v>
      </c>
    </row>
    <row r="4" spans="2:4">
      <c r="D4" s="836"/>
    </row>
    <row r="5" spans="2:4" ht="30">
      <c r="B5" s="5" t="s">
        <v>113</v>
      </c>
      <c r="C5" s="1286" t="s">
        <v>122</v>
      </c>
      <c r="D5" s="1286"/>
    </row>
    <row r="6" spans="2:4">
      <c r="B6" s="837"/>
      <c r="C6" s="828" t="s">
        <v>1765</v>
      </c>
      <c r="D6" s="838"/>
    </row>
    <row r="7" spans="2:4" ht="152.44999999999999" customHeight="1">
      <c r="B7" s="141" t="s">
        <v>116</v>
      </c>
      <c r="C7" s="23" t="s">
        <v>1794</v>
      </c>
      <c r="D7" s="1678" t="s">
        <v>2330</v>
      </c>
    </row>
    <row r="8" spans="2:4" ht="409.5" customHeight="1">
      <c r="B8" s="141" t="s">
        <v>117</v>
      </c>
      <c r="C8" s="23" t="s">
        <v>1795</v>
      </c>
      <c r="D8" s="1678"/>
    </row>
    <row r="9" spans="2:4" ht="30">
      <c r="B9" s="141" t="s">
        <v>147</v>
      </c>
      <c r="C9" s="23" t="s">
        <v>1796</v>
      </c>
      <c r="D9" s="1678"/>
    </row>
    <row r="10" spans="2:4">
      <c r="B10" s="839"/>
      <c r="C10" s="828" t="s">
        <v>1770</v>
      </c>
      <c r="D10" s="1678"/>
    </row>
    <row r="11" spans="2:4" ht="43.5" customHeight="1">
      <c r="B11" s="141" t="s">
        <v>132</v>
      </c>
      <c r="C11" s="23" t="s">
        <v>1797</v>
      </c>
      <c r="D11" s="1678"/>
    </row>
    <row r="12" spans="2:4" ht="14.45" customHeight="1">
      <c r="B12" s="840" t="s">
        <v>333</v>
      </c>
      <c r="C12" s="841" t="s">
        <v>1798</v>
      </c>
      <c r="D12" s="1678"/>
    </row>
    <row r="13" spans="2:4">
      <c r="B13" s="840" t="s">
        <v>1799</v>
      </c>
      <c r="C13" s="841" t="s">
        <v>1800</v>
      </c>
      <c r="D13" s="1678"/>
    </row>
    <row r="14" spans="2:4">
      <c r="B14" s="840" t="s">
        <v>1801</v>
      </c>
      <c r="C14" s="841" t="s">
        <v>1802</v>
      </c>
      <c r="D14" s="1678"/>
    </row>
    <row r="15" spans="2:4" ht="27.6" customHeight="1">
      <c r="B15" s="840" t="s">
        <v>1803</v>
      </c>
      <c r="C15" s="841" t="s">
        <v>1804</v>
      </c>
      <c r="D15" s="1678"/>
    </row>
    <row r="16" spans="2:4" ht="45">
      <c r="B16" s="5" t="s">
        <v>134</v>
      </c>
      <c r="C16" s="23" t="s">
        <v>1805</v>
      </c>
      <c r="D16" s="1678"/>
    </row>
    <row r="17" spans="2:4">
      <c r="B17" s="5" t="s">
        <v>137</v>
      </c>
      <c r="C17" s="23" t="s">
        <v>1806</v>
      </c>
      <c r="D17" s="1678"/>
    </row>
    <row r="18" spans="2:4">
      <c r="B18" s="141" t="s">
        <v>140</v>
      </c>
      <c r="C18" s="23" t="s">
        <v>1807</v>
      </c>
      <c r="D18" s="1678"/>
    </row>
    <row r="19" spans="2:4">
      <c r="B19" s="837"/>
      <c r="C19" s="828" t="s">
        <v>1776</v>
      </c>
      <c r="D19" s="1678"/>
    </row>
    <row r="20" spans="2:4" ht="42.95" customHeight="1">
      <c r="B20" s="141" t="s">
        <v>284</v>
      </c>
      <c r="C20" s="23" t="s">
        <v>1808</v>
      </c>
      <c r="D20" s="1678"/>
    </row>
    <row r="21" spans="2:4" ht="30">
      <c r="B21" s="141" t="s">
        <v>333</v>
      </c>
      <c r="C21" s="23" t="s">
        <v>1809</v>
      </c>
      <c r="D21" s="1678"/>
    </row>
    <row r="22" spans="2:4">
      <c r="B22" s="141" t="s">
        <v>1486</v>
      </c>
      <c r="C22" s="23" t="s">
        <v>1810</v>
      </c>
      <c r="D22" s="1678"/>
    </row>
    <row r="23" spans="2:4">
      <c r="B23" s="141" t="s">
        <v>1778</v>
      </c>
      <c r="C23" s="23" t="s">
        <v>1811</v>
      </c>
      <c r="D23" s="1678"/>
    </row>
    <row r="24" spans="2:4" ht="30">
      <c r="B24" s="141" t="s">
        <v>1780</v>
      </c>
      <c r="C24" s="23" t="s">
        <v>1812</v>
      </c>
      <c r="D24" s="1678"/>
    </row>
    <row r="25" spans="2:4" ht="30">
      <c r="B25" s="141" t="s">
        <v>1782</v>
      </c>
      <c r="C25" s="23" t="s">
        <v>1793</v>
      </c>
      <c r="D25" s="1678"/>
    </row>
  </sheetData>
  <mergeCells count="2">
    <mergeCell ref="C5:D5"/>
    <mergeCell ref="D7:D25"/>
  </mergeCells>
  <pageMargins left="0.70866141732283472" right="0.70866141732283472" top="0.74803149606299213" bottom="0.74803149606299213" header="0.31496062992125984" footer="0.31496062992125984"/>
  <pageSetup paperSize="9" scale="86" orientation="landscape" r:id="rId1"/>
  <headerFooter>
    <oddHeader>&amp;CEN
Annex I&amp;L&amp;"Calibri"&amp;12&amp;K000000EBA Regular Use&amp;1#</oddHeader>
    <oddFooter>&amp;C&amp;P</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54146-5F5D-4073-9802-CC23DA6B8B95}">
  <sheetPr codeName="Sheet22">
    <pageSetUpPr fitToPage="1"/>
  </sheetPr>
  <dimension ref="B2:D23"/>
  <sheetViews>
    <sheetView showGridLines="0" zoomScale="80" zoomScaleNormal="80" zoomScalePageLayoutView="110" workbookViewId="0"/>
  </sheetViews>
  <sheetFormatPr defaultColWidth="9.140625" defaultRowHeight="15"/>
  <cols>
    <col min="1" max="1" width="6.5703125" style="1" customWidth="1"/>
    <col min="2" max="2" width="9.140625" style="1"/>
    <col min="3" max="3" width="93" style="1" bestFit="1" customWidth="1"/>
    <col min="4" max="4" width="80.5703125" style="1" customWidth="1"/>
    <col min="5" max="16384" width="9.140625" style="1"/>
  </cols>
  <sheetData>
    <row r="2" spans="2:4">
      <c r="B2" s="825" t="s">
        <v>1758</v>
      </c>
    </row>
    <row r="3" spans="2:4" ht="15.75">
      <c r="B3" s="186" t="s">
        <v>1764</v>
      </c>
    </row>
    <row r="4" spans="2:4">
      <c r="D4" s="86"/>
    </row>
    <row r="5" spans="2:4" ht="30">
      <c r="B5" s="15" t="s">
        <v>113</v>
      </c>
      <c r="C5" s="1297" t="s">
        <v>122</v>
      </c>
      <c r="D5" s="1297"/>
    </row>
    <row r="6" spans="2:4">
      <c r="B6" s="831"/>
      <c r="C6" s="842" t="s">
        <v>1770</v>
      </c>
      <c r="D6" s="831"/>
    </row>
    <row r="7" spans="2:4" ht="197.45" customHeight="1">
      <c r="B7" s="141" t="s">
        <v>116</v>
      </c>
      <c r="C7" s="188" t="s">
        <v>1813</v>
      </c>
      <c r="D7" s="1679" t="s">
        <v>2331</v>
      </c>
    </row>
    <row r="8" spans="2:4" ht="31.5">
      <c r="B8" s="141" t="s">
        <v>117</v>
      </c>
      <c r="C8" s="188" t="s">
        <v>1814</v>
      </c>
      <c r="D8" s="1680"/>
    </row>
    <row r="9" spans="2:4" ht="30.95" customHeight="1">
      <c r="B9" s="141" t="s">
        <v>147</v>
      </c>
      <c r="C9" s="188" t="s">
        <v>1815</v>
      </c>
      <c r="D9" s="1680"/>
    </row>
    <row r="10" spans="2:4" ht="15.75">
      <c r="B10" s="843" t="s">
        <v>333</v>
      </c>
      <c r="C10" s="844" t="s">
        <v>1816</v>
      </c>
      <c r="D10" s="1680"/>
    </row>
    <row r="11" spans="2:4" ht="15.75">
      <c r="B11" s="843" t="s">
        <v>1799</v>
      </c>
      <c r="C11" s="844" t="s">
        <v>1817</v>
      </c>
      <c r="D11" s="1680"/>
    </row>
    <row r="12" spans="2:4" ht="15.75">
      <c r="B12" s="843" t="s">
        <v>1801</v>
      </c>
      <c r="C12" s="844" t="s">
        <v>1818</v>
      </c>
      <c r="D12" s="1680"/>
    </row>
    <row r="13" spans="2:4" ht="15.75">
      <c r="B13" s="843" t="s">
        <v>1803</v>
      </c>
      <c r="C13" s="844" t="s">
        <v>1819</v>
      </c>
      <c r="D13" s="1680"/>
    </row>
    <row r="14" spans="2:4" ht="15.75">
      <c r="B14" s="843" t="s">
        <v>1820</v>
      </c>
      <c r="C14" s="844" t="s">
        <v>1821</v>
      </c>
      <c r="D14" s="1680"/>
    </row>
    <row r="15" spans="2:4" ht="42.6" customHeight="1">
      <c r="B15" s="843" t="s">
        <v>1822</v>
      </c>
      <c r="C15" s="844" t="s">
        <v>1823</v>
      </c>
      <c r="D15" s="1681"/>
    </row>
    <row r="16" spans="2:4">
      <c r="B16" s="831"/>
      <c r="C16" s="842" t="s">
        <v>1776</v>
      </c>
      <c r="D16" s="831"/>
    </row>
    <row r="17" spans="2:4" ht="31.5" customHeight="1">
      <c r="B17" s="15" t="s">
        <v>132</v>
      </c>
      <c r="C17" s="188" t="s">
        <v>1824</v>
      </c>
      <c r="D17" s="1679" t="s">
        <v>2332</v>
      </c>
    </row>
    <row r="18" spans="2:4" ht="15.75">
      <c r="B18" s="843" t="s">
        <v>333</v>
      </c>
      <c r="C18" s="844" t="s">
        <v>1816</v>
      </c>
      <c r="D18" s="1680"/>
    </row>
    <row r="19" spans="2:4" ht="15.75">
      <c r="B19" s="843" t="s">
        <v>1799</v>
      </c>
      <c r="C19" s="844" t="s">
        <v>1817</v>
      </c>
      <c r="D19" s="1680"/>
    </row>
    <row r="20" spans="2:4" ht="15.75">
      <c r="B20" s="843" t="s">
        <v>1801</v>
      </c>
      <c r="C20" s="844" t="s">
        <v>1818</v>
      </c>
      <c r="D20" s="1680"/>
    </row>
    <row r="21" spans="2:4" ht="15.75">
      <c r="B21" s="843" t="s">
        <v>1803</v>
      </c>
      <c r="C21" s="844" t="s">
        <v>1819</v>
      </c>
      <c r="D21" s="1680"/>
    </row>
    <row r="22" spans="2:4" ht="15.75">
      <c r="B22" s="843" t="s">
        <v>1820</v>
      </c>
      <c r="C22" s="844" t="s">
        <v>1821</v>
      </c>
      <c r="D22" s="1680"/>
    </row>
    <row r="23" spans="2:4" ht="44.1" customHeight="1">
      <c r="B23" s="843" t="s">
        <v>1822</v>
      </c>
      <c r="C23" s="844" t="s">
        <v>1823</v>
      </c>
      <c r="D23" s="1681"/>
    </row>
  </sheetData>
  <mergeCells count="3">
    <mergeCell ref="C5:D5"/>
    <mergeCell ref="D7:D15"/>
    <mergeCell ref="D17:D23"/>
  </mergeCells>
  <pageMargins left="0.70866141732283472" right="0.70866141732283472" top="0.74803149606299213" bottom="0.74803149606299213" header="0.31496062992125984" footer="0.31496062992125984"/>
  <pageSetup paperSize="9" scale="95" orientation="landscape" r:id="rId1"/>
  <headerFooter>
    <oddHeader>&amp;CEN
Annex I&amp;L&amp;"Calibri"&amp;12&amp;K000000EBA Regular Use&amp;1#</oddHeader>
    <oddFooter>&amp;C&amp;P</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FDCC2-46DA-4690-ACEC-371D87B8D63D}">
  <sheetPr codeName="Sheet23"/>
  <dimension ref="A2:S65"/>
  <sheetViews>
    <sheetView zoomScale="85" zoomScaleNormal="85" workbookViewId="0">
      <selection activeCell="E8" sqref="E8"/>
    </sheetView>
  </sheetViews>
  <sheetFormatPr defaultColWidth="8.7109375" defaultRowHeight="12.75"/>
  <cols>
    <col min="1" max="1" width="2.85546875" style="980" customWidth="1"/>
    <col min="2" max="2" width="3.28515625" style="1128" customWidth="1"/>
    <col min="3" max="3" width="46.140625" style="980" customWidth="1"/>
    <col min="4" max="4" width="21.5703125" style="1129" customWidth="1"/>
    <col min="5" max="5" width="23.85546875" style="1130" customWidth="1"/>
    <col min="6" max="6" width="18.140625" style="1131" customWidth="1"/>
    <col min="7" max="8" width="18.140625" style="1130" customWidth="1"/>
    <col min="9" max="13" width="21.5703125" style="1130" customWidth="1"/>
    <col min="14" max="14" width="23.5703125" style="1132" customWidth="1"/>
    <col min="15" max="18" width="21" style="1130" customWidth="1"/>
    <col min="19" max="19" width="17.42578125" style="1130" bestFit="1" customWidth="1"/>
    <col min="20" max="16384" width="8.7109375" style="980"/>
  </cols>
  <sheetData>
    <row r="2" spans="2:19" ht="15">
      <c r="C2" s="864" t="s">
        <v>2415</v>
      </c>
    </row>
    <row r="3" spans="2:19" ht="15" customHeight="1">
      <c r="C3" s="1133" t="s">
        <v>1825</v>
      </c>
      <c r="D3" s="1134" t="s">
        <v>7</v>
      </c>
      <c r="E3" s="1135" t="s">
        <v>8</v>
      </c>
      <c r="F3" s="1136" t="s">
        <v>9</v>
      </c>
      <c r="G3" s="1135" t="s">
        <v>46</v>
      </c>
      <c r="H3" s="1135" t="s">
        <v>47</v>
      </c>
      <c r="I3" s="1135" t="s">
        <v>155</v>
      </c>
      <c r="J3" s="1135" t="s">
        <v>156</v>
      </c>
      <c r="K3" s="1135" t="s">
        <v>157</v>
      </c>
      <c r="L3" s="1135" t="s">
        <v>158</v>
      </c>
      <c r="M3" s="1135" t="s">
        <v>159</v>
      </c>
      <c r="N3" s="1137" t="s">
        <v>160</v>
      </c>
      <c r="O3" s="1135" t="s">
        <v>161</v>
      </c>
      <c r="P3" s="1135" t="s">
        <v>162</v>
      </c>
      <c r="Q3" s="1135" t="s">
        <v>754</v>
      </c>
      <c r="R3" s="1135" t="s">
        <v>755</v>
      </c>
      <c r="S3" s="1135" t="s">
        <v>756</v>
      </c>
    </row>
    <row r="4" spans="2:19" ht="76.5" customHeight="1">
      <c r="C4" s="1138"/>
      <c r="D4" s="1684" t="s">
        <v>1826</v>
      </c>
      <c r="E4" s="1685"/>
      <c r="F4" s="1685"/>
      <c r="G4" s="1685"/>
      <c r="H4" s="1686"/>
      <c r="I4" s="1684" t="s">
        <v>1827</v>
      </c>
      <c r="J4" s="1685"/>
      <c r="K4" s="1686"/>
      <c r="L4" s="1684" t="s">
        <v>1828</v>
      </c>
      <c r="M4" s="1686"/>
      <c r="N4" s="1687" t="s">
        <v>1829</v>
      </c>
      <c r="O4" s="1682" t="s">
        <v>1830</v>
      </c>
      <c r="P4" s="1682" t="s">
        <v>1831</v>
      </c>
      <c r="Q4" s="1682" t="s">
        <v>1832</v>
      </c>
      <c r="R4" s="1682" t="s">
        <v>1833</v>
      </c>
      <c r="S4" s="1682" t="s">
        <v>1834</v>
      </c>
    </row>
    <row r="5" spans="2:19" ht="89.25">
      <c r="C5" s="1138"/>
      <c r="D5" s="1139"/>
      <c r="E5" s="1140" t="s">
        <v>2416</v>
      </c>
      <c r="F5" s="1141" t="s">
        <v>1835</v>
      </c>
      <c r="G5" s="1142" t="s">
        <v>1836</v>
      </c>
      <c r="H5" s="1142" t="s">
        <v>1837</v>
      </c>
      <c r="I5" s="1143"/>
      <c r="J5" s="1140" t="s">
        <v>1838</v>
      </c>
      <c r="K5" s="1140" t="s">
        <v>1837</v>
      </c>
      <c r="L5" s="1144"/>
      <c r="M5" s="1145" t="s">
        <v>1839</v>
      </c>
      <c r="N5" s="1688"/>
      <c r="O5" s="1683"/>
      <c r="P5" s="1683"/>
      <c r="Q5" s="1683"/>
      <c r="R5" s="1683"/>
      <c r="S5" s="1683"/>
    </row>
    <row r="6" spans="2:19" ht="25.5">
      <c r="B6" s="1146">
        <v>1</v>
      </c>
      <c r="C6" s="1147" t="s">
        <v>1840</v>
      </c>
      <c r="D6" s="1148">
        <v>2557.66</v>
      </c>
      <c r="E6" s="1148">
        <v>128.91999999999999</v>
      </c>
      <c r="F6" s="1148">
        <v>0</v>
      </c>
      <c r="G6" s="1148">
        <v>182.54</v>
      </c>
      <c r="H6" s="1148">
        <v>86.42</v>
      </c>
      <c r="I6" s="1148">
        <v>-27.98</v>
      </c>
      <c r="J6" s="1148">
        <v>-2.64</v>
      </c>
      <c r="K6" s="1148">
        <v>-15.64</v>
      </c>
      <c r="L6" s="1149">
        <v>346399</v>
      </c>
      <c r="M6" s="1149">
        <v>102576</v>
      </c>
      <c r="N6" s="1150">
        <v>2.5399999999999999E-2</v>
      </c>
      <c r="O6" s="1148">
        <v>2498.6799999999998</v>
      </c>
      <c r="P6" s="1148">
        <v>58.7</v>
      </c>
      <c r="Q6" s="1148">
        <v>0.28000000000000003</v>
      </c>
      <c r="R6" s="1148">
        <v>0</v>
      </c>
      <c r="S6" s="1151">
        <v>3</v>
      </c>
    </row>
    <row r="7" spans="2:19" s="1157" customFormat="1">
      <c r="B7" s="1146">
        <v>2</v>
      </c>
      <c r="C7" s="1152" t="s">
        <v>1841</v>
      </c>
      <c r="D7" s="1153">
        <v>56</v>
      </c>
      <c r="E7" s="1153">
        <v>0</v>
      </c>
      <c r="F7" s="1153">
        <v>0</v>
      </c>
      <c r="G7" s="1153">
        <v>10.81</v>
      </c>
      <c r="H7" s="1153">
        <v>0.02</v>
      </c>
      <c r="I7" s="1153">
        <v>-0.14000000000000001</v>
      </c>
      <c r="J7" s="1153">
        <v>-0.09</v>
      </c>
      <c r="K7" s="1153">
        <v>0</v>
      </c>
      <c r="L7" s="1154">
        <v>49</v>
      </c>
      <c r="M7" s="1154">
        <v>0</v>
      </c>
      <c r="N7" s="1155">
        <v>0</v>
      </c>
      <c r="O7" s="1153">
        <v>55.34</v>
      </c>
      <c r="P7" s="1153">
        <v>0.66</v>
      </c>
      <c r="Q7" s="1153">
        <v>0</v>
      </c>
      <c r="R7" s="1153">
        <v>0</v>
      </c>
      <c r="S7" s="1156">
        <v>3</v>
      </c>
    </row>
    <row r="8" spans="2:19" s="1157" customFormat="1">
      <c r="B8" s="1146">
        <v>3</v>
      </c>
      <c r="C8" s="1152" t="s">
        <v>1842</v>
      </c>
      <c r="D8" s="1153">
        <v>12.39</v>
      </c>
      <c r="E8" s="1153">
        <v>0</v>
      </c>
      <c r="F8" s="1153">
        <v>0</v>
      </c>
      <c r="G8" s="1153">
        <v>0.79</v>
      </c>
      <c r="H8" s="1153">
        <v>0.04</v>
      </c>
      <c r="I8" s="1153">
        <v>-7.0000000000000007E-2</v>
      </c>
      <c r="J8" s="1153">
        <v>-0.02</v>
      </c>
      <c r="K8" s="1153">
        <v>-0.04</v>
      </c>
      <c r="L8" s="1154">
        <v>2</v>
      </c>
      <c r="M8" s="1154">
        <v>0</v>
      </c>
      <c r="N8" s="1155">
        <v>0</v>
      </c>
      <c r="O8" s="1153">
        <v>12.37</v>
      </c>
      <c r="P8" s="1153">
        <v>0.02</v>
      </c>
      <c r="Q8" s="1153">
        <v>0</v>
      </c>
      <c r="R8" s="1153">
        <v>0</v>
      </c>
      <c r="S8" s="1156">
        <v>4</v>
      </c>
    </row>
    <row r="9" spans="2:19">
      <c r="B9" s="1146">
        <v>4</v>
      </c>
      <c r="C9" s="1158" t="s">
        <v>1843</v>
      </c>
      <c r="D9" s="1148"/>
      <c r="E9" s="1148"/>
      <c r="F9" s="1148"/>
      <c r="G9" s="1148"/>
      <c r="H9" s="1148"/>
      <c r="I9" s="1148"/>
      <c r="J9" s="1148"/>
      <c r="K9" s="1148"/>
      <c r="L9" s="1149"/>
      <c r="M9" s="1149"/>
      <c r="N9" s="1150"/>
      <c r="O9" s="1148"/>
      <c r="P9" s="1148"/>
      <c r="Q9" s="1148"/>
      <c r="R9" s="1148"/>
      <c r="S9" s="1159"/>
    </row>
    <row r="10" spans="2:19">
      <c r="B10" s="1146">
        <v>5</v>
      </c>
      <c r="C10" s="1158" t="s">
        <v>1844</v>
      </c>
      <c r="D10" s="1148"/>
      <c r="E10" s="1148"/>
      <c r="F10" s="1148"/>
      <c r="G10" s="1148"/>
      <c r="H10" s="1148"/>
      <c r="I10" s="1148"/>
      <c r="J10" s="1148"/>
      <c r="K10" s="1148"/>
      <c r="L10" s="1149"/>
      <c r="M10" s="1149"/>
      <c r="N10" s="1150"/>
      <c r="O10" s="1148"/>
      <c r="P10" s="1148"/>
      <c r="Q10" s="1148"/>
      <c r="R10" s="1148"/>
      <c r="S10" s="1159"/>
    </row>
    <row r="11" spans="2:19">
      <c r="B11" s="1146">
        <v>6</v>
      </c>
      <c r="C11" s="1158" t="s">
        <v>1845</v>
      </c>
      <c r="D11" s="1148"/>
      <c r="E11" s="1148"/>
      <c r="F11" s="1148"/>
      <c r="G11" s="1148"/>
      <c r="H11" s="1148"/>
      <c r="I11" s="1148"/>
      <c r="J11" s="1148"/>
      <c r="K11" s="1148"/>
      <c r="L11" s="1149"/>
      <c r="M11" s="1149"/>
      <c r="N11" s="1150"/>
      <c r="O11" s="1148"/>
      <c r="P11" s="1148"/>
      <c r="Q11" s="1148"/>
      <c r="R11" s="1148"/>
      <c r="S11" s="1159"/>
    </row>
    <row r="12" spans="2:19">
      <c r="B12" s="1146">
        <v>7</v>
      </c>
      <c r="C12" s="1158" t="s">
        <v>1846</v>
      </c>
      <c r="D12" s="1148">
        <v>12.27</v>
      </c>
      <c r="E12" s="1148">
        <v>0</v>
      </c>
      <c r="F12" s="1148">
        <v>0</v>
      </c>
      <c r="G12" s="1148">
        <v>0.79</v>
      </c>
      <c r="H12" s="1148">
        <v>0.04</v>
      </c>
      <c r="I12" s="1148">
        <v>-7.0000000000000007E-2</v>
      </c>
      <c r="J12" s="1148">
        <v>-0.02</v>
      </c>
      <c r="K12" s="1148">
        <v>-0.04</v>
      </c>
      <c r="L12" s="1149">
        <v>0</v>
      </c>
      <c r="M12" s="1149">
        <v>0</v>
      </c>
      <c r="N12" s="1150">
        <v>0</v>
      </c>
      <c r="O12" s="1148">
        <v>12.27</v>
      </c>
      <c r="P12" s="1148">
        <v>0</v>
      </c>
      <c r="Q12" s="1148">
        <v>0</v>
      </c>
      <c r="R12" s="1148">
        <v>0</v>
      </c>
      <c r="S12" s="1159">
        <v>4</v>
      </c>
    </row>
    <row r="13" spans="2:19">
      <c r="B13" s="1146">
        <v>8</v>
      </c>
      <c r="C13" s="1158" t="s">
        <v>1847</v>
      </c>
      <c r="D13" s="1148">
        <v>0.12</v>
      </c>
      <c r="E13" s="1148">
        <v>0</v>
      </c>
      <c r="F13" s="1148">
        <v>0</v>
      </c>
      <c r="G13" s="1148">
        <v>0</v>
      </c>
      <c r="H13" s="1148">
        <v>0</v>
      </c>
      <c r="I13" s="1148">
        <v>0</v>
      </c>
      <c r="J13" s="1148">
        <v>0</v>
      </c>
      <c r="K13" s="1148">
        <v>0</v>
      </c>
      <c r="L13" s="1149">
        <v>2</v>
      </c>
      <c r="M13" s="1149">
        <v>0</v>
      </c>
      <c r="N13" s="1150">
        <v>0</v>
      </c>
      <c r="O13" s="1148">
        <v>0.1</v>
      </c>
      <c r="P13" s="1148">
        <v>0.02</v>
      </c>
      <c r="Q13" s="1148">
        <v>0</v>
      </c>
      <c r="R13" s="1148">
        <v>0</v>
      </c>
      <c r="S13" s="1159">
        <v>5</v>
      </c>
    </row>
    <row r="14" spans="2:19" s="1157" customFormat="1">
      <c r="B14" s="1146">
        <v>9</v>
      </c>
      <c r="C14" s="1152" t="s">
        <v>1848</v>
      </c>
      <c r="D14" s="1153">
        <v>231.05</v>
      </c>
      <c r="E14" s="1153">
        <v>0</v>
      </c>
      <c r="F14" s="1153">
        <v>0</v>
      </c>
      <c r="G14" s="1153">
        <v>14.48</v>
      </c>
      <c r="H14" s="1153">
        <v>47.96</v>
      </c>
      <c r="I14" s="1153">
        <v>-11.71</v>
      </c>
      <c r="J14" s="1153">
        <v>-0.19</v>
      </c>
      <c r="K14" s="1153">
        <v>-10.51</v>
      </c>
      <c r="L14" s="1154">
        <v>499</v>
      </c>
      <c r="M14" s="1154">
        <v>0</v>
      </c>
      <c r="N14" s="1155">
        <v>0</v>
      </c>
      <c r="O14" s="1153">
        <v>224.43</v>
      </c>
      <c r="P14" s="1153">
        <v>6.62</v>
      </c>
      <c r="Q14" s="1153">
        <v>0</v>
      </c>
      <c r="R14" s="1153">
        <v>0</v>
      </c>
      <c r="S14" s="1156">
        <v>3</v>
      </c>
    </row>
    <row r="15" spans="2:19">
      <c r="B15" s="1146">
        <v>10</v>
      </c>
      <c r="C15" s="1158" t="s">
        <v>1849</v>
      </c>
      <c r="D15" s="1148">
        <v>62.47</v>
      </c>
      <c r="E15" s="1148">
        <v>0</v>
      </c>
      <c r="F15" s="1148">
        <v>0</v>
      </c>
      <c r="G15" s="1148">
        <v>3.42</v>
      </c>
      <c r="H15" s="1148">
        <v>35.03</v>
      </c>
      <c r="I15" s="1148">
        <v>-6.02</v>
      </c>
      <c r="J15" s="1148">
        <v>-7.0000000000000007E-2</v>
      </c>
      <c r="K15" s="1148">
        <v>-5.86</v>
      </c>
      <c r="L15" s="1149">
        <v>81</v>
      </c>
      <c r="M15" s="1149">
        <v>0</v>
      </c>
      <c r="N15" s="1150">
        <v>0</v>
      </c>
      <c r="O15" s="1148">
        <v>62.47</v>
      </c>
      <c r="P15" s="1148">
        <v>0</v>
      </c>
      <c r="Q15" s="1148">
        <v>0</v>
      </c>
      <c r="R15" s="1148">
        <v>0</v>
      </c>
      <c r="S15" s="1159">
        <v>2</v>
      </c>
    </row>
    <row r="16" spans="2:19">
      <c r="B16" s="1146">
        <v>11</v>
      </c>
      <c r="C16" s="1158" t="s">
        <v>1850</v>
      </c>
      <c r="D16" s="1148">
        <v>2.82</v>
      </c>
      <c r="E16" s="1148">
        <v>0</v>
      </c>
      <c r="F16" s="1148">
        <v>0</v>
      </c>
      <c r="G16" s="1148">
        <v>0.05</v>
      </c>
      <c r="H16" s="1148">
        <v>0</v>
      </c>
      <c r="I16" s="1148">
        <v>-0.01</v>
      </c>
      <c r="J16" s="1148">
        <v>0</v>
      </c>
      <c r="K16" s="1148">
        <v>0</v>
      </c>
      <c r="L16" s="1149">
        <v>0</v>
      </c>
      <c r="M16" s="1149">
        <v>0</v>
      </c>
      <c r="N16" s="1150">
        <v>0</v>
      </c>
      <c r="O16" s="1148">
        <v>2.82</v>
      </c>
      <c r="P16" s="1148">
        <v>0</v>
      </c>
      <c r="Q16" s="1148">
        <v>0</v>
      </c>
      <c r="R16" s="1148">
        <v>0</v>
      </c>
      <c r="S16" s="1159">
        <v>2</v>
      </c>
    </row>
    <row r="17" spans="2:19">
      <c r="B17" s="1146">
        <v>12</v>
      </c>
      <c r="C17" s="1158" t="s">
        <v>1851</v>
      </c>
      <c r="D17" s="1148"/>
      <c r="E17" s="1148"/>
      <c r="F17" s="1148"/>
      <c r="G17" s="1148"/>
      <c r="H17" s="1148"/>
      <c r="I17" s="1148"/>
      <c r="J17" s="1148"/>
      <c r="K17" s="1148"/>
      <c r="L17" s="1149"/>
      <c r="M17" s="1149"/>
      <c r="N17" s="1150"/>
      <c r="O17" s="1148"/>
      <c r="P17" s="1148"/>
      <c r="Q17" s="1148"/>
      <c r="R17" s="1148"/>
      <c r="S17" s="1159"/>
    </row>
    <row r="18" spans="2:19">
      <c r="B18" s="1146">
        <v>13</v>
      </c>
      <c r="C18" s="1158" t="s">
        <v>1852</v>
      </c>
      <c r="D18" s="1148">
        <v>2.14</v>
      </c>
      <c r="E18" s="1148">
        <v>0</v>
      </c>
      <c r="F18" s="1148">
        <v>0</v>
      </c>
      <c r="G18" s="1148">
        <v>0.1</v>
      </c>
      <c r="H18" s="1148">
        <v>0.24</v>
      </c>
      <c r="I18" s="1148">
        <v>-0.08</v>
      </c>
      <c r="J18" s="1148">
        <v>0</v>
      </c>
      <c r="K18" s="1148">
        <v>-7.0000000000000007E-2</v>
      </c>
      <c r="L18" s="1149">
        <v>8</v>
      </c>
      <c r="M18" s="1149">
        <v>0</v>
      </c>
      <c r="N18" s="1150">
        <v>0</v>
      </c>
      <c r="O18" s="1148">
        <v>2.14</v>
      </c>
      <c r="P18" s="1148">
        <v>0</v>
      </c>
      <c r="Q18" s="1148">
        <v>0</v>
      </c>
      <c r="R18" s="1148">
        <v>0</v>
      </c>
      <c r="S18" s="1159">
        <v>1</v>
      </c>
    </row>
    <row r="19" spans="2:19">
      <c r="B19" s="1146">
        <v>14</v>
      </c>
      <c r="C19" s="1158" t="s">
        <v>1853</v>
      </c>
      <c r="D19" s="1148">
        <v>0.57999999999999996</v>
      </c>
      <c r="E19" s="1148">
        <v>0</v>
      </c>
      <c r="F19" s="1148">
        <v>0</v>
      </c>
      <c r="G19" s="1148">
        <v>0.12</v>
      </c>
      <c r="H19" s="1148">
        <v>0</v>
      </c>
      <c r="I19" s="1148">
        <v>0</v>
      </c>
      <c r="J19" s="1148">
        <v>0</v>
      </c>
      <c r="K19" s="1148">
        <v>0</v>
      </c>
      <c r="L19" s="1149">
        <v>4</v>
      </c>
      <c r="M19" s="1149">
        <v>0</v>
      </c>
      <c r="N19" s="1150">
        <v>0</v>
      </c>
      <c r="O19" s="1148">
        <v>0.52</v>
      </c>
      <c r="P19" s="1148">
        <v>0.06</v>
      </c>
      <c r="Q19" s="1148">
        <v>0</v>
      </c>
      <c r="R19" s="1148">
        <v>0</v>
      </c>
      <c r="S19" s="1159">
        <v>3</v>
      </c>
    </row>
    <row r="20" spans="2:19">
      <c r="B20" s="1146">
        <v>15</v>
      </c>
      <c r="C20" s="1158" t="s">
        <v>1854</v>
      </c>
      <c r="D20" s="1148">
        <v>0.13</v>
      </c>
      <c r="E20" s="1148">
        <v>0</v>
      </c>
      <c r="F20" s="1148">
        <v>0</v>
      </c>
      <c r="G20" s="1148">
        <v>0</v>
      </c>
      <c r="H20" s="1148">
        <v>0</v>
      </c>
      <c r="I20" s="1148">
        <v>0</v>
      </c>
      <c r="J20" s="1148">
        <v>0</v>
      </c>
      <c r="K20" s="1148">
        <v>0</v>
      </c>
      <c r="L20" s="1149">
        <v>1</v>
      </c>
      <c r="M20" s="1149">
        <v>0</v>
      </c>
      <c r="N20" s="1150">
        <v>0</v>
      </c>
      <c r="O20" s="1148">
        <v>0.13</v>
      </c>
      <c r="P20" s="1148">
        <v>0</v>
      </c>
      <c r="Q20" s="1148">
        <v>0</v>
      </c>
      <c r="R20" s="1148">
        <v>0</v>
      </c>
      <c r="S20" s="1159">
        <v>1</v>
      </c>
    </row>
    <row r="21" spans="2:19">
      <c r="B21" s="1146">
        <v>16</v>
      </c>
      <c r="C21" s="1158" t="s">
        <v>1855</v>
      </c>
      <c r="D21" s="1148">
        <v>47.49</v>
      </c>
      <c r="E21" s="1148">
        <v>0</v>
      </c>
      <c r="F21" s="1148">
        <v>0</v>
      </c>
      <c r="G21" s="1148">
        <v>3.5</v>
      </c>
      <c r="H21" s="1148">
        <v>12.26</v>
      </c>
      <c r="I21" s="1148">
        <v>-4.78</v>
      </c>
      <c r="J21" s="1148">
        <v>-0.05</v>
      </c>
      <c r="K21" s="1148">
        <v>-4.55</v>
      </c>
      <c r="L21" s="1149">
        <v>38</v>
      </c>
      <c r="M21" s="1149">
        <v>0</v>
      </c>
      <c r="N21" s="1150">
        <v>0</v>
      </c>
      <c r="O21" s="1148">
        <v>44.6</v>
      </c>
      <c r="P21" s="1148">
        <v>2.89</v>
      </c>
      <c r="Q21" s="1148">
        <v>0</v>
      </c>
      <c r="R21" s="1148">
        <v>0</v>
      </c>
      <c r="S21" s="1159">
        <v>2</v>
      </c>
    </row>
    <row r="22" spans="2:19">
      <c r="B22" s="1146">
        <v>17</v>
      </c>
      <c r="C22" s="1158" t="s">
        <v>2417</v>
      </c>
      <c r="D22" s="1148">
        <v>0.1</v>
      </c>
      <c r="E22" s="1148">
        <v>0</v>
      </c>
      <c r="F22" s="1148">
        <v>0</v>
      </c>
      <c r="G22" s="1148">
        <v>7.0000000000000007E-2</v>
      </c>
      <c r="H22" s="1148">
        <v>0</v>
      </c>
      <c r="I22" s="1148">
        <v>0</v>
      </c>
      <c r="J22" s="1148">
        <v>0</v>
      </c>
      <c r="K22" s="1148">
        <v>0</v>
      </c>
      <c r="L22" s="1149">
        <v>0</v>
      </c>
      <c r="M22" s="1149">
        <v>0</v>
      </c>
      <c r="N22" s="1150">
        <v>0</v>
      </c>
      <c r="O22" s="1148">
        <v>0.1</v>
      </c>
      <c r="P22" s="1148">
        <v>0</v>
      </c>
      <c r="Q22" s="1148">
        <v>0</v>
      </c>
      <c r="R22" s="1148">
        <v>0</v>
      </c>
      <c r="S22" s="1159">
        <v>4</v>
      </c>
    </row>
    <row r="23" spans="2:19">
      <c r="B23" s="1146">
        <v>18</v>
      </c>
      <c r="C23" s="1158" t="s">
        <v>2418</v>
      </c>
      <c r="D23" s="1148">
        <v>1.01</v>
      </c>
      <c r="E23" s="1148">
        <v>0</v>
      </c>
      <c r="F23" s="1148">
        <v>0</v>
      </c>
      <c r="G23" s="1148">
        <v>0.1</v>
      </c>
      <c r="H23" s="1148">
        <v>0</v>
      </c>
      <c r="I23" s="1148">
        <v>-0.01</v>
      </c>
      <c r="J23" s="1148">
        <v>0</v>
      </c>
      <c r="K23" s="1148">
        <v>0</v>
      </c>
      <c r="L23" s="1149">
        <v>3</v>
      </c>
      <c r="M23" s="1149">
        <v>0</v>
      </c>
      <c r="N23" s="1150">
        <v>0</v>
      </c>
      <c r="O23" s="1148">
        <v>0.94</v>
      </c>
      <c r="P23" s="1148">
        <v>7.0000000000000007E-2</v>
      </c>
      <c r="Q23" s="1148">
        <v>0</v>
      </c>
      <c r="R23" s="1148">
        <v>0</v>
      </c>
      <c r="S23" s="1159">
        <v>3</v>
      </c>
    </row>
    <row r="24" spans="2:19">
      <c r="B24" s="1146">
        <v>19</v>
      </c>
      <c r="C24" s="1158" t="s">
        <v>2419</v>
      </c>
      <c r="D24" s="1148"/>
      <c r="E24" s="1148"/>
      <c r="F24" s="1148"/>
      <c r="G24" s="1148"/>
      <c r="H24" s="1148"/>
      <c r="I24" s="1148"/>
      <c r="J24" s="1148"/>
      <c r="K24" s="1148"/>
      <c r="L24" s="1149"/>
      <c r="M24" s="1149"/>
      <c r="N24" s="1150"/>
      <c r="O24" s="1148"/>
      <c r="P24" s="1148"/>
      <c r="Q24" s="1148"/>
      <c r="R24" s="1148"/>
      <c r="S24" s="1159"/>
    </row>
    <row r="25" spans="2:19">
      <c r="B25" s="1146">
        <v>20</v>
      </c>
      <c r="C25" s="1158" t="s">
        <v>2420</v>
      </c>
      <c r="D25" s="1148">
        <v>20.9</v>
      </c>
      <c r="E25" s="1148">
        <v>0</v>
      </c>
      <c r="F25" s="1148">
        <v>0</v>
      </c>
      <c r="G25" s="1148">
        <v>0.26</v>
      </c>
      <c r="H25" s="1148">
        <v>0</v>
      </c>
      <c r="I25" s="1148">
        <v>-0.16</v>
      </c>
      <c r="J25" s="1148">
        <v>0</v>
      </c>
      <c r="K25" s="1148">
        <v>0</v>
      </c>
      <c r="L25" s="1149">
        <v>3</v>
      </c>
      <c r="M25" s="1149">
        <v>0</v>
      </c>
      <c r="N25" s="1150">
        <v>0</v>
      </c>
      <c r="O25" s="1148">
        <v>20.9</v>
      </c>
      <c r="P25" s="1148">
        <v>0</v>
      </c>
      <c r="Q25" s="1148">
        <v>0</v>
      </c>
      <c r="R25" s="1148">
        <v>0</v>
      </c>
      <c r="S25" s="1159">
        <v>2</v>
      </c>
    </row>
    <row r="26" spans="2:19">
      <c r="B26" s="1146">
        <v>21</v>
      </c>
      <c r="C26" s="1158" t="s">
        <v>2421</v>
      </c>
      <c r="D26" s="1148"/>
      <c r="E26" s="1148"/>
      <c r="F26" s="1148"/>
      <c r="G26" s="1148"/>
      <c r="H26" s="1148"/>
      <c r="I26" s="1148"/>
      <c r="J26" s="1148"/>
      <c r="K26" s="1148"/>
      <c r="L26" s="1149"/>
      <c r="M26" s="1149"/>
      <c r="N26" s="1150"/>
      <c r="O26" s="1148"/>
      <c r="P26" s="1148"/>
      <c r="Q26" s="1148"/>
      <c r="R26" s="1148"/>
      <c r="S26" s="1159"/>
    </row>
    <row r="27" spans="2:19">
      <c r="B27" s="1146">
        <v>22</v>
      </c>
      <c r="C27" s="1158" t="s">
        <v>1856</v>
      </c>
      <c r="D27" s="1148">
        <v>3.73</v>
      </c>
      <c r="E27" s="1148">
        <v>0</v>
      </c>
      <c r="F27" s="1148">
        <v>0</v>
      </c>
      <c r="G27" s="1148">
        <v>0.67</v>
      </c>
      <c r="H27" s="1148">
        <v>0</v>
      </c>
      <c r="I27" s="1148">
        <v>-0.01</v>
      </c>
      <c r="J27" s="1148">
        <v>-0.01</v>
      </c>
      <c r="K27" s="1148">
        <v>0</v>
      </c>
      <c r="L27" s="1149">
        <v>10</v>
      </c>
      <c r="M27" s="1149">
        <v>0</v>
      </c>
      <c r="N27" s="1150">
        <v>0</v>
      </c>
      <c r="O27" s="1148">
        <v>3.35</v>
      </c>
      <c r="P27" s="1148">
        <v>0.38</v>
      </c>
      <c r="Q27" s="1148">
        <v>0</v>
      </c>
      <c r="R27" s="1148">
        <v>0</v>
      </c>
      <c r="S27" s="1159">
        <v>2</v>
      </c>
    </row>
    <row r="28" spans="2:19">
      <c r="B28" s="1146">
        <v>23</v>
      </c>
      <c r="C28" s="1158" t="s">
        <v>1857</v>
      </c>
      <c r="D28" s="1148">
        <v>53.1</v>
      </c>
      <c r="E28" s="1148">
        <v>0</v>
      </c>
      <c r="F28" s="1148">
        <v>0</v>
      </c>
      <c r="G28" s="1148">
        <v>2.91</v>
      </c>
      <c r="H28" s="1148">
        <v>0.4</v>
      </c>
      <c r="I28" s="1148">
        <v>-0.36</v>
      </c>
      <c r="J28" s="1148">
        <v>-0.04</v>
      </c>
      <c r="K28" s="1148">
        <v>-0.02</v>
      </c>
      <c r="L28" s="1149">
        <v>126</v>
      </c>
      <c r="M28" s="1149">
        <v>0</v>
      </c>
      <c r="N28" s="1150">
        <v>0</v>
      </c>
      <c r="O28" s="1148">
        <v>50.76</v>
      </c>
      <c r="P28" s="1148">
        <v>2.34</v>
      </c>
      <c r="Q28" s="1148">
        <v>0</v>
      </c>
      <c r="R28" s="1148">
        <v>0</v>
      </c>
      <c r="S28" s="1159">
        <v>3</v>
      </c>
    </row>
    <row r="29" spans="2:19">
      <c r="B29" s="1146">
        <v>24</v>
      </c>
      <c r="C29" s="1158" t="s">
        <v>1858</v>
      </c>
      <c r="D29" s="1148"/>
      <c r="E29" s="1148"/>
      <c r="F29" s="1148"/>
      <c r="G29" s="1148"/>
      <c r="H29" s="1148"/>
      <c r="I29" s="1148"/>
      <c r="J29" s="1148"/>
      <c r="K29" s="1148"/>
      <c r="L29" s="1149"/>
      <c r="M29" s="1149"/>
      <c r="N29" s="1150"/>
      <c r="O29" s="1148"/>
      <c r="P29" s="1148"/>
      <c r="Q29" s="1148"/>
      <c r="R29" s="1148"/>
      <c r="S29" s="1159"/>
    </row>
    <row r="30" spans="2:19">
      <c r="B30" s="1146">
        <v>25</v>
      </c>
      <c r="C30" s="1158" t="s">
        <v>1859</v>
      </c>
      <c r="D30" s="1148">
        <v>14.66</v>
      </c>
      <c r="E30" s="1148">
        <v>0</v>
      </c>
      <c r="F30" s="1148">
        <v>0</v>
      </c>
      <c r="G30" s="1148">
        <v>0.45</v>
      </c>
      <c r="H30" s="1148">
        <v>0.03</v>
      </c>
      <c r="I30" s="1148">
        <v>-0.08</v>
      </c>
      <c r="J30" s="1148">
        <v>-0.01</v>
      </c>
      <c r="K30" s="1148">
        <v>-0.01</v>
      </c>
      <c r="L30" s="1149">
        <v>172</v>
      </c>
      <c r="M30" s="1149">
        <v>0</v>
      </c>
      <c r="N30" s="1150">
        <v>0</v>
      </c>
      <c r="O30" s="1148">
        <v>14.16</v>
      </c>
      <c r="P30" s="1148">
        <v>0.5</v>
      </c>
      <c r="Q30" s="1148">
        <v>0</v>
      </c>
      <c r="R30" s="1148">
        <v>0</v>
      </c>
      <c r="S30" s="1159">
        <v>3</v>
      </c>
    </row>
    <row r="31" spans="2:19">
      <c r="B31" s="1146">
        <v>26</v>
      </c>
      <c r="C31" s="1158" t="s">
        <v>1860</v>
      </c>
      <c r="D31" s="1148">
        <v>0.15</v>
      </c>
      <c r="E31" s="1148">
        <v>0</v>
      </c>
      <c r="F31" s="1148">
        <v>0</v>
      </c>
      <c r="G31" s="1148">
        <v>0</v>
      </c>
      <c r="H31" s="1148">
        <v>0</v>
      </c>
      <c r="I31" s="1148">
        <v>0</v>
      </c>
      <c r="J31" s="1148">
        <v>0</v>
      </c>
      <c r="K31" s="1148">
        <v>0</v>
      </c>
      <c r="L31" s="1149">
        <v>1</v>
      </c>
      <c r="M31" s="1149">
        <v>0</v>
      </c>
      <c r="N31" s="1150">
        <v>0</v>
      </c>
      <c r="O31" s="1148">
        <v>0.15</v>
      </c>
      <c r="P31" s="1148">
        <v>0</v>
      </c>
      <c r="Q31" s="1148">
        <v>0</v>
      </c>
      <c r="R31" s="1148">
        <v>0</v>
      </c>
      <c r="S31" s="1159">
        <v>2</v>
      </c>
    </row>
    <row r="32" spans="2:19">
      <c r="B32" s="1146">
        <v>27</v>
      </c>
      <c r="C32" s="1158" t="s">
        <v>1861</v>
      </c>
      <c r="D32" s="1148">
        <v>8.3800000000000008</v>
      </c>
      <c r="E32" s="1148">
        <v>0</v>
      </c>
      <c r="F32" s="1148">
        <v>0</v>
      </c>
      <c r="G32" s="1148">
        <v>0.08</v>
      </c>
      <c r="H32" s="1148">
        <v>0</v>
      </c>
      <c r="I32" s="1148">
        <v>-0.15</v>
      </c>
      <c r="J32" s="1148">
        <v>0</v>
      </c>
      <c r="K32" s="1148">
        <v>0</v>
      </c>
      <c r="L32" s="1149">
        <v>5</v>
      </c>
      <c r="M32" s="1149">
        <v>0</v>
      </c>
      <c r="N32" s="1150">
        <v>0</v>
      </c>
      <c r="O32" s="1148">
        <v>8.34</v>
      </c>
      <c r="P32" s="1148">
        <v>0.04</v>
      </c>
      <c r="Q32" s="1148">
        <v>0</v>
      </c>
      <c r="R32" s="1148">
        <v>0</v>
      </c>
      <c r="S32" s="1159">
        <v>2</v>
      </c>
    </row>
    <row r="33" spans="2:19">
      <c r="B33" s="1146">
        <v>28</v>
      </c>
      <c r="C33" s="1158" t="s">
        <v>1862</v>
      </c>
      <c r="D33" s="1148">
        <v>1.01</v>
      </c>
      <c r="E33" s="1148">
        <v>0</v>
      </c>
      <c r="F33" s="1148">
        <v>0</v>
      </c>
      <c r="G33" s="1148">
        <v>0.1</v>
      </c>
      <c r="H33" s="1148">
        <v>0</v>
      </c>
      <c r="I33" s="1148">
        <v>-0.01</v>
      </c>
      <c r="J33" s="1148">
        <v>0</v>
      </c>
      <c r="K33" s="1148">
        <v>0</v>
      </c>
      <c r="L33" s="1149">
        <v>13</v>
      </c>
      <c r="M33" s="1149">
        <v>0</v>
      </c>
      <c r="N33" s="1150">
        <v>0</v>
      </c>
      <c r="O33" s="1148">
        <v>1</v>
      </c>
      <c r="P33" s="1148">
        <v>0.01</v>
      </c>
      <c r="Q33" s="1148">
        <v>0</v>
      </c>
      <c r="R33" s="1148">
        <v>0</v>
      </c>
      <c r="S33" s="1159">
        <v>2</v>
      </c>
    </row>
    <row r="34" spans="2:19">
      <c r="B34" s="1146">
        <v>29</v>
      </c>
      <c r="C34" s="1158" t="s">
        <v>1863</v>
      </c>
      <c r="D34" s="1148">
        <v>4.59</v>
      </c>
      <c r="E34" s="1148">
        <v>0</v>
      </c>
      <c r="F34" s="1148">
        <v>0</v>
      </c>
      <c r="G34" s="1148">
        <v>0.82</v>
      </c>
      <c r="H34" s="1148">
        <v>0</v>
      </c>
      <c r="I34" s="1148">
        <v>-0.02</v>
      </c>
      <c r="J34" s="1148">
        <v>-0.01</v>
      </c>
      <c r="K34" s="1148">
        <v>0</v>
      </c>
      <c r="L34" s="1149">
        <v>2</v>
      </c>
      <c r="M34" s="1149">
        <v>0</v>
      </c>
      <c r="N34" s="1150">
        <v>0</v>
      </c>
      <c r="O34" s="1148">
        <v>4.5599999999999996</v>
      </c>
      <c r="P34" s="1148">
        <v>0.03</v>
      </c>
      <c r="Q34" s="1148">
        <v>0</v>
      </c>
      <c r="R34" s="1148">
        <v>0</v>
      </c>
      <c r="S34" s="1159">
        <v>4</v>
      </c>
    </row>
    <row r="35" spans="2:19">
      <c r="B35" s="1146">
        <v>30</v>
      </c>
      <c r="C35" s="1158" t="s">
        <v>1864</v>
      </c>
      <c r="D35" s="1148">
        <v>1.99</v>
      </c>
      <c r="E35" s="1148">
        <v>0</v>
      </c>
      <c r="F35" s="1148">
        <v>0</v>
      </c>
      <c r="G35" s="1148">
        <v>1.4</v>
      </c>
      <c r="H35" s="1148">
        <v>0</v>
      </c>
      <c r="I35" s="1148">
        <v>0</v>
      </c>
      <c r="J35" s="1148">
        <v>0</v>
      </c>
      <c r="K35" s="1148">
        <v>0</v>
      </c>
      <c r="L35" s="1149">
        <v>5</v>
      </c>
      <c r="M35" s="1149">
        <v>0</v>
      </c>
      <c r="N35" s="1150">
        <v>0</v>
      </c>
      <c r="O35" s="1148">
        <v>1.97</v>
      </c>
      <c r="P35" s="1148">
        <v>0.02</v>
      </c>
      <c r="Q35" s="1148">
        <v>0</v>
      </c>
      <c r="R35" s="1148">
        <v>0</v>
      </c>
      <c r="S35" s="1159">
        <v>3</v>
      </c>
    </row>
    <row r="36" spans="2:19">
      <c r="B36" s="1146">
        <v>31</v>
      </c>
      <c r="C36" s="1158" t="s">
        <v>1865</v>
      </c>
      <c r="D36" s="1148">
        <v>2.16</v>
      </c>
      <c r="E36" s="1148">
        <v>0</v>
      </c>
      <c r="F36" s="1148">
        <v>0</v>
      </c>
      <c r="G36" s="1148">
        <v>0.17</v>
      </c>
      <c r="H36" s="1148">
        <v>0</v>
      </c>
      <c r="I36" s="1148">
        <v>-0.01</v>
      </c>
      <c r="J36" s="1148">
        <v>0</v>
      </c>
      <c r="K36" s="1148">
        <v>0</v>
      </c>
      <c r="L36" s="1149">
        <v>6</v>
      </c>
      <c r="M36" s="1149">
        <v>0</v>
      </c>
      <c r="N36" s="1150">
        <v>0</v>
      </c>
      <c r="O36" s="1148">
        <v>1.97</v>
      </c>
      <c r="P36" s="1148">
        <v>0.19</v>
      </c>
      <c r="Q36" s="1148">
        <v>0</v>
      </c>
      <c r="R36" s="1148">
        <v>0</v>
      </c>
      <c r="S36" s="1159">
        <v>1</v>
      </c>
    </row>
    <row r="37" spans="2:19">
      <c r="B37" s="1146">
        <v>32</v>
      </c>
      <c r="C37" s="1158" t="s">
        <v>1866</v>
      </c>
      <c r="D37" s="1148">
        <v>0.66</v>
      </c>
      <c r="E37" s="1148">
        <v>0</v>
      </c>
      <c r="F37" s="1148">
        <v>0</v>
      </c>
      <c r="G37" s="1148">
        <v>0.01</v>
      </c>
      <c r="H37" s="1148">
        <v>0</v>
      </c>
      <c r="I37" s="1148">
        <v>0</v>
      </c>
      <c r="J37" s="1148">
        <v>0</v>
      </c>
      <c r="K37" s="1148">
        <v>0</v>
      </c>
      <c r="L37" s="1149">
        <v>2</v>
      </c>
      <c r="M37" s="1149">
        <v>0</v>
      </c>
      <c r="N37" s="1150">
        <v>0</v>
      </c>
      <c r="O37" s="1148">
        <v>0.66</v>
      </c>
      <c r="P37" s="1148">
        <v>0</v>
      </c>
      <c r="Q37" s="1148">
        <v>0</v>
      </c>
      <c r="R37" s="1148">
        <v>0</v>
      </c>
      <c r="S37" s="1159">
        <v>2</v>
      </c>
    </row>
    <row r="38" spans="2:19">
      <c r="B38" s="1146">
        <v>33</v>
      </c>
      <c r="C38" s="1158" t="s">
        <v>1867</v>
      </c>
      <c r="D38" s="1148">
        <v>2.98</v>
      </c>
      <c r="E38" s="1148">
        <v>0</v>
      </c>
      <c r="F38" s="1148">
        <v>0</v>
      </c>
      <c r="G38" s="1148">
        <v>0.25</v>
      </c>
      <c r="H38" s="1148">
        <v>0</v>
      </c>
      <c r="I38" s="1148">
        <v>-0.01</v>
      </c>
      <c r="J38" s="1148">
        <v>0</v>
      </c>
      <c r="K38" s="1148">
        <v>0</v>
      </c>
      <c r="L38" s="1149">
        <v>19</v>
      </c>
      <c r="M38" s="1149">
        <v>0</v>
      </c>
      <c r="N38" s="1150">
        <v>0</v>
      </c>
      <c r="O38" s="1148">
        <v>2.89</v>
      </c>
      <c r="P38" s="1148">
        <v>0.09</v>
      </c>
      <c r="Q38" s="1148">
        <v>0</v>
      </c>
      <c r="R38" s="1148">
        <v>0</v>
      </c>
      <c r="S38" s="1159">
        <v>4</v>
      </c>
    </row>
    <row r="39" spans="2:19" s="1157" customFormat="1">
      <c r="B39" s="1146">
        <v>34</v>
      </c>
      <c r="C39" s="1152" t="s">
        <v>1868</v>
      </c>
      <c r="D39" s="1153">
        <v>210.28</v>
      </c>
      <c r="E39" s="1153">
        <v>67.14</v>
      </c>
      <c r="F39" s="1153">
        <v>0</v>
      </c>
      <c r="G39" s="1153">
        <v>1.27</v>
      </c>
      <c r="H39" s="1153">
        <v>0</v>
      </c>
      <c r="I39" s="1153">
        <v>-1.37</v>
      </c>
      <c r="J39" s="1153">
        <v>-0.02</v>
      </c>
      <c r="K39" s="1153">
        <v>0</v>
      </c>
      <c r="L39" s="1154">
        <v>216888</v>
      </c>
      <c r="M39" s="1154">
        <v>102576</v>
      </c>
      <c r="N39" s="1155">
        <v>0.30840000000000001</v>
      </c>
      <c r="O39" s="1153">
        <v>203.57</v>
      </c>
      <c r="P39" s="1153">
        <v>6.71</v>
      </c>
      <c r="Q39" s="1153">
        <v>0</v>
      </c>
      <c r="R39" s="1153">
        <v>0</v>
      </c>
      <c r="S39" s="1156">
        <v>3</v>
      </c>
    </row>
    <row r="40" spans="2:19" ht="12.75" customHeight="1">
      <c r="B40" s="1146">
        <v>35</v>
      </c>
      <c r="C40" s="1160" t="s">
        <v>1869</v>
      </c>
      <c r="D40" s="1148">
        <v>194.01</v>
      </c>
      <c r="E40" s="1148">
        <v>65.66</v>
      </c>
      <c r="F40" s="1148">
        <v>0</v>
      </c>
      <c r="G40" s="1148">
        <v>1.27</v>
      </c>
      <c r="H40" s="1148">
        <v>0</v>
      </c>
      <c r="I40" s="1148">
        <v>-1.27</v>
      </c>
      <c r="J40" s="1148">
        <v>-0.02</v>
      </c>
      <c r="K40" s="1148">
        <v>0</v>
      </c>
      <c r="L40" s="1149">
        <v>207381</v>
      </c>
      <c r="M40" s="1149">
        <v>101243</v>
      </c>
      <c r="N40" s="1150">
        <v>0.3342</v>
      </c>
      <c r="O40" s="1148">
        <v>191.77</v>
      </c>
      <c r="P40" s="1148">
        <v>2.2400000000000002</v>
      </c>
      <c r="Q40" s="1148">
        <v>0</v>
      </c>
      <c r="R40" s="1148">
        <v>0</v>
      </c>
      <c r="S40" s="1159">
        <v>3</v>
      </c>
    </row>
    <row r="41" spans="2:19">
      <c r="B41" s="1146">
        <v>36</v>
      </c>
      <c r="C41" s="1160" t="s">
        <v>1870</v>
      </c>
      <c r="D41" s="1148">
        <v>94.05</v>
      </c>
      <c r="E41" s="1148">
        <v>0</v>
      </c>
      <c r="F41" s="1148">
        <v>0</v>
      </c>
      <c r="G41" s="1148">
        <v>0.89</v>
      </c>
      <c r="H41" s="1148">
        <v>0</v>
      </c>
      <c r="I41" s="1148">
        <v>-0.37</v>
      </c>
      <c r="J41" s="1148">
        <v>-9.2707999999999992E-3</v>
      </c>
      <c r="K41" s="1148">
        <v>0</v>
      </c>
      <c r="L41" s="1149">
        <v>67360</v>
      </c>
      <c r="M41" s="1149">
        <v>58895</v>
      </c>
      <c r="N41" s="1150">
        <v>0</v>
      </c>
      <c r="O41" s="1148">
        <v>91.9</v>
      </c>
      <c r="P41" s="1148">
        <v>2.15</v>
      </c>
      <c r="Q41" s="1148">
        <v>0</v>
      </c>
      <c r="R41" s="1148">
        <v>0</v>
      </c>
      <c r="S41" s="1159">
        <v>3</v>
      </c>
    </row>
    <row r="42" spans="2:19" ht="25.5">
      <c r="B42" s="1146">
        <v>37</v>
      </c>
      <c r="C42" s="1160" t="s">
        <v>1871</v>
      </c>
      <c r="D42" s="1148">
        <v>16.27</v>
      </c>
      <c r="E42" s="1148">
        <v>1.48</v>
      </c>
      <c r="F42" s="1148">
        <v>0</v>
      </c>
      <c r="G42" s="1148">
        <v>0</v>
      </c>
      <c r="H42" s="1148">
        <v>0</v>
      </c>
      <c r="I42" s="1148">
        <v>-0.1</v>
      </c>
      <c r="J42" s="1148">
        <v>0</v>
      </c>
      <c r="K42" s="1148">
        <v>0</v>
      </c>
      <c r="L42" s="1149">
        <v>9507</v>
      </c>
      <c r="M42" s="1149">
        <v>1333</v>
      </c>
      <c r="N42" s="1150">
        <v>0</v>
      </c>
      <c r="O42" s="1148">
        <v>11.8</v>
      </c>
      <c r="P42" s="1148">
        <v>4.47</v>
      </c>
      <c r="Q42" s="1148">
        <v>0</v>
      </c>
      <c r="R42" s="1148">
        <v>0</v>
      </c>
      <c r="S42" s="1159">
        <v>4</v>
      </c>
    </row>
    <row r="43" spans="2:19">
      <c r="B43" s="1146">
        <v>38</v>
      </c>
      <c r="C43" s="1160" t="s">
        <v>1872</v>
      </c>
      <c r="D43" s="1148"/>
      <c r="E43" s="1148"/>
      <c r="F43" s="1148"/>
      <c r="G43" s="1148"/>
      <c r="H43" s="1148"/>
      <c r="I43" s="1148"/>
      <c r="J43" s="1148"/>
      <c r="K43" s="1148"/>
      <c r="L43" s="1149"/>
      <c r="M43" s="1149"/>
      <c r="N43" s="1150"/>
      <c r="O43" s="1148"/>
      <c r="P43" s="1148"/>
      <c r="Q43" s="1148"/>
      <c r="R43" s="1148"/>
      <c r="S43" s="1159"/>
    </row>
    <row r="44" spans="2:19" s="1157" customFormat="1">
      <c r="B44" s="1146">
        <v>39</v>
      </c>
      <c r="C44" s="1152" t="s">
        <v>1873</v>
      </c>
      <c r="D44" s="1153">
        <v>37.950000000000003</v>
      </c>
      <c r="E44" s="1153">
        <v>0</v>
      </c>
      <c r="F44" s="1153">
        <v>0</v>
      </c>
      <c r="G44" s="1153">
        <v>0.25</v>
      </c>
      <c r="H44" s="1153">
        <v>0</v>
      </c>
      <c r="I44" s="1153">
        <v>-0.4</v>
      </c>
      <c r="J44" s="1153">
        <v>0</v>
      </c>
      <c r="K44" s="1153">
        <v>0</v>
      </c>
      <c r="L44" s="1154">
        <v>44</v>
      </c>
      <c r="M44" s="1154">
        <v>0</v>
      </c>
      <c r="N44" s="1155">
        <v>0</v>
      </c>
      <c r="O44" s="1153">
        <v>36.76</v>
      </c>
      <c r="P44" s="1153">
        <v>1.19</v>
      </c>
      <c r="Q44" s="1153">
        <v>0</v>
      </c>
      <c r="R44" s="1153">
        <v>0</v>
      </c>
      <c r="S44" s="1156">
        <v>3</v>
      </c>
    </row>
    <row r="45" spans="2:19" s="1157" customFormat="1">
      <c r="B45" s="1146">
        <v>40</v>
      </c>
      <c r="C45" s="1152" t="s">
        <v>1874</v>
      </c>
      <c r="D45" s="1153">
        <v>113.73</v>
      </c>
      <c r="E45" s="1153">
        <v>0</v>
      </c>
      <c r="F45" s="1153">
        <v>0</v>
      </c>
      <c r="G45" s="1153">
        <v>4.3</v>
      </c>
      <c r="H45" s="1153">
        <v>0.11</v>
      </c>
      <c r="I45" s="1153">
        <v>-0.59</v>
      </c>
      <c r="J45" s="1153">
        <v>-7.0000000000000007E-2</v>
      </c>
      <c r="K45" s="1153">
        <v>-0.03</v>
      </c>
      <c r="L45" s="1154">
        <v>2043</v>
      </c>
      <c r="M45" s="1154">
        <v>0</v>
      </c>
      <c r="N45" s="1155">
        <v>0</v>
      </c>
      <c r="O45" s="1153">
        <v>105.98</v>
      </c>
      <c r="P45" s="1153">
        <v>7.49</v>
      </c>
      <c r="Q45" s="1153">
        <v>0.26</v>
      </c>
      <c r="R45" s="1153">
        <v>0</v>
      </c>
      <c r="S45" s="1156">
        <v>3</v>
      </c>
    </row>
    <row r="46" spans="2:19">
      <c r="B46" s="1146">
        <v>41</v>
      </c>
      <c r="C46" s="1160" t="s">
        <v>1875</v>
      </c>
      <c r="D46" s="1161">
        <v>68.53</v>
      </c>
      <c r="E46" s="1148">
        <v>0</v>
      </c>
      <c r="F46" s="1148">
        <v>0</v>
      </c>
      <c r="G46" s="1148">
        <v>1.63</v>
      </c>
      <c r="H46" s="1148">
        <v>0.03</v>
      </c>
      <c r="I46" s="1148">
        <v>-0.4</v>
      </c>
      <c r="J46" s="1148">
        <v>-0.03</v>
      </c>
      <c r="K46" s="1148">
        <v>-0.01</v>
      </c>
      <c r="L46" s="1149">
        <v>1286</v>
      </c>
      <c r="M46" s="1149">
        <v>0</v>
      </c>
      <c r="N46" s="1150">
        <v>0</v>
      </c>
      <c r="O46" s="1148">
        <v>63.75</v>
      </c>
      <c r="P46" s="1148">
        <v>4.5199999999999996</v>
      </c>
      <c r="Q46" s="1148">
        <v>0.26</v>
      </c>
      <c r="R46" s="1148">
        <v>0</v>
      </c>
      <c r="S46" s="1159">
        <v>3</v>
      </c>
    </row>
    <row r="47" spans="2:19">
      <c r="B47" s="1146">
        <v>42</v>
      </c>
      <c r="C47" s="1160" t="s">
        <v>1876</v>
      </c>
      <c r="D47" s="1148">
        <v>27.51</v>
      </c>
      <c r="E47" s="1148">
        <v>0</v>
      </c>
      <c r="F47" s="1148">
        <v>0</v>
      </c>
      <c r="G47" s="1148">
        <v>0.59</v>
      </c>
      <c r="H47" s="1148">
        <v>0</v>
      </c>
      <c r="I47" s="1148">
        <v>-0.08</v>
      </c>
      <c r="J47" s="1148">
        <v>0</v>
      </c>
      <c r="K47" s="1148">
        <v>0</v>
      </c>
      <c r="L47" s="1149">
        <v>206</v>
      </c>
      <c r="M47" s="1149">
        <v>0</v>
      </c>
      <c r="N47" s="1150">
        <v>0</v>
      </c>
      <c r="O47" s="1148">
        <v>24.83</v>
      </c>
      <c r="P47" s="1148">
        <v>2.68</v>
      </c>
      <c r="Q47" s="1148">
        <v>0</v>
      </c>
      <c r="R47" s="1148">
        <v>0</v>
      </c>
      <c r="S47" s="1159">
        <v>3</v>
      </c>
    </row>
    <row r="48" spans="2:19">
      <c r="B48" s="1146">
        <v>43</v>
      </c>
      <c r="C48" s="1160" t="s">
        <v>1877</v>
      </c>
      <c r="D48" s="1148">
        <v>17.690000000000001</v>
      </c>
      <c r="E48" s="1148">
        <v>0</v>
      </c>
      <c r="F48" s="1148">
        <v>0</v>
      </c>
      <c r="G48" s="1148">
        <v>2.08</v>
      </c>
      <c r="H48" s="1148">
        <v>0.08</v>
      </c>
      <c r="I48" s="1148">
        <v>-0.11</v>
      </c>
      <c r="J48" s="1148">
        <v>-0.04</v>
      </c>
      <c r="K48" s="1148">
        <v>-0.02</v>
      </c>
      <c r="L48" s="1149">
        <v>551</v>
      </c>
      <c r="M48" s="1149">
        <v>0</v>
      </c>
      <c r="N48" s="1150">
        <v>0</v>
      </c>
      <c r="O48" s="1148">
        <v>17.399999999999999</v>
      </c>
      <c r="P48" s="1148">
        <v>0.28999999999999998</v>
      </c>
      <c r="Q48" s="1148">
        <v>0</v>
      </c>
      <c r="R48" s="1148">
        <v>0</v>
      </c>
      <c r="S48" s="1159">
        <v>3</v>
      </c>
    </row>
    <row r="49" spans="1:19" s="1157" customFormat="1">
      <c r="B49" s="1146">
        <v>44</v>
      </c>
      <c r="C49" s="1152" t="s">
        <v>1878</v>
      </c>
      <c r="D49" s="1153">
        <v>153.9</v>
      </c>
      <c r="E49" s="1153">
        <v>61.78</v>
      </c>
      <c r="F49" s="1153">
        <v>0</v>
      </c>
      <c r="G49" s="1153">
        <v>45.15</v>
      </c>
      <c r="H49" s="1153">
        <v>1.93</v>
      </c>
      <c r="I49" s="1153">
        <v>-1.23</v>
      </c>
      <c r="J49" s="1153">
        <v>-0.43</v>
      </c>
      <c r="K49" s="1153">
        <v>-0.47</v>
      </c>
      <c r="L49" s="1154">
        <v>740</v>
      </c>
      <c r="M49" s="1154">
        <v>0</v>
      </c>
      <c r="N49" s="1155">
        <v>0</v>
      </c>
      <c r="O49" s="1153">
        <v>149.41</v>
      </c>
      <c r="P49" s="1153">
        <v>4.49</v>
      </c>
      <c r="Q49" s="1153">
        <v>0</v>
      </c>
      <c r="R49" s="1153">
        <v>0</v>
      </c>
      <c r="S49" s="1156">
        <v>2</v>
      </c>
    </row>
    <row r="50" spans="1:19" s="1157" customFormat="1">
      <c r="B50" s="1146">
        <v>45</v>
      </c>
      <c r="C50" s="1152" t="s">
        <v>1879</v>
      </c>
      <c r="D50" s="1153">
        <v>113.68</v>
      </c>
      <c r="E50" s="1153">
        <v>0</v>
      </c>
      <c r="F50" s="1153">
        <v>0</v>
      </c>
      <c r="G50" s="1153">
        <v>2.5299999999999998</v>
      </c>
      <c r="H50" s="1153">
        <v>0.04</v>
      </c>
      <c r="I50" s="1153">
        <v>-1.05</v>
      </c>
      <c r="J50" s="1153">
        <v>-0.06</v>
      </c>
      <c r="K50" s="1153">
        <v>-0.01</v>
      </c>
      <c r="L50" s="1154">
        <v>337</v>
      </c>
      <c r="M50" s="1154">
        <v>0</v>
      </c>
      <c r="N50" s="1155">
        <v>0</v>
      </c>
      <c r="O50" s="1153">
        <v>112.92</v>
      </c>
      <c r="P50" s="1153">
        <v>0.76</v>
      </c>
      <c r="Q50" s="1153">
        <v>0</v>
      </c>
      <c r="R50" s="1153">
        <v>0</v>
      </c>
      <c r="S50" s="1156">
        <v>3</v>
      </c>
    </row>
    <row r="51" spans="1:19">
      <c r="B51" s="1146">
        <v>46</v>
      </c>
      <c r="C51" s="1160" t="s">
        <v>1880</v>
      </c>
      <c r="D51" s="1148">
        <v>11.92</v>
      </c>
      <c r="E51" s="1148">
        <v>0</v>
      </c>
      <c r="F51" s="1148">
        <v>0</v>
      </c>
      <c r="G51" s="1148">
        <v>1.67</v>
      </c>
      <c r="H51" s="1148">
        <v>0.04</v>
      </c>
      <c r="I51" s="1148">
        <v>-0.11</v>
      </c>
      <c r="J51" s="1148">
        <v>-0.05</v>
      </c>
      <c r="K51" s="1148">
        <v>-0.01</v>
      </c>
      <c r="L51" s="1149">
        <v>280</v>
      </c>
      <c r="M51" s="1149">
        <v>0</v>
      </c>
      <c r="N51" s="1150">
        <v>0</v>
      </c>
      <c r="O51" s="1148">
        <v>11.33</v>
      </c>
      <c r="P51" s="1148">
        <v>0.59</v>
      </c>
      <c r="Q51" s="1148">
        <v>0</v>
      </c>
      <c r="R51" s="1148">
        <v>0</v>
      </c>
      <c r="S51" s="1159">
        <v>3</v>
      </c>
    </row>
    <row r="52" spans="1:19">
      <c r="B52" s="1146">
        <v>47</v>
      </c>
      <c r="C52" s="1160" t="s">
        <v>1881</v>
      </c>
      <c r="D52" s="1148">
        <v>0.53</v>
      </c>
      <c r="E52" s="1148">
        <v>0</v>
      </c>
      <c r="F52" s="1148">
        <v>0</v>
      </c>
      <c r="G52" s="1148">
        <v>0</v>
      </c>
      <c r="H52" s="1148">
        <v>0</v>
      </c>
      <c r="I52" s="1148">
        <v>0</v>
      </c>
      <c r="J52" s="1148">
        <v>0</v>
      </c>
      <c r="K52" s="1148">
        <v>0</v>
      </c>
      <c r="L52" s="1149">
        <v>0</v>
      </c>
      <c r="M52" s="1149">
        <v>0</v>
      </c>
      <c r="N52" s="1150">
        <v>0</v>
      </c>
      <c r="O52" s="1148">
        <v>0.53</v>
      </c>
      <c r="P52" s="1148">
        <v>0</v>
      </c>
      <c r="Q52" s="1148">
        <v>0</v>
      </c>
      <c r="R52" s="1148">
        <v>0</v>
      </c>
      <c r="S52" s="1159">
        <v>2</v>
      </c>
    </row>
    <row r="53" spans="1:19">
      <c r="B53" s="1146">
        <v>48</v>
      </c>
      <c r="C53" s="1160" t="s">
        <v>1882</v>
      </c>
      <c r="D53" s="1148">
        <v>1.85</v>
      </c>
      <c r="E53" s="1148">
        <v>0</v>
      </c>
      <c r="F53" s="1148">
        <v>0</v>
      </c>
      <c r="G53" s="1148">
        <v>0</v>
      </c>
      <c r="H53" s="1148">
        <v>0</v>
      </c>
      <c r="I53" s="1148">
        <v>0</v>
      </c>
      <c r="J53" s="1148">
        <v>0</v>
      </c>
      <c r="K53" s="1148">
        <v>0</v>
      </c>
      <c r="L53" s="1149">
        <v>2</v>
      </c>
      <c r="M53" s="1149">
        <v>0</v>
      </c>
      <c r="N53" s="1150">
        <v>0</v>
      </c>
      <c r="O53" s="1148">
        <v>1.85</v>
      </c>
      <c r="P53" s="1148">
        <v>0</v>
      </c>
      <c r="Q53" s="1148">
        <v>0</v>
      </c>
      <c r="R53" s="1148">
        <v>0</v>
      </c>
      <c r="S53" s="1159">
        <v>2</v>
      </c>
    </row>
    <row r="54" spans="1:19" ht="25.5">
      <c r="B54" s="1146">
        <v>49</v>
      </c>
      <c r="C54" s="1160" t="s">
        <v>1883</v>
      </c>
      <c r="D54" s="1148">
        <v>98.47</v>
      </c>
      <c r="E54" s="1148">
        <v>0</v>
      </c>
      <c r="F54" s="1148">
        <v>0</v>
      </c>
      <c r="G54" s="1148">
        <v>0.78</v>
      </c>
      <c r="H54" s="1148">
        <v>0</v>
      </c>
      <c r="I54" s="1148">
        <v>-0.94</v>
      </c>
      <c r="J54" s="1148">
        <v>-0.01</v>
      </c>
      <c r="K54" s="1148">
        <v>0</v>
      </c>
      <c r="L54" s="1149">
        <v>51</v>
      </c>
      <c r="M54" s="1149">
        <v>0</v>
      </c>
      <c r="N54" s="1150">
        <v>0</v>
      </c>
      <c r="O54" s="1148">
        <v>98.3</v>
      </c>
      <c r="P54" s="1148">
        <v>0.17</v>
      </c>
      <c r="Q54" s="1148">
        <v>0</v>
      </c>
      <c r="R54" s="1148">
        <v>0</v>
      </c>
      <c r="S54" s="1159">
        <v>3</v>
      </c>
    </row>
    <row r="55" spans="1:19">
      <c r="B55" s="1146">
        <v>50</v>
      </c>
      <c r="C55" s="1160" t="s">
        <v>1884</v>
      </c>
      <c r="D55" s="1148">
        <v>0.91</v>
      </c>
      <c r="E55" s="1148">
        <v>0</v>
      </c>
      <c r="F55" s="1148">
        <v>0</v>
      </c>
      <c r="G55" s="1148">
        <v>0.08</v>
      </c>
      <c r="H55" s="1148">
        <v>0</v>
      </c>
      <c r="I55" s="1148">
        <v>0</v>
      </c>
      <c r="J55" s="1148">
        <v>0</v>
      </c>
      <c r="K55" s="1148">
        <v>0</v>
      </c>
      <c r="L55" s="1149">
        <v>4</v>
      </c>
      <c r="M55" s="1149">
        <v>0</v>
      </c>
      <c r="N55" s="1150">
        <v>0</v>
      </c>
      <c r="O55" s="1161">
        <v>0.91</v>
      </c>
      <c r="P55" s="1161">
        <v>0</v>
      </c>
      <c r="Q55" s="1161">
        <v>0</v>
      </c>
      <c r="R55" s="1161">
        <v>0</v>
      </c>
      <c r="S55" s="1162">
        <v>4</v>
      </c>
    </row>
    <row r="56" spans="1:19" s="1163" customFormat="1">
      <c r="B56" s="1146">
        <v>51</v>
      </c>
      <c r="C56" s="1164" t="s">
        <v>1885</v>
      </c>
      <c r="D56" s="1153">
        <v>77.540000000000006</v>
      </c>
      <c r="E56" s="1153">
        <v>0</v>
      </c>
      <c r="F56" s="1153">
        <v>0</v>
      </c>
      <c r="G56" s="1153">
        <v>1.62</v>
      </c>
      <c r="H56" s="1153">
        <v>3.79</v>
      </c>
      <c r="I56" s="1153">
        <v>-0.5</v>
      </c>
      <c r="J56" s="1153">
        <v>-0.02</v>
      </c>
      <c r="K56" s="1153">
        <v>-0.33</v>
      </c>
      <c r="L56" s="1154">
        <v>6274</v>
      </c>
      <c r="M56" s="1154">
        <v>0</v>
      </c>
      <c r="N56" s="1155">
        <v>0</v>
      </c>
      <c r="O56" s="1165">
        <v>77.150000000000006</v>
      </c>
      <c r="P56" s="1165">
        <v>0.39</v>
      </c>
      <c r="Q56" s="1165">
        <v>0</v>
      </c>
      <c r="R56" s="1165">
        <v>0</v>
      </c>
      <c r="S56" s="1166">
        <v>4</v>
      </c>
    </row>
    <row r="57" spans="1:19" s="1157" customFormat="1">
      <c r="A57" s="1167"/>
      <c r="B57" s="1146">
        <v>52</v>
      </c>
      <c r="C57" s="1152" t="s">
        <v>1886</v>
      </c>
      <c r="D57" s="1153">
        <v>1551.14</v>
      </c>
      <c r="E57" s="1153">
        <v>0</v>
      </c>
      <c r="F57" s="1153">
        <v>0</v>
      </c>
      <c r="G57" s="1153">
        <v>101.34</v>
      </c>
      <c r="H57" s="1153">
        <v>32.53</v>
      </c>
      <c r="I57" s="1153">
        <v>-10.92</v>
      </c>
      <c r="J57" s="1153">
        <v>-1.74</v>
      </c>
      <c r="K57" s="1153">
        <v>-4.25</v>
      </c>
      <c r="L57" s="1154">
        <v>119523</v>
      </c>
      <c r="M57" s="1154">
        <v>0</v>
      </c>
      <c r="N57" s="1155">
        <v>0</v>
      </c>
      <c r="O57" s="1165">
        <v>1520.75</v>
      </c>
      <c r="P57" s="1165">
        <v>30.37</v>
      </c>
      <c r="Q57" s="1165">
        <v>0.02</v>
      </c>
      <c r="R57" s="1165">
        <v>0</v>
      </c>
      <c r="S57" s="1166">
        <v>3</v>
      </c>
    </row>
    <row r="58" spans="1:19" s="1174" customFormat="1" ht="12.75" customHeight="1">
      <c r="A58" s="945"/>
      <c r="B58" s="1146">
        <v>53</v>
      </c>
      <c r="C58" s="1168" t="s">
        <v>1887</v>
      </c>
      <c r="D58" s="1148">
        <v>390.1</v>
      </c>
      <c r="E58" s="1169">
        <v>0</v>
      </c>
      <c r="F58" s="1169">
        <v>0</v>
      </c>
      <c r="G58" s="1169">
        <v>48</v>
      </c>
      <c r="H58" s="1169">
        <v>0.62</v>
      </c>
      <c r="I58" s="1169">
        <v>-2.36</v>
      </c>
      <c r="J58" s="1169">
        <v>-1.1299999999999999</v>
      </c>
      <c r="K58" s="1169">
        <v>-0.14000000000000001</v>
      </c>
      <c r="L58" s="1170"/>
      <c r="M58" s="1170"/>
      <c r="N58" s="1171"/>
      <c r="O58" s="1172">
        <v>387.4</v>
      </c>
      <c r="P58" s="1172">
        <v>2.7</v>
      </c>
      <c r="Q58" s="1172">
        <v>0</v>
      </c>
      <c r="R58" s="1172">
        <v>0</v>
      </c>
      <c r="S58" s="1173">
        <v>3</v>
      </c>
    </row>
    <row r="59" spans="1:19" s="1174" customFormat="1">
      <c r="B59" s="1146">
        <v>54</v>
      </c>
      <c r="C59" s="1123" t="s">
        <v>1888</v>
      </c>
      <c r="D59" s="1169"/>
      <c r="E59" s="1169"/>
      <c r="F59" s="1169"/>
      <c r="G59" s="1169"/>
      <c r="H59" s="1169"/>
      <c r="I59" s="1169"/>
      <c r="J59" s="1169"/>
      <c r="K59" s="1169"/>
      <c r="L59" s="1175"/>
      <c r="M59" s="1175"/>
      <c r="N59" s="1176"/>
      <c r="O59" s="1172"/>
      <c r="P59" s="1172"/>
      <c r="Q59" s="1172"/>
      <c r="R59" s="1172"/>
      <c r="S59" s="1177"/>
    </row>
    <row r="60" spans="1:19" s="1174" customFormat="1">
      <c r="B60" s="1146">
        <v>55</v>
      </c>
      <c r="C60" s="1178" t="s">
        <v>1889</v>
      </c>
      <c r="D60" s="1169">
        <v>390.1</v>
      </c>
      <c r="E60" s="1169">
        <v>0</v>
      </c>
      <c r="F60" s="1169">
        <v>0</v>
      </c>
      <c r="G60" s="1169">
        <v>48</v>
      </c>
      <c r="H60" s="1169">
        <v>0.62</v>
      </c>
      <c r="I60" s="1169">
        <v>-2.36</v>
      </c>
      <c r="J60" s="1169">
        <v>-1.1299999999999999</v>
      </c>
      <c r="K60" s="1169">
        <v>-0.14000000000000001</v>
      </c>
      <c r="L60" s="1175"/>
      <c r="M60" s="1175"/>
      <c r="N60" s="1176"/>
      <c r="O60" s="1172">
        <v>381.46</v>
      </c>
      <c r="P60" s="1172">
        <v>8.64</v>
      </c>
      <c r="Q60" s="1172">
        <v>0</v>
      </c>
      <c r="R60" s="1172">
        <v>0</v>
      </c>
      <c r="S60" s="1177">
        <v>3</v>
      </c>
    </row>
    <row r="61" spans="1:19" s="1157" customFormat="1">
      <c r="B61" s="1146">
        <v>56</v>
      </c>
      <c r="C61" s="1179" t="s">
        <v>750</v>
      </c>
      <c r="D61" s="1169">
        <v>2947.76</v>
      </c>
      <c r="E61" s="1169">
        <v>128.91999999999999</v>
      </c>
      <c r="F61" s="1169">
        <v>0</v>
      </c>
      <c r="G61" s="1169">
        <v>230.54</v>
      </c>
      <c r="H61" s="1169">
        <v>87.04</v>
      </c>
      <c r="I61" s="1169">
        <v>-30.33</v>
      </c>
      <c r="J61" s="1169">
        <v>-3.77</v>
      </c>
      <c r="K61" s="1169">
        <v>-15.78</v>
      </c>
      <c r="L61" s="1180">
        <v>346399</v>
      </c>
      <c r="M61" s="1180">
        <v>102576</v>
      </c>
      <c r="N61" s="1181">
        <v>2.1999999999999999E-2</v>
      </c>
      <c r="O61" s="1169">
        <v>2880.14</v>
      </c>
      <c r="P61" s="1169">
        <v>67.34</v>
      </c>
      <c r="Q61" s="1169">
        <v>0.28000000000000003</v>
      </c>
      <c r="R61" s="1169">
        <v>0</v>
      </c>
      <c r="S61" s="1182">
        <v>3</v>
      </c>
    </row>
    <row r="62" spans="1:19">
      <c r="C62" s="1183" t="s">
        <v>2422</v>
      </c>
      <c r="D62" s="1184"/>
      <c r="E62" s="1185"/>
      <c r="G62" s="1185"/>
      <c r="H62" s="1185"/>
      <c r="I62" s="1185"/>
      <c r="J62" s="1185"/>
      <c r="K62" s="1185"/>
    </row>
    <row r="63" spans="1:19">
      <c r="C63" s="1186"/>
      <c r="D63" s="1187"/>
      <c r="E63" s="1188"/>
      <c r="G63" s="1188"/>
      <c r="H63" s="1188"/>
      <c r="I63" s="1188"/>
      <c r="J63" s="1188"/>
      <c r="K63" s="1188"/>
    </row>
    <row r="64" spans="1:19" ht="11.45" customHeight="1">
      <c r="D64" s="1189"/>
      <c r="E64" s="1106"/>
      <c r="F64" s="1190"/>
      <c r="G64" s="1106"/>
      <c r="H64" s="1106"/>
      <c r="I64" s="1106"/>
      <c r="J64" s="1106"/>
      <c r="K64" s="1106"/>
    </row>
    <row r="65" spans="3:3" ht="114.75">
      <c r="C65" s="1191" t="s">
        <v>2423</v>
      </c>
    </row>
  </sheetData>
  <mergeCells count="9">
    <mergeCell ref="Q4:Q5"/>
    <mergeCell ref="R4:R5"/>
    <mergeCell ref="S4:S5"/>
    <mergeCell ref="D4:H4"/>
    <mergeCell ref="I4:K4"/>
    <mergeCell ref="L4:M4"/>
    <mergeCell ref="N4:N5"/>
    <mergeCell ref="O4:O5"/>
    <mergeCell ref="P4:P5"/>
  </mergeCells>
  <pageMargins left="0.7" right="0.7" top="0.75" bottom="0.75" header="0.3" footer="0.3"/>
  <pageSetup paperSize="9" orientation="portrait" r:id="rId1"/>
  <headerFooter>
    <oddHeader>&amp;L&amp;"Calibri"&amp;12&amp;K000000EBA Regular Use&amp;1#</oddHead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82865-570C-4409-B639-81EC354DBCE5}">
  <sheetPr codeName="Sheet24"/>
  <dimension ref="B1:X20"/>
  <sheetViews>
    <sheetView zoomScale="90" zoomScaleNormal="90" workbookViewId="0">
      <selection activeCell="I13" sqref="I13"/>
    </sheetView>
  </sheetViews>
  <sheetFormatPr defaultColWidth="8.7109375" defaultRowHeight="15"/>
  <cols>
    <col min="1" max="1" width="8.7109375" style="862"/>
    <col min="2" max="2" width="3" style="862" bestFit="1" customWidth="1"/>
    <col min="3" max="3" width="84.42578125" style="862" bestFit="1" customWidth="1"/>
    <col min="4" max="5" width="8.7109375" style="862"/>
    <col min="6" max="6" width="9.5703125" style="862" customWidth="1"/>
    <col min="7" max="8" width="8.7109375" style="862"/>
    <col min="9" max="9" width="10.42578125" style="862" customWidth="1"/>
    <col min="10" max="17" width="8.7109375" style="862"/>
    <col min="18" max="18" width="11.42578125" style="862" bestFit="1" customWidth="1"/>
    <col min="19" max="19" width="27.42578125" style="862" bestFit="1" customWidth="1"/>
    <col min="20" max="16384" width="8.7109375" style="862"/>
  </cols>
  <sheetData>
    <row r="1" spans="2:24" s="1130" customFormat="1" ht="12.75">
      <c r="D1" s="1188"/>
      <c r="E1" s="1188"/>
    </row>
    <row r="2" spans="2:24" s="1130" customFormat="1">
      <c r="C2" s="1192" t="s">
        <v>2424</v>
      </c>
      <c r="D2" s="1106"/>
      <c r="E2" s="1188"/>
      <c r="F2" s="1188"/>
      <c r="G2" s="1188"/>
      <c r="H2" s="1188"/>
      <c r="I2" s="1188"/>
      <c r="J2" s="1188"/>
      <c r="K2" s="1188"/>
      <c r="L2" s="1188"/>
      <c r="M2" s="1188"/>
      <c r="N2" s="1188"/>
      <c r="O2" s="1188"/>
      <c r="P2" s="1188"/>
      <c r="Q2" s="1188"/>
      <c r="R2" s="1188"/>
      <c r="S2" s="1188"/>
      <c r="T2" s="1188"/>
      <c r="U2" s="1188"/>
      <c r="V2" s="1188"/>
      <c r="W2" s="1188"/>
      <c r="X2" s="1188"/>
    </row>
    <row r="3" spans="2:24" s="1130" customFormat="1">
      <c r="C3" s="1192"/>
      <c r="D3" s="1106"/>
      <c r="E3" s="1188"/>
      <c r="F3" s="1188"/>
      <c r="G3" s="1188"/>
      <c r="H3" s="1188"/>
      <c r="I3" s="1188"/>
      <c r="J3" s="1188"/>
      <c r="K3" s="1188"/>
      <c r="L3" s="1188"/>
      <c r="M3" s="1188"/>
      <c r="N3" s="1188"/>
      <c r="O3" s="1188"/>
      <c r="P3" s="1188"/>
      <c r="Q3" s="1188"/>
      <c r="R3" s="1188"/>
      <c r="S3" s="1188"/>
      <c r="T3" s="1188"/>
      <c r="U3" s="1188"/>
      <c r="V3" s="1188"/>
      <c r="W3" s="1188"/>
      <c r="X3" s="1188"/>
    </row>
    <row r="4" spans="2:24" s="1130" customFormat="1" ht="12.75">
      <c r="D4" s="1135" t="s">
        <v>7</v>
      </c>
      <c r="E4" s="1135" t="s">
        <v>8</v>
      </c>
      <c r="F4" s="1135" t="s">
        <v>9</v>
      </c>
      <c r="G4" s="1135" t="s">
        <v>46</v>
      </c>
      <c r="H4" s="1135" t="s">
        <v>47</v>
      </c>
      <c r="I4" s="1135" t="s">
        <v>155</v>
      </c>
      <c r="J4" s="1135" t="s">
        <v>156</v>
      </c>
      <c r="K4" s="1135" t="s">
        <v>157</v>
      </c>
      <c r="L4" s="1135" t="s">
        <v>158</v>
      </c>
      <c r="M4" s="1135" t="s">
        <v>159</v>
      </c>
      <c r="N4" s="1135" t="s">
        <v>160</v>
      </c>
      <c r="O4" s="1135" t="s">
        <v>161</v>
      </c>
      <c r="P4" s="1135" t="s">
        <v>162</v>
      </c>
      <c r="Q4" s="1135" t="s">
        <v>754</v>
      </c>
      <c r="R4" s="1135" t="s">
        <v>755</v>
      </c>
      <c r="S4" s="1135" t="s">
        <v>756</v>
      </c>
    </row>
    <row r="5" spans="2:24" s="1130" customFormat="1" ht="24" customHeight="1">
      <c r="C5" s="1140" t="s">
        <v>1890</v>
      </c>
      <c r="D5" s="1689" t="s">
        <v>1891</v>
      </c>
      <c r="E5" s="1690"/>
      <c r="F5" s="1690"/>
      <c r="G5" s="1690"/>
      <c r="H5" s="1690"/>
      <c r="I5" s="1690"/>
      <c r="J5" s="1690"/>
      <c r="K5" s="1690"/>
      <c r="L5" s="1690"/>
      <c r="M5" s="1690"/>
      <c r="N5" s="1690"/>
      <c r="O5" s="1690"/>
      <c r="P5" s="1690"/>
      <c r="Q5" s="1690"/>
      <c r="R5" s="1690"/>
      <c r="S5" s="1691"/>
      <c r="T5" s="1193"/>
    </row>
    <row r="6" spans="2:24" s="1130" customFormat="1" ht="24" customHeight="1">
      <c r="C6" s="1143"/>
      <c r="D6" s="1194"/>
      <c r="E6" s="1692" t="s">
        <v>1892</v>
      </c>
      <c r="F6" s="1693"/>
      <c r="G6" s="1693"/>
      <c r="H6" s="1693"/>
      <c r="I6" s="1693"/>
      <c r="J6" s="1694"/>
      <c r="K6" s="1692" t="s">
        <v>1893</v>
      </c>
      <c r="L6" s="1693"/>
      <c r="M6" s="1693"/>
      <c r="N6" s="1693"/>
      <c r="O6" s="1693"/>
      <c r="P6" s="1693"/>
      <c r="Q6" s="1694"/>
      <c r="R6" s="1689" t="s">
        <v>1894</v>
      </c>
      <c r="S6" s="1691"/>
      <c r="T6" s="1193"/>
    </row>
    <row r="7" spans="2:24" s="1130" customFormat="1" ht="43.7" customHeight="1">
      <c r="C7" s="1195"/>
      <c r="D7" s="1196"/>
      <c r="E7" s="1197" t="s">
        <v>1895</v>
      </c>
      <c r="F7" s="1197" t="s">
        <v>1896</v>
      </c>
      <c r="G7" s="1197" t="s">
        <v>1897</v>
      </c>
      <c r="H7" s="1197" t="s">
        <v>1898</v>
      </c>
      <c r="I7" s="1197" t="s">
        <v>1899</v>
      </c>
      <c r="J7" s="1197" t="s">
        <v>1900</v>
      </c>
      <c r="K7" s="1196" t="s">
        <v>1901</v>
      </c>
      <c r="L7" s="1196" t="s">
        <v>1902</v>
      </c>
      <c r="M7" s="1196" t="s">
        <v>1903</v>
      </c>
      <c r="N7" s="1196" t="s">
        <v>1904</v>
      </c>
      <c r="O7" s="1196" t="s">
        <v>1905</v>
      </c>
      <c r="P7" s="1196" t="s">
        <v>1906</v>
      </c>
      <c r="Q7" s="1196" t="s">
        <v>1907</v>
      </c>
      <c r="R7" s="1198"/>
      <c r="S7" s="1199" t="s">
        <v>1908</v>
      </c>
      <c r="T7" s="1193"/>
    </row>
    <row r="8" spans="2:24" s="1130" customFormat="1" ht="12.75">
      <c r="B8" s="1135">
        <v>1</v>
      </c>
      <c r="C8" s="1200" t="s">
        <v>1909</v>
      </c>
      <c r="D8" s="1204">
        <v>3191.48</v>
      </c>
      <c r="E8" s="1205">
        <v>106.88</v>
      </c>
      <c r="F8" s="1205">
        <v>979.19</v>
      </c>
      <c r="G8" s="1205">
        <v>91.23</v>
      </c>
      <c r="H8" s="1205">
        <v>5.23</v>
      </c>
      <c r="I8" s="1205">
        <v>2.52</v>
      </c>
      <c r="J8" s="1205">
        <v>0.57999999999999996</v>
      </c>
      <c r="K8" s="1204">
        <v>335.56</v>
      </c>
      <c r="L8" s="1204">
        <v>429.57</v>
      </c>
      <c r="M8" s="1204">
        <v>285.24</v>
      </c>
      <c r="N8" s="1204">
        <v>157.1</v>
      </c>
      <c r="O8" s="1204">
        <v>140.15</v>
      </c>
      <c r="P8" s="1204">
        <v>38.81</v>
      </c>
      <c r="Q8" s="1204">
        <v>7.8</v>
      </c>
      <c r="R8" s="1206">
        <v>1797.25</v>
      </c>
      <c r="S8" s="1204">
        <v>0</v>
      </c>
      <c r="T8" s="1193"/>
    </row>
    <row r="9" spans="2:24" s="1130" customFormat="1" ht="12.75">
      <c r="B9" s="1135">
        <v>2</v>
      </c>
      <c r="C9" s="1201" t="s">
        <v>1910</v>
      </c>
      <c r="D9" s="1204">
        <v>1418.09</v>
      </c>
      <c r="E9" s="1205">
        <v>46.52</v>
      </c>
      <c r="F9" s="1205">
        <v>88.67</v>
      </c>
      <c r="G9" s="1205">
        <v>46.37</v>
      </c>
      <c r="H9" s="1205">
        <v>0.45</v>
      </c>
      <c r="I9" s="1205">
        <v>0</v>
      </c>
      <c r="J9" s="1205">
        <v>0</v>
      </c>
      <c r="K9" s="1204">
        <v>65.180000000000007</v>
      </c>
      <c r="L9" s="1204">
        <v>48.7</v>
      </c>
      <c r="M9" s="1204">
        <v>52.8</v>
      </c>
      <c r="N9" s="1204">
        <v>11.68</v>
      </c>
      <c r="O9" s="1204">
        <v>24.51</v>
      </c>
      <c r="P9" s="1204">
        <v>1.83</v>
      </c>
      <c r="Q9" s="1204">
        <v>0.27</v>
      </c>
      <c r="R9" s="1204">
        <v>1213.1199999999999</v>
      </c>
      <c r="S9" s="1204">
        <v>0</v>
      </c>
      <c r="T9" s="1193"/>
    </row>
    <row r="10" spans="2:24" s="1130" customFormat="1" ht="12.75">
      <c r="B10" s="1135">
        <v>3</v>
      </c>
      <c r="C10" s="1201" t="s">
        <v>1911</v>
      </c>
      <c r="D10" s="1204">
        <v>1773.39</v>
      </c>
      <c r="E10" s="1205">
        <v>60.36</v>
      </c>
      <c r="F10" s="1205">
        <v>890.52</v>
      </c>
      <c r="G10" s="1205">
        <v>44.86</v>
      </c>
      <c r="H10" s="1205">
        <v>4.78</v>
      </c>
      <c r="I10" s="1205">
        <v>2.52</v>
      </c>
      <c r="J10" s="1205">
        <v>0.57999999999999996</v>
      </c>
      <c r="K10" s="1204">
        <v>270.38</v>
      </c>
      <c r="L10" s="1204">
        <v>380.87</v>
      </c>
      <c r="M10" s="1204">
        <v>232.44</v>
      </c>
      <c r="N10" s="1204">
        <v>145.41999999999999</v>
      </c>
      <c r="O10" s="1204">
        <v>115.64</v>
      </c>
      <c r="P10" s="1204">
        <v>36.979999999999997</v>
      </c>
      <c r="Q10" s="1204">
        <v>7.53</v>
      </c>
      <c r="R10" s="1204">
        <v>584.13</v>
      </c>
      <c r="S10" s="1204">
        <v>0</v>
      </c>
      <c r="T10" s="1193"/>
    </row>
    <row r="11" spans="2:24" s="1130" customFormat="1" ht="12.75">
      <c r="B11" s="1135">
        <v>4</v>
      </c>
      <c r="C11" s="1201" t="s">
        <v>1912</v>
      </c>
      <c r="D11" s="1204"/>
      <c r="E11" s="1205"/>
      <c r="F11" s="1205"/>
      <c r="G11" s="1205"/>
      <c r="H11" s="1205"/>
      <c r="I11" s="1205"/>
      <c r="J11" s="1205"/>
      <c r="K11" s="1204"/>
      <c r="L11" s="1204"/>
      <c r="M11" s="1204"/>
      <c r="N11" s="1204"/>
      <c r="O11" s="1204"/>
      <c r="P11" s="1204"/>
      <c r="Q11" s="1204"/>
      <c r="R11" s="1204"/>
      <c r="S11" s="1204"/>
      <c r="T11" s="1193"/>
    </row>
    <row r="12" spans="2:24" s="1130" customFormat="1" ht="12.75">
      <c r="B12" s="1135">
        <v>5</v>
      </c>
      <c r="C12" s="1202" t="s">
        <v>1913</v>
      </c>
      <c r="D12" s="1204"/>
      <c r="E12" s="1205"/>
      <c r="F12" s="1205"/>
      <c r="G12" s="1205"/>
      <c r="H12" s="1205"/>
      <c r="I12" s="1205"/>
      <c r="J12" s="1205"/>
      <c r="K12" s="1207"/>
      <c r="L12" s="1207"/>
      <c r="M12" s="1207"/>
      <c r="N12" s="1207"/>
      <c r="O12" s="1207"/>
      <c r="P12" s="1207"/>
      <c r="Q12" s="1207"/>
      <c r="R12" s="1204"/>
      <c r="S12" s="1204"/>
      <c r="T12" s="1193"/>
    </row>
    <row r="13" spans="2:24" s="1130" customFormat="1" ht="12.75">
      <c r="B13" s="1135">
        <v>6</v>
      </c>
      <c r="C13" s="1200" t="s">
        <v>1914</v>
      </c>
      <c r="D13" s="1206">
        <v>570.80999999999995</v>
      </c>
      <c r="E13" s="1205">
        <v>34.56</v>
      </c>
      <c r="F13" s="1205">
        <v>73.66</v>
      </c>
      <c r="G13" s="1205">
        <v>44.91</v>
      </c>
      <c r="H13" s="1205">
        <v>15.83</v>
      </c>
      <c r="I13" s="1205">
        <v>9.86</v>
      </c>
      <c r="J13" s="1205">
        <v>18.920000000000002</v>
      </c>
      <c r="K13" s="1204">
        <v>21.58</v>
      </c>
      <c r="L13" s="1204">
        <v>117.12</v>
      </c>
      <c r="M13" s="1204">
        <v>138.13999999999999</v>
      </c>
      <c r="N13" s="1204">
        <v>76.42</v>
      </c>
      <c r="O13" s="1204">
        <v>26.52</v>
      </c>
      <c r="P13" s="1204">
        <v>2.19</v>
      </c>
      <c r="Q13" s="1204">
        <v>4.5999999999999996</v>
      </c>
      <c r="R13" s="1206">
        <v>184.24</v>
      </c>
      <c r="S13" s="1204">
        <v>0</v>
      </c>
    </row>
    <row r="14" spans="2:24">
      <c r="B14" s="1135">
        <v>7</v>
      </c>
      <c r="C14" s="1201" t="s">
        <v>1910</v>
      </c>
      <c r="D14" s="1204">
        <v>406.18</v>
      </c>
      <c r="E14" s="1205">
        <v>31.36</v>
      </c>
      <c r="F14" s="1205">
        <v>59.76</v>
      </c>
      <c r="G14" s="1205">
        <v>17.86</v>
      </c>
      <c r="H14" s="1205">
        <v>10.28</v>
      </c>
      <c r="I14" s="1205">
        <v>8.0299999999999994</v>
      </c>
      <c r="J14" s="1205">
        <v>18.12</v>
      </c>
      <c r="K14" s="1204">
        <v>21.58</v>
      </c>
      <c r="L14" s="1204">
        <v>114.91</v>
      </c>
      <c r="M14" s="1204">
        <v>118.46</v>
      </c>
      <c r="N14" s="1204">
        <v>40.78</v>
      </c>
      <c r="O14" s="1204">
        <v>20.29</v>
      </c>
      <c r="P14" s="1204">
        <v>2.19</v>
      </c>
      <c r="Q14" s="1204">
        <v>4.5999999999999996</v>
      </c>
      <c r="R14" s="1204">
        <v>83.37</v>
      </c>
      <c r="S14" s="1204">
        <v>0</v>
      </c>
    </row>
    <row r="15" spans="2:24">
      <c r="B15" s="1135">
        <v>8</v>
      </c>
      <c r="C15" s="1201" t="s">
        <v>1911</v>
      </c>
      <c r="D15" s="1204">
        <v>164.63</v>
      </c>
      <c r="E15" s="1205">
        <v>3.2</v>
      </c>
      <c r="F15" s="1205">
        <v>13.9</v>
      </c>
      <c r="G15" s="1205">
        <v>27.05</v>
      </c>
      <c r="H15" s="1205">
        <v>5.55</v>
      </c>
      <c r="I15" s="1205">
        <v>1.83</v>
      </c>
      <c r="J15" s="1205">
        <v>0.8</v>
      </c>
      <c r="K15" s="1204">
        <v>0</v>
      </c>
      <c r="L15" s="1204">
        <v>2.21</v>
      </c>
      <c r="M15" s="1204">
        <v>19.68</v>
      </c>
      <c r="N15" s="1204">
        <v>35.64</v>
      </c>
      <c r="O15" s="1204">
        <v>6.23</v>
      </c>
      <c r="P15" s="1204">
        <v>0</v>
      </c>
      <c r="Q15" s="1204">
        <v>0</v>
      </c>
      <c r="R15" s="1204">
        <v>100.86999999999999</v>
      </c>
      <c r="S15" s="1204">
        <v>0</v>
      </c>
    </row>
    <row r="16" spans="2:24" s="1130" customFormat="1" ht="12.75">
      <c r="B16" s="1135">
        <v>9</v>
      </c>
      <c r="C16" s="1201" t="s">
        <v>1912</v>
      </c>
      <c r="D16" s="1204"/>
      <c r="E16" s="1205"/>
      <c r="F16" s="1205"/>
      <c r="G16" s="1205"/>
      <c r="H16" s="1205"/>
      <c r="I16" s="1205"/>
      <c r="J16" s="1205"/>
      <c r="K16" s="1204"/>
      <c r="L16" s="1204"/>
      <c r="M16" s="1204"/>
      <c r="N16" s="1204"/>
      <c r="O16" s="1204"/>
      <c r="P16" s="1204"/>
      <c r="Q16" s="1204"/>
      <c r="R16" s="1204"/>
      <c r="S16" s="1204"/>
      <c r="T16" s="1193"/>
    </row>
    <row r="17" spans="2:20" s="1130" customFormat="1" ht="12.75">
      <c r="B17" s="1135">
        <v>10</v>
      </c>
      <c r="C17" s="1202" t="s">
        <v>1913</v>
      </c>
      <c r="D17" s="1204"/>
      <c r="E17" s="1205"/>
      <c r="F17" s="1205"/>
      <c r="G17" s="1205"/>
      <c r="H17" s="1205"/>
      <c r="I17" s="1205"/>
      <c r="J17" s="1205"/>
      <c r="K17" s="1207"/>
      <c r="L17" s="1207"/>
      <c r="M17" s="1207"/>
      <c r="N17" s="1207"/>
      <c r="O17" s="1207"/>
      <c r="P17" s="1207"/>
      <c r="Q17" s="1207"/>
      <c r="R17" s="1204"/>
      <c r="S17" s="1204"/>
      <c r="T17" s="1193"/>
    </row>
    <row r="20" spans="2:20" ht="60">
      <c r="C20" s="1203" t="s">
        <v>2066</v>
      </c>
    </row>
  </sheetData>
  <mergeCells count="4">
    <mergeCell ref="D5:S5"/>
    <mergeCell ref="E6:J6"/>
    <mergeCell ref="K6:Q6"/>
    <mergeCell ref="R6:S6"/>
  </mergeCells>
  <pageMargins left="0.7" right="0.7" top="0.75" bottom="0.75" header="0.3" footer="0.3"/>
  <pageSetup orientation="portrait" r:id="rId1"/>
  <headerFooter>
    <oddHeader>&amp;L&amp;"Calibri"&amp;12&amp;K000000EBA Regular Use&amp;1#</oddHead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B741-A0DC-4AEF-94A4-79CAD815C122}">
  <sheetPr codeName="Sheet25"/>
  <dimension ref="B2:I105"/>
  <sheetViews>
    <sheetView zoomScaleNormal="100" workbookViewId="0">
      <selection activeCell="E17" sqref="E17"/>
    </sheetView>
  </sheetViews>
  <sheetFormatPr defaultColWidth="22.42578125" defaultRowHeight="15"/>
  <cols>
    <col min="1" max="1" width="4.140625" style="862" customWidth="1"/>
    <col min="2" max="2" width="3.42578125" style="862" bestFit="1" customWidth="1"/>
    <col min="3" max="3" width="66.7109375" style="862" customWidth="1"/>
    <col min="4" max="4" width="21.42578125" style="862" customWidth="1"/>
    <col min="5" max="5" width="29.42578125" style="862" customWidth="1"/>
    <col min="6" max="6" width="26.5703125" style="862" customWidth="1"/>
    <col min="7" max="7" width="22.42578125" style="862"/>
    <col min="8" max="8" width="32.42578125" style="862" customWidth="1"/>
    <col min="9" max="10" width="26.42578125" style="862" customWidth="1"/>
    <col min="11" max="16384" width="22.42578125" style="862"/>
  </cols>
  <sheetData>
    <row r="2" spans="2:9" s="953" customFormat="1">
      <c r="C2" s="1192" t="s">
        <v>2425</v>
      </c>
      <c r="D2" s="1208"/>
    </row>
    <row r="3" spans="2:9" s="953" customFormat="1" ht="136.5" customHeight="1">
      <c r="C3" s="1209" t="s">
        <v>2437</v>
      </c>
      <c r="D3" s="1208"/>
    </row>
    <row r="4" spans="2:9" s="953" customFormat="1" ht="12.75">
      <c r="C4" s="1210" t="s">
        <v>7</v>
      </c>
      <c r="D4" s="1210" t="s">
        <v>8</v>
      </c>
      <c r="E4" s="1210" t="s">
        <v>9</v>
      </c>
      <c r="F4" s="1210" t="s">
        <v>46</v>
      </c>
      <c r="G4" s="1210" t="s">
        <v>47</v>
      </c>
      <c r="H4" s="1210" t="s">
        <v>155</v>
      </c>
      <c r="I4" s="1210" t="s">
        <v>156</v>
      </c>
    </row>
    <row r="5" spans="2:9" s="953" customFormat="1" ht="25.5">
      <c r="C5" s="1211" t="s">
        <v>1915</v>
      </c>
      <c r="D5" s="1211" t="s">
        <v>1916</v>
      </c>
      <c r="E5" s="1211" t="s">
        <v>1917</v>
      </c>
      <c r="F5" s="1211" t="s">
        <v>1918</v>
      </c>
      <c r="G5" s="1211" t="s">
        <v>1919</v>
      </c>
      <c r="H5" s="1211" t="s">
        <v>1920</v>
      </c>
      <c r="I5" s="1211" t="s">
        <v>1921</v>
      </c>
    </row>
    <row r="6" spans="2:9" s="953" customFormat="1" ht="12.75">
      <c r="B6" s="1698">
        <v>1</v>
      </c>
      <c r="C6" s="1700" t="s">
        <v>1922</v>
      </c>
      <c r="D6" s="1213">
        <v>35</v>
      </c>
      <c r="E6" s="1214">
        <v>185.73</v>
      </c>
      <c r="F6" s="1214" t="s">
        <v>2435</v>
      </c>
      <c r="G6" s="1215">
        <v>2022</v>
      </c>
      <c r="H6" s="1216">
        <v>0.437</v>
      </c>
      <c r="I6" s="1215" t="s">
        <v>2436</v>
      </c>
    </row>
    <row r="7" spans="2:9" s="953" customFormat="1" ht="12.75">
      <c r="B7" s="1699"/>
      <c r="C7" s="1701"/>
      <c r="D7" s="1213">
        <v>351</v>
      </c>
      <c r="E7" s="1214">
        <v>185.73</v>
      </c>
      <c r="F7" s="1214" t="s">
        <v>2435</v>
      </c>
      <c r="G7" s="1215">
        <v>2022</v>
      </c>
      <c r="H7" s="1216">
        <v>0.437</v>
      </c>
      <c r="I7" s="1215" t="s">
        <v>2436</v>
      </c>
    </row>
    <row r="8" spans="2:9">
      <c r="C8" s="918" t="s">
        <v>2426</v>
      </c>
    </row>
    <row r="10" spans="2:9">
      <c r="C10" s="862" t="s">
        <v>1927</v>
      </c>
    </row>
    <row r="11" spans="2:9" ht="62.25" customHeight="1">
      <c r="C11" s="1217" t="s">
        <v>1928</v>
      </c>
      <c r="D11" s="1702" t="s">
        <v>1929</v>
      </c>
      <c r="E11" s="1703"/>
      <c r="F11" s="1695" t="s">
        <v>1930</v>
      </c>
      <c r="G11" s="1218"/>
      <c r="H11" s="1218"/>
    </row>
    <row r="12" spans="2:9">
      <c r="C12" s="1217" t="s">
        <v>2427</v>
      </c>
      <c r="D12" s="1219" t="s">
        <v>1931</v>
      </c>
      <c r="E12" s="1219" t="s">
        <v>1932</v>
      </c>
      <c r="F12" s="1696"/>
      <c r="G12" s="1220"/>
      <c r="H12" s="1220"/>
    </row>
    <row r="13" spans="2:9">
      <c r="B13" s="1221"/>
      <c r="C13" s="1217" t="s">
        <v>1924</v>
      </c>
      <c r="D13" s="1217" t="s">
        <v>1933</v>
      </c>
      <c r="E13" s="1217">
        <v>301</v>
      </c>
      <c r="F13" s="1695" t="s">
        <v>1934</v>
      </c>
      <c r="G13" s="1221"/>
      <c r="H13" s="1221"/>
    </row>
    <row r="14" spans="2:9">
      <c r="B14" s="1221"/>
      <c r="C14" s="1217" t="s">
        <v>1924</v>
      </c>
      <c r="D14" s="1217" t="s">
        <v>1933</v>
      </c>
      <c r="E14" s="1217">
        <v>3011</v>
      </c>
      <c r="F14" s="1696"/>
      <c r="G14" s="1221"/>
      <c r="H14" s="1221"/>
    </row>
    <row r="15" spans="2:9">
      <c r="B15" s="1221"/>
      <c r="C15" s="1217" t="s">
        <v>1924</v>
      </c>
      <c r="D15" s="1217" t="s">
        <v>1933</v>
      </c>
      <c r="E15" s="1217">
        <v>3012</v>
      </c>
      <c r="F15" s="1696"/>
      <c r="G15" s="1221"/>
      <c r="H15" s="1221"/>
    </row>
    <row r="16" spans="2:9">
      <c r="B16" s="1221"/>
      <c r="C16" s="1217" t="s">
        <v>1924</v>
      </c>
      <c r="D16" s="1217" t="s">
        <v>1933</v>
      </c>
      <c r="E16" s="1217">
        <v>3315</v>
      </c>
      <c r="F16" s="1696"/>
      <c r="G16" s="1221"/>
      <c r="H16" s="1221"/>
    </row>
    <row r="17" spans="2:8">
      <c r="B17" s="1221"/>
      <c r="C17" s="1217" t="s">
        <v>1924</v>
      </c>
      <c r="D17" s="1217" t="s">
        <v>1933</v>
      </c>
      <c r="E17" s="1217">
        <v>50</v>
      </c>
      <c r="F17" s="1696"/>
      <c r="G17" s="1221"/>
      <c r="H17" s="1221"/>
    </row>
    <row r="18" spans="2:8">
      <c r="B18" s="1221"/>
      <c r="C18" s="1217" t="s">
        <v>1924</v>
      </c>
      <c r="D18" s="1217" t="s">
        <v>1933</v>
      </c>
      <c r="E18" s="1217">
        <v>501</v>
      </c>
      <c r="F18" s="1696"/>
      <c r="G18" s="1221"/>
      <c r="H18" s="1221"/>
    </row>
    <row r="19" spans="2:8">
      <c r="B19" s="1221"/>
      <c r="C19" s="1217" t="s">
        <v>1924</v>
      </c>
      <c r="D19" s="1217" t="s">
        <v>1933</v>
      </c>
      <c r="E19" s="1217">
        <v>5010</v>
      </c>
      <c r="F19" s="1696"/>
      <c r="G19" s="1221"/>
      <c r="H19" s="1221"/>
    </row>
    <row r="20" spans="2:8">
      <c r="B20" s="1221"/>
      <c r="C20" s="1217" t="s">
        <v>1924</v>
      </c>
      <c r="D20" s="1217" t="s">
        <v>1933</v>
      </c>
      <c r="E20" s="1217">
        <v>502</v>
      </c>
      <c r="F20" s="1696"/>
      <c r="G20" s="1221"/>
      <c r="H20" s="1221"/>
    </row>
    <row r="21" spans="2:8">
      <c r="B21" s="1221"/>
      <c r="C21" s="1217" t="s">
        <v>1924</v>
      </c>
      <c r="D21" s="1217" t="s">
        <v>1933</v>
      </c>
      <c r="E21" s="1217">
        <v>5020</v>
      </c>
      <c r="F21" s="1696"/>
      <c r="G21" s="1221"/>
      <c r="H21" s="1221"/>
    </row>
    <row r="22" spans="2:8">
      <c r="B22" s="1221"/>
      <c r="C22" s="1217" t="s">
        <v>1924</v>
      </c>
      <c r="D22" s="1217" t="s">
        <v>1933</v>
      </c>
      <c r="E22" s="1217">
        <v>5222</v>
      </c>
      <c r="F22" s="1696"/>
      <c r="G22" s="1221"/>
      <c r="H22" s="1221"/>
    </row>
    <row r="23" spans="2:8">
      <c r="B23" s="1221"/>
      <c r="C23" s="1217" t="s">
        <v>1924</v>
      </c>
      <c r="D23" s="1217" t="s">
        <v>1933</v>
      </c>
      <c r="E23" s="1217">
        <v>5224</v>
      </c>
      <c r="F23" s="1696"/>
      <c r="G23" s="1221"/>
      <c r="H23" s="1221"/>
    </row>
    <row r="24" spans="2:8">
      <c r="B24" s="1221"/>
      <c r="C24" s="1217" t="s">
        <v>1924</v>
      </c>
      <c r="D24" s="1217" t="s">
        <v>1933</v>
      </c>
      <c r="E24" s="1217">
        <v>5229</v>
      </c>
      <c r="F24" s="1222"/>
      <c r="G24" s="1221"/>
      <c r="H24" s="1221"/>
    </row>
    <row r="25" spans="2:8">
      <c r="B25" s="1221"/>
      <c r="C25" s="1217" t="s">
        <v>1922</v>
      </c>
      <c r="D25" s="1217" t="s">
        <v>1935</v>
      </c>
      <c r="E25" s="1217">
        <v>27</v>
      </c>
      <c r="F25" s="1695" t="s">
        <v>1936</v>
      </c>
      <c r="G25" s="1221"/>
    </row>
    <row r="26" spans="2:8">
      <c r="B26" s="1221"/>
      <c r="C26" s="1217" t="s">
        <v>1922</v>
      </c>
      <c r="D26" s="1217" t="s">
        <v>1935</v>
      </c>
      <c r="E26" s="1217">
        <v>2712</v>
      </c>
      <c r="F26" s="1696"/>
      <c r="G26" s="1221"/>
    </row>
    <row r="27" spans="2:8">
      <c r="B27" s="1221"/>
      <c r="C27" s="1217" t="s">
        <v>1922</v>
      </c>
      <c r="D27" s="1217" t="s">
        <v>1935</v>
      </c>
      <c r="E27" s="1217">
        <v>3314</v>
      </c>
      <c r="F27" s="1696"/>
      <c r="G27" s="1221"/>
    </row>
    <row r="28" spans="2:8">
      <c r="B28" s="1221"/>
      <c r="C28" s="1217" t="s">
        <v>1922</v>
      </c>
      <c r="D28" s="1217" t="s">
        <v>1935</v>
      </c>
      <c r="E28" s="1217">
        <v>35</v>
      </c>
      <c r="F28" s="1696"/>
      <c r="G28" s="1221"/>
    </row>
    <row r="29" spans="2:8">
      <c r="B29" s="1221"/>
      <c r="C29" s="1217" t="s">
        <v>1922</v>
      </c>
      <c r="D29" s="1217" t="s">
        <v>1935</v>
      </c>
      <c r="E29" s="1217">
        <v>351</v>
      </c>
      <c r="F29" s="1696"/>
      <c r="G29" s="1221"/>
    </row>
    <row r="30" spans="2:8">
      <c r="B30" s="1221"/>
      <c r="C30" s="1217" t="s">
        <v>1922</v>
      </c>
      <c r="D30" s="1217" t="s">
        <v>1935</v>
      </c>
      <c r="E30" s="1217">
        <v>3511</v>
      </c>
      <c r="F30" s="1696"/>
      <c r="G30" s="1221"/>
    </row>
    <row r="31" spans="2:8">
      <c r="B31" s="1221"/>
      <c r="C31" s="1217" t="s">
        <v>1922</v>
      </c>
      <c r="D31" s="1217" t="s">
        <v>1935</v>
      </c>
      <c r="E31" s="1217">
        <v>3512</v>
      </c>
      <c r="F31" s="1696"/>
      <c r="G31" s="1221"/>
    </row>
    <row r="32" spans="2:8">
      <c r="B32" s="1221"/>
      <c r="C32" s="1217" t="s">
        <v>1922</v>
      </c>
      <c r="D32" s="1217" t="s">
        <v>1935</v>
      </c>
      <c r="E32" s="1217">
        <v>3513</v>
      </c>
      <c r="F32" s="1696"/>
    </row>
    <row r="33" spans="2:6">
      <c r="B33" s="1221"/>
      <c r="C33" s="1217" t="s">
        <v>1922</v>
      </c>
      <c r="D33" s="1217" t="s">
        <v>1935</v>
      </c>
      <c r="E33" s="1217">
        <v>3514</v>
      </c>
      <c r="F33" s="1696"/>
    </row>
    <row r="34" spans="2:6">
      <c r="B34" s="1221"/>
      <c r="C34" s="1217" t="s">
        <v>1922</v>
      </c>
      <c r="D34" s="1217" t="s">
        <v>1935</v>
      </c>
      <c r="E34" s="1217">
        <v>4321</v>
      </c>
      <c r="F34" s="1697"/>
    </row>
    <row r="35" spans="2:6">
      <c r="B35" s="1221"/>
      <c r="C35" s="1217" t="s">
        <v>1923</v>
      </c>
      <c r="D35" s="1217" t="s">
        <v>1937</v>
      </c>
      <c r="E35" s="1217">
        <v>91</v>
      </c>
      <c r="F35" s="1695" t="s">
        <v>1938</v>
      </c>
    </row>
    <row r="36" spans="2:6">
      <c r="B36" s="1221"/>
      <c r="C36" s="1217" t="s">
        <v>1923</v>
      </c>
      <c r="D36" s="1217" t="s">
        <v>1937</v>
      </c>
      <c r="E36" s="1217">
        <v>910</v>
      </c>
      <c r="F36" s="1696"/>
    </row>
    <row r="37" spans="2:6">
      <c r="B37" s="1221"/>
      <c r="C37" s="1217" t="s">
        <v>1923</v>
      </c>
      <c r="D37" s="1217" t="s">
        <v>1937</v>
      </c>
      <c r="E37" s="1217">
        <v>192</v>
      </c>
      <c r="F37" s="1696"/>
    </row>
    <row r="38" spans="2:6">
      <c r="B38" s="1221"/>
      <c r="C38" s="1217" t="s">
        <v>1923</v>
      </c>
      <c r="D38" s="1217" t="s">
        <v>1937</v>
      </c>
      <c r="E38" s="1217">
        <v>1920</v>
      </c>
      <c r="F38" s="1696"/>
    </row>
    <row r="39" spans="2:6">
      <c r="B39" s="1221"/>
      <c r="C39" s="1217" t="s">
        <v>1923</v>
      </c>
      <c r="D39" s="1217" t="s">
        <v>1937</v>
      </c>
      <c r="E39" s="1217">
        <v>2014</v>
      </c>
      <c r="F39" s="1696"/>
    </row>
    <row r="40" spans="2:6">
      <c r="B40" s="1221"/>
      <c r="C40" s="1217" t="s">
        <v>1923</v>
      </c>
      <c r="D40" s="1217" t="s">
        <v>1937</v>
      </c>
      <c r="E40" s="1217">
        <v>352</v>
      </c>
      <c r="F40" s="1696"/>
    </row>
    <row r="41" spans="2:6">
      <c r="B41" s="1221"/>
      <c r="C41" s="1217" t="s">
        <v>1923</v>
      </c>
      <c r="D41" s="1217" t="s">
        <v>1937</v>
      </c>
      <c r="E41" s="1217">
        <v>3521</v>
      </c>
      <c r="F41" s="1696"/>
    </row>
    <row r="42" spans="2:6">
      <c r="B42" s="1221"/>
      <c r="C42" s="1217" t="s">
        <v>1923</v>
      </c>
      <c r="D42" s="1217" t="s">
        <v>1937</v>
      </c>
      <c r="E42" s="1217">
        <v>3522</v>
      </c>
      <c r="F42" s="1696"/>
    </row>
    <row r="43" spans="2:6">
      <c r="B43" s="1221"/>
      <c r="C43" s="1217" t="s">
        <v>1923</v>
      </c>
      <c r="D43" s="1217" t="s">
        <v>1937</v>
      </c>
      <c r="E43" s="1217">
        <v>3523</v>
      </c>
      <c r="F43" s="1696"/>
    </row>
    <row r="44" spans="2:6">
      <c r="B44" s="1221"/>
      <c r="C44" s="1217" t="s">
        <v>1923</v>
      </c>
      <c r="D44" s="1217" t="s">
        <v>1937</v>
      </c>
      <c r="E44" s="1217">
        <v>4612</v>
      </c>
      <c r="F44" s="1696"/>
    </row>
    <row r="45" spans="2:6">
      <c r="B45" s="1221"/>
      <c r="C45" s="1217" t="s">
        <v>1923</v>
      </c>
      <c r="D45" s="1217" t="s">
        <v>1937</v>
      </c>
      <c r="E45" s="1217">
        <v>4671</v>
      </c>
      <c r="F45" s="1696"/>
    </row>
    <row r="46" spans="2:6">
      <c r="B46" s="1221"/>
      <c r="C46" s="1217" t="s">
        <v>1923</v>
      </c>
      <c r="D46" s="1217" t="s">
        <v>1937</v>
      </c>
      <c r="E46" s="1217">
        <v>6</v>
      </c>
      <c r="F46" s="1696"/>
    </row>
    <row r="47" spans="2:6">
      <c r="B47" s="1221"/>
      <c r="C47" s="1217" t="s">
        <v>1923</v>
      </c>
      <c r="D47" s="1217" t="s">
        <v>1937</v>
      </c>
      <c r="E47" s="1217">
        <v>61</v>
      </c>
      <c r="F47" s="1696"/>
    </row>
    <row r="48" spans="2:6">
      <c r="B48" s="1221"/>
      <c r="C48" s="1217" t="s">
        <v>1923</v>
      </c>
      <c r="D48" s="1217" t="s">
        <v>1937</v>
      </c>
      <c r="E48" s="1217">
        <v>610</v>
      </c>
      <c r="F48" s="1696"/>
    </row>
    <row r="49" spans="2:6">
      <c r="B49" s="1221"/>
      <c r="C49" s="1217" t="s">
        <v>1923</v>
      </c>
      <c r="D49" s="1217" t="s">
        <v>1937</v>
      </c>
      <c r="E49" s="1217">
        <v>62</v>
      </c>
      <c r="F49" s="1696"/>
    </row>
    <row r="50" spans="2:6">
      <c r="B50" s="1221"/>
      <c r="C50" s="1217" t="s">
        <v>1923</v>
      </c>
      <c r="D50" s="1217" t="s">
        <v>1937</v>
      </c>
      <c r="E50" s="1217">
        <v>620</v>
      </c>
      <c r="F50" s="1696"/>
    </row>
    <row r="51" spans="2:6">
      <c r="B51" s="1221"/>
      <c r="C51" s="1223" t="s">
        <v>1926</v>
      </c>
      <c r="D51" s="1217" t="s">
        <v>1939</v>
      </c>
      <c r="E51" s="1217">
        <v>24</v>
      </c>
      <c r="F51" s="1695" t="s">
        <v>1940</v>
      </c>
    </row>
    <row r="52" spans="2:6">
      <c r="B52" s="1221"/>
      <c r="C52" s="1223" t="s">
        <v>1926</v>
      </c>
      <c r="D52" s="1217" t="s">
        <v>1939</v>
      </c>
      <c r="E52" s="1217">
        <v>241</v>
      </c>
      <c r="F52" s="1696"/>
    </row>
    <row r="53" spans="2:6">
      <c r="B53" s="1221"/>
      <c r="C53" s="1223" t="s">
        <v>1926</v>
      </c>
      <c r="D53" s="1217" t="s">
        <v>1939</v>
      </c>
      <c r="E53" s="1217">
        <v>2410</v>
      </c>
      <c r="F53" s="1696"/>
    </row>
    <row r="54" spans="2:6">
      <c r="B54" s="1221"/>
      <c r="C54" s="1223" t="s">
        <v>1926</v>
      </c>
      <c r="D54" s="1217" t="s">
        <v>1939</v>
      </c>
      <c r="E54" s="1217">
        <v>242</v>
      </c>
      <c r="F54" s="1696"/>
    </row>
    <row r="55" spans="2:6">
      <c r="B55" s="1221"/>
      <c r="C55" s="1223" t="s">
        <v>1926</v>
      </c>
      <c r="D55" s="1217" t="s">
        <v>1939</v>
      </c>
      <c r="E55" s="1217">
        <v>2420</v>
      </c>
      <c r="F55" s="1696"/>
    </row>
    <row r="56" spans="2:6">
      <c r="B56" s="1221"/>
      <c r="C56" s="1223" t="s">
        <v>1926</v>
      </c>
      <c r="D56" s="1217" t="s">
        <v>1939</v>
      </c>
      <c r="E56" s="1217">
        <v>2434</v>
      </c>
      <c r="F56" s="1696"/>
    </row>
    <row r="57" spans="2:6">
      <c r="B57" s="1221"/>
      <c r="C57" s="1223" t="s">
        <v>1926</v>
      </c>
      <c r="D57" s="1217" t="s">
        <v>1939</v>
      </c>
      <c r="E57" s="1217">
        <v>244</v>
      </c>
      <c r="F57" s="1696"/>
    </row>
    <row r="58" spans="2:6">
      <c r="B58" s="1221"/>
      <c r="C58" s="1223" t="s">
        <v>1926</v>
      </c>
      <c r="D58" s="1217" t="s">
        <v>1939</v>
      </c>
      <c r="E58" s="1217">
        <v>2442</v>
      </c>
      <c r="F58" s="1696"/>
    </row>
    <row r="59" spans="2:6">
      <c r="B59" s="1221"/>
      <c r="C59" s="1223" t="s">
        <v>1926</v>
      </c>
      <c r="D59" s="1217" t="s">
        <v>1939</v>
      </c>
      <c r="E59" s="1217">
        <v>2444</v>
      </c>
      <c r="F59" s="1696"/>
    </row>
    <row r="60" spans="2:6">
      <c r="B60" s="1221"/>
      <c r="C60" s="1223" t="s">
        <v>1926</v>
      </c>
      <c r="D60" s="1217" t="s">
        <v>1939</v>
      </c>
      <c r="E60" s="1217">
        <v>2445</v>
      </c>
      <c r="F60" s="1696"/>
    </row>
    <row r="61" spans="2:6">
      <c r="B61" s="1221"/>
      <c r="C61" s="1223" t="s">
        <v>1926</v>
      </c>
      <c r="D61" s="1217" t="s">
        <v>1939</v>
      </c>
      <c r="E61" s="1217">
        <v>245</v>
      </c>
      <c r="F61" s="1696"/>
    </row>
    <row r="62" spans="2:6">
      <c r="B62" s="1221"/>
      <c r="C62" s="1223" t="s">
        <v>1926</v>
      </c>
      <c r="D62" s="1217" t="s">
        <v>1939</v>
      </c>
      <c r="E62" s="1217">
        <v>2451</v>
      </c>
      <c r="F62" s="1696"/>
    </row>
    <row r="63" spans="2:6">
      <c r="B63" s="1221"/>
      <c r="C63" s="1223" t="s">
        <v>1926</v>
      </c>
      <c r="D63" s="1217" t="s">
        <v>1939</v>
      </c>
      <c r="E63" s="1217">
        <v>2452</v>
      </c>
      <c r="F63" s="1696"/>
    </row>
    <row r="64" spans="2:6">
      <c r="B64" s="1221"/>
      <c r="C64" s="1223" t="s">
        <v>1926</v>
      </c>
      <c r="D64" s="1217" t="s">
        <v>1939</v>
      </c>
      <c r="E64" s="1217">
        <v>25</v>
      </c>
      <c r="F64" s="1696"/>
    </row>
    <row r="65" spans="2:6">
      <c r="B65" s="1221"/>
      <c r="C65" s="1223" t="s">
        <v>1926</v>
      </c>
      <c r="D65" s="1217" t="s">
        <v>1939</v>
      </c>
      <c r="E65" s="1217">
        <v>251</v>
      </c>
      <c r="F65" s="1696"/>
    </row>
    <row r="66" spans="2:6">
      <c r="B66" s="1221"/>
      <c r="C66" s="1223" t="s">
        <v>1926</v>
      </c>
      <c r="D66" s="1217" t="s">
        <v>1939</v>
      </c>
      <c r="E66" s="1217">
        <v>2511</v>
      </c>
      <c r="F66" s="1696"/>
    </row>
    <row r="67" spans="2:6">
      <c r="B67" s="1221"/>
      <c r="C67" s="1223" t="s">
        <v>1926</v>
      </c>
      <c r="D67" s="1217" t="s">
        <v>1939</v>
      </c>
      <c r="E67" s="1217">
        <v>4672</v>
      </c>
      <c r="F67" s="1696"/>
    </row>
    <row r="68" spans="2:6">
      <c r="B68" s="1221"/>
      <c r="C68" s="1223" t="s">
        <v>1926</v>
      </c>
      <c r="D68" s="1217" t="s">
        <v>1941</v>
      </c>
      <c r="E68" s="1217">
        <v>5</v>
      </c>
      <c r="F68" s="1696"/>
    </row>
    <row r="69" spans="2:6">
      <c r="B69" s="1221"/>
      <c r="C69" s="1223" t="s">
        <v>1926</v>
      </c>
      <c r="D69" s="1217" t="s">
        <v>1941</v>
      </c>
      <c r="E69" s="1217">
        <v>51</v>
      </c>
      <c r="F69" s="1696"/>
    </row>
    <row r="70" spans="2:6">
      <c r="B70" s="1221"/>
      <c r="C70" s="1223" t="s">
        <v>1926</v>
      </c>
      <c r="D70" s="1217" t="s">
        <v>1941</v>
      </c>
      <c r="E70" s="1217">
        <v>510</v>
      </c>
      <c r="F70" s="1696"/>
    </row>
    <row r="71" spans="2:6">
      <c r="B71" s="1221"/>
      <c r="C71" s="1223" t="s">
        <v>1926</v>
      </c>
      <c r="D71" s="1217" t="s">
        <v>1941</v>
      </c>
      <c r="E71" s="1217">
        <v>52</v>
      </c>
      <c r="F71" s="1696"/>
    </row>
    <row r="72" spans="2:6">
      <c r="B72" s="1221"/>
      <c r="C72" s="1223" t="s">
        <v>1926</v>
      </c>
      <c r="D72" s="1217" t="s">
        <v>1941</v>
      </c>
      <c r="E72" s="1217">
        <v>520</v>
      </c>
      <c r="F72" s="1696"/>
    </row>
    <row r="73" spans="2:6">
      <c r="B73" s="1221"/>
      <c r="C73" s="1223" t="s">
        <v>1926</v>
      </c>
      <c r="D73" s="1217" t="s">
        <v>1939</v>
      </c>
      <c r="E73" s="1217">
        <v>7</v>
      </c>
      <c r="F73" s="1696"/>
    </row>
    <row r="74" spans="2:6">
      <c r="B74" s="1221"/>
      <c r="C74" s="1223" t="s">
        <v>1926</v>
      </c>
      <c r="D74" s="1217" t="s">
        <v>1939</v>
      </c>
      <c r="E74" s="1217">
        <v>72</v>
      </c>
      <c r="F74" s="1696"/>
    </row>
    <row r="75" spans="2:6">
      <c r="B75" s="1221"/>
      <c r="C75" s="1223" t="s">
        <v>1926</v>
      </c>
      <c r="D75" s="1217" t="s">
        <v>1939</v>
      </c>
      <c r="E75" s="1217">
        <v>729</v>
      </c>
      <c r="F75" s="1697"/>
    </row>
    <row r="76" spans="2:6">
      <c r="B76" s="1221"/>
      <c r="C76" s="1217" t="s">
        <v>1923</v>
      </c>
      <c r="D76" s="1217" t="s">
        <v>1941</v>
      </c>
      <c r="E76" s="1217">
        <v>8</v>
      </c>
      <c r="F76" s="1695" t="s">
        <v>2428</v>
      </c>
    </row>
    <row r="77" spans="2:6">
      <c r="B77" s="1221"/>
      <c r="C77" s="1217" t="s">
        <v>1923</v>
      </c>
      <c r="D77" s="1217" t="s">
        <v>1941</v>
      </c>
      <c r="E77" s="1217">
        <v>9</v>
      </c>
      <c r="F77" s="1696"/>
    </row>
    <row r="78" spans="2:6">
      <c r="B78" s="1221"/>
      <c r="C78" s="1217" t="s">
        <v>1925</v>
      </c>
      <c r="D78" s="1217" t="s">
        <v>1942</v>
      </c>
      <c r="E78" s="1217">
        <v>235</v>
      </c>
      <c r="F78" s="1695" t="s">
        <v>1940</v>
      </c>
    </row>
    <row r="79" spans="2:6">
      <c r="B79" s="1221"/>
      <c r="C79" s="1217" t="s">
        <v>1925</v>
      </c>
      <c r="D79" s="1217" t="s">
        <v>1942</v>
      </c>
      <c r="E79" s="1217">
        <v>2351</v>
      </c>
      <c r="F79" s="1696"/>
    </row>
    <row r="80" spans="2:6">
      <c r="B80" s="1221"/>
      <c r="C80" s="1217" t="s">
        <v>1925</v>
      </c>
      <c r="D80" s="1217" t="s">
        <v>1942</v>
      </c>
      <c r="E80" s="1217">
        <v>2352</v>
      </c>
      <c r="F80" s="1696"/>
    </row>
    <row r="81" spans="2:6">
      <c r="B81" s="1221"/>
      <c r="C81" s="1217" t="s">
        <v>1925</v>
      </c>
      <c r="D81" s="1217" t="s">
        <v>1942</v>
      </c>
      <c r="E81" s="1217">
        <v>236</v>
      </c>
      <c r="F81" s="1696"/>
    </row>
    <row r="82" spans="2:6">
      <c r="B82" s="1221"/>
      <c r="C82" s="1217" t="s">
        <v>1925</v>
      </c>
      <c r="D82" s="1217" t="s">
        <v>1942</v>
      </c>
      <c r="E82" s="1217">
        <v>2361</v>
      </c>
      <c r="F82" s="1696"/>
    </row>
    <row r="83" spans="2:6">
      <c r="B83" s="1221"/>
      <c r="C83" s="1217" t="s">
        <v>1925</v>
      </c>
      <c r="D83" s="1217" t="s">
        <v>1942</v>
      </c>
      <c r="E83" s="1217">
        <v>2363</v>
      </c>
      <c r="F83" s="1696"/>
    </row>
    <row r="84" spans="2:6">
      <c r="B84" s="1221"/>
      <c r="C84" s="1217" t="s">
        <v>1925</v>
      </c>
      <c r="D84" s="1217" t="s">
        <v>1942</v>
      </c>
      <c r="E84" s="1217">
        <v>2364</v>
      </c>
      <c r="F84" s="1696"/>
    </row>
    <row r="85" spans="2:6">
      <c r="B85" s="1221"/>
      <c r="C85" s="1217" t="s">
        <v>1925</v>
      </c>
      <c r="D85" s="1217" t="s">
        <v>1942</v>
      </c>
      <c r="E85" s="1217">
        <v>811</v>
      </c>
      <c r="F85" s="1696"/>
    </row>
    <row r="86" spans="2:6">
      <c r="B86" s="1221"/>
      <c r="C86" s="1217" t="s">
        <v>1925</v>
      </c>
      <c r="D86" s="1217" t="s">
        <v>1942</v>
      </c>
      <c r="E86" s="1217">
        <v>89</v>
      </c>
      <c r="F86" s="1697"/>
    </row>
    <row r="87" spans="2:6">
      <c r="B87" s="1221"/>
      <c r="C87" s="1217" t="s">
        <v>1943</v>
      </c>
      <c r="D87" s="1217" t="s">
        <v>1943</v>
      </c>
      <c r="E87" s="1217">
        <v>3030</v>
      </c>
      <c r="F87" s="1695" t="s">
        <v>1944</v>
      </c>
    </row>
    <row r="88" spans="2:6">
      <c r="B88" s="1221"/>
      <c r="C88" s="1217" t="s">
        <v>1943</v>
      </c>
      <c r="D88" s="1217" t="s">
        <v>1943</v>
      </c>
      <c r="E88" s="1217">
        <v>3316</v>
      </c>
      <c r="F88" s="1696"/>
    </row>
    <row r="89" spans="2:6">
      <c r="B89" s="1221"/>
      <c r="C89" s="1217" t="s">
        <v>1943</v>
      </c>
      <c r="D89" s="1217" t="s">
        <v>1943</v>
      </c>
      <c r="E89" s="1217">
        <v>511</v>
      </c>
      <c r="F89" s="1696"/>
    </row>
    <row r="90" spans="2:6">
      <c r="B90" s="1221"/>
      <c r="C90" s="1217" t="s">
        <v>1943</v>
      </c>
      <c r="D90" s="1217" t="s">
        <v>1943</v>
      </c>
      <c r="E90" s="1217">
        <v>5110</v>
      </c>
      <c r="F90" s="1696"/>
    </row>
    <row r="91" spans="2:6">
      <c r="B91" s="1221"/>
      <c r="C91" s="1217" t="s">
        <v>1943</v>
      </c>
      <c r="D91" s="1217" t="s">
        <v>1943</v>
      </c>
      <c r="E91" s="1217">
        <v>512</v>
      </c>
      <c r="F91" s="1696"/>
    </row>
    <row r="92" spans="2:6">
      <c r="B92" s="1221"/>
      <c r="C92" s="1217" t="s">
        <v>1943</v>
      </c>
      <c r="D92" s="1217" t="s">
        <v>1943</v>
      </c>
      <c r="E92" s="1217">
        <v>5121</v>
      </c>
      <c r="F92" s="1696"/>
    </row>
    <row r="93" spans="2:6">
      <c r="B93" s="1221"/>
      <c r="C93" s="1217" t="s">
        <v>1943</v>
      </c>
      <c r="D93" s="1217" t="s">
        <v>1943</v>
      </c>
      <c r="E93" s="1217">
        <v>5223</v>
      </c>
      <c r="F93" s="1697"/>
    </row>
    <row r="94" spans="2:6">
      <c r="B94" s="1221"/>
      <c r="C94" s="1217" t="s">
        <v>1945</v>
      </c>
      <c r="D94" s="1217" t="s">
        <v>1945</v>
      </c>
      <c r="E94" s="1217">
        <v>2815</v>
      </c>
      <c r="F94" s="1695" t="s">
        <v>1946</v>
      </c>
    </row>
    <row r="95" spans="2:6">
      <c r="B95" s="1221"/>
      <c r="C95" s="1217" t="s">
        <v>1945</v>
      </c>
      <c r="D95" s="1217" t="s">
        <v>1945</v>
      </c>
      <c r="E95" s="1217">
        <v>29</v>
      </c>
      <c r="F95" s="1696"/>
    </row>
    <row r="96" spans="2:6">
      <c r="B96" s="1221"/>
      <c r="C96" s="1217" t="s">
        <v>1945</v>
      </c>
      <c r="D96" s="1217" t="s">
        <v>1945</v>
      </c>
      <c r="E96" s="1217">
        <v>291</v>
      </c>
      <c r="F96" s="1696"/>
    </row>
    <row r="97" spans="2:6">
      <c r="B97" s="1221"/>
      <c r="C97" s="1217" t="s">
        <v>1945</v>
      </c>
      <c r="D97" s="1217" t="s">
        <v>1945</v>
      </c>
      <c r="E97" s="1217">
        <v>2910</v>
      </c>
      <c r="F97" s="1696"/>
    </row>
    <row r="98" spans="2:6">
      <c r="B98" s="1221"/>
      <c r="C98" s="1217" t="s">
        <v>1945</v>
      </c>
      <c r="D98" s="1217" t="s">
        <v>1945</v>
      </c>
      <c r="E98" s="1217">
        <v>292</v>
      </c>
      <c r="F98" s="1696"/>
    </row>
    <row r="99" spans="2:6">
      <c r="B99" s="1221"/>
      <c r="C99" s="1217" t="s">
        <v>1945</v>
      </c>
      <c r="D99" s="1217" t="s">
        <v>1945</v>
      </c>
      <c r="E99" s="1217">
        <v>2920</v>
      </c>
      <c r="F99" s="1696"/>
    </row>
    <row r="100" spans="2:6">
      <c r="B100" s="1221"/>
      <c r="C100" s="1217" t="s">
        <v>1945</v>
      </c>
      <c r="D100" s="1217" t="s">
        <v>1945</v>
      </c>
      <c r="E100" s="1217">
        <v>293</v>
      </c>
      <c r="F100" s="1696"/>
    </row>
    <row r="101" spans="2:6">
      <c r="B101" s="1221"/>
      <c r="C101" s="1217" t="s">
        <v>1945</v>
      </c>
      <c r="D101" s="1217" t="s">
        <v>1945</v>
      </c>
      <c r="E101" s="1217">
        <v>2932</v>
      </c>
      <c r="F101" s="1697"/>
    </row>
    <row r="102" spans="2:6">
      <c r="F102"/>
    </row>
    <row r="103" spans="2:6">
      <c r="F103"/>
    </row>
    <row r="104" spans="2:6">
      <c r="F104"/>
    </row>
    <row r="105" spans="2:6">
      <c r="F105"/>
    </row>
  </sheetData>
  <mergeCells count="12">
    <mergeCell ref="F94:F101"/>
    <mergeCell ref="B6:B7"/>
    <mergeCell ref="C6:C7"/>
    <mergeCell ref="D11:E11"/>
    <mergeCell ref="F11:F12"/>
    <mergeCell ref="F13:F23"/>
    <mergeCell ref="F25:F34"/>
    <mergeCell ref="F35:F50"/>
    <mergeCell ref="F51:F75"/>
    <mergeCell ref="F76:F77"/>
    <mergeCell ref="F78:F86"/>
    <mergeCell ref="F87:F93"/>
  </mergeCells>
  <pageMargins left="0.7" right="0.7" top="0.75" bottom="0.75" header="0.3" footer="0.3"/>
  <pageSetup paperSize="9" orientation="portrait" r:id="rId1"/>
  <headerFooter>
    <oddHeader>&amp;L&amp;"Calibri"&amp;12&amp;K000000EBA Regular Use&amp;1#</oddHeader>
  </headerFooter>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C81B1-C30E-4CAF-BB13-01991B8FDCA6}">
  <sheetPr codeName="Sheet28"/>
  <dimension ref="B2:G9"/>
  <sheetViews>
    <sheetView zoomScale="120" zoomScaleNormal="120" workbookViewId="0"/>
  </sheetViews>
  <sheetFormatPr defaultColWidth="9.140625" defaultRowHeight="15"/>
  <cols>
    <col min="1" max="1" width="10.85546875" style="826" customWidth="1"/>
    <col min="2" max="2" width="3.5703125" style="826" customWidth="1"/>
    <col min="3" max="3" width="14.140625" style="826" customWidth="1"/>
    <col min="4" max="4" width="16.140625" style="826" customWidth="1"/>
    <col min="5" max="5" width="14.5703125" style="826" customWidth="1"/>
    <col min="6" max="6" width="16.5703125" style="826" customWidth="1"/>
    <col min="7" max="7" width="16.42578125" style="826" customWidth="1"/>
    <col min="8" max="16384" width="9.140625" style="826"/>
  </cols>
  <sheetData>
    <row r="2" spans="2:7">
      <c r="C2" s="845" t="s">
        <v>1762</v>
      </c>
    </row>
    <row r="3" spans="2:7">
      <c r="C3" s="1704"/>
      <c r="D3" s="1705"/>
      <c r="E3" s="1705"/>
      <c r="F3" s="1705"/>
      <c r="G3" s="1705"/>
    </row>
    <row r="4" spans="2:7">
      <c r="C4" s="848" t="s">
        <v>7</v>
      </c>
      <c r="D4" s="848" t="s">
        <v>8</v>
      </c>
      <c r="E4" s="848" t="s">
        <v>9</v>
      </c>
      <c r="F4" s="38" t="s">
        <v>46</v>
      </c>
      <c r="G4" s="848" t="s">
        <v>47</v>
      </c>
    </row>
    <row r="5" spans="2:7" ht="84">
      <c r="C5" s="849" t="s">
        <v>1948</v>
      </c>
      <c r="D5" s="849" t="s">
        <v>1949</v>
      </c>
      <c r="E5" s="849" t="s">
        <v>1835</v>
      </c>
      <c r="F5" s="850" t="s">
        <v>1950</v>
      </c>
      <c r="G5" s="851" t="s">
        <v>1951</v>
      </c>
    </row>
    <row r="6" spans="2:7">
      <c r="B6" s="846">
        <v>1</v>
      </c>
      <c r="C6" s="852"/>
      <c r="D6" s="852"/>
      <c r="E6" s="853"/>
      <c r="F6" s="854"/>
      <c r="G6" s="852"/>
    </row>
    <row r="7" spans="2:7">
      <c r="C7" s="847" t="s">
        <v>1952</v>
      </c>
      <c r="F7" s="1"/>
    </row>
    <row r="9" spans="2:7">
      <c r="C9" s="1706" t="s">
        <v>1947</v>
      </c>
      <c r="D9" s="1707"/>
      <c r="E9" s="1707"/>
      <c r="F9" s="1707"/>
      <c r="G9" s="1707"/>
    </row>
  </sheetData>
  <mergeCells count="2">
    <mergeCell ref="C3:G3"/>
    <mergeCell ref="C9:G9"/>
  </mergeCells>
  <pageMargins left="0.7" right="0.7" top="0.75" bottom="0.75" header="0.3" footer="0.3"/>
  <pageSetup orientation="portrait" r:id="rId1"/>
  <headerFooter>
    <oddHeader>&amp;L&amp;"Calibri"&amp;12&amp;K000000EBA Regular Use&amp;1#</oddHead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6AF64-E67F-41EE-AD96-62EC806047F8}">
  <sheetPr codeName="Sheet33"/>
  <dimension ref="B1:Q47"/>
  <sheetViews>
    <sheetView zoomScale="85" zoomScaleNormal="85" workbookViewId="0">
      <selection activeCell="F19" sqref="F19"/>
    </sheetView>
  </sheetViews>
  <sheetFormatPr defaultColWidth="8.7109375" defaultRowHeight="12.75"/>
  <cols>
    <col min="1" max="1" width="8.7109375" style="953"/>
    <col min="2" max="2" width="3" style="953" bestFit="1" customWidth="1"/>
    <col min="3" max="3" width="75.5703125" style="953" customWidth="1"/>
    <col min="4" max="4" width="8.7109375" style="953"/>
    <col min="5" max="5" width="16.42578125" style="953" bestFit="1" customWidth="1"/>
    <col min="6" max="11" width="16" style="953" customWidth="1"/>
    <col min="12" max="12" width="17.5703125" style="953" customWidth="1"/>
    <col min="13" max="13" width="14.28515625" style="953" bestFit="1" customWidth="1"/>
    <col min="14" max="14" width="12" style="953" customWidth="1"/>
    <col min="15" max="15" width="8.7109375" style="953"/>
    <col min="16" max="16" width="13.5703125" style="953" bestFit="1" customWidth="1"/>
    <col min="17" max="17" width="13" style="953" bestFit="1" customWidth="1"/>
    <col min="18" max="16384" width="8.7109375" style="953"/>
  </cols>
  <sheetData>
    <row r="1" spans="2:17" ht="15">
      <c r="C1" s="1192" t="s">
        <v>2429</v>
      </c>
    </row>
    <row r="4" spans="2:17">
      <c r="C4" s="1224" t="s">
        <v>7</v>
      </c>
      <c r="D4" s="1212" t="s">
        <v>8</v>
      </c>
      <c r="E4" s="1212" t="s">
        <v>9</v>
      </c>
      <c r="F4" s="1212" t="s">
        <v>46</v>
      </c>
      <c r="G4" s="1212" t="s">
        <v>47</v>
      </c>
      <c r="H4" s="1212" t="s">
        <v>155</v>
      </c>
      <c r="I4" s="1212" t="s">
        <v>156</v>
      </c>
      <c r="J4" s="1212" t="s">
        <v>157</v>
      </c>
      <c r="K4" s="1212" t="s">
        <v>158</v>
      </c>
      <c r="L4" s="1212" t="s">
        <v>159</v>
      </c>
      <c r="M4" s="1212" t="s">
        <v>160</v>
      </c>
      <c r="N4" s="1225" t="s">
        <v>161</v>
      </c>
      <c r="O4" s="1225" t="s">
        <v>162</v>
      </c>
      <c r="P4" s="1225" t="s">
        <v>754</v>
      </c>
      <c r="Q4" s="1225" t="s">
        <v>1953</v>
      </c>
    </row>
    <row r="5" spans="2:17">
      <c r="C5" s="1708" t="s">
        <v>2346</v>
      </c>
      <c r="D5" s="1711" t="s">
        <v>1826</v>
      </c>
      <c r="E5" s="1712"/>
      <c r="F5" s="1712"/>
      <c r="G5" s="1712"/>
      <c r="H5" s="1712"/>
      <c r="I5" s="1712"/>
      <c r="J5" s="1712"/>
      <c r="K5" s="1712"/>
      <c r="L5" s="1712"/>
      <c r="M5" s="1712"/>
      <c r="N5" s="1712"/>
      <c r="O5" s="1712"/>
      <c r="P5" s="1712"/>
      <c r="Q5" s="1713"/>
    </row>
    <row r="6" spans="2:17" ht="32.25" customHeight="1">
      <c r="C6" s="1709"/>
      <c r="D6" s="1226"/>
      <c r="E6" s="1714" t="s">
        <v>1954</v>
      </c>
      <c r="F6" s="1715"/>
      <c r="G6" s="1715"/>
      <c r="H6" s="1715"/>
      <c r="I6" s="1715"/>
      <c r="J6" s="1715"/>
      <c r="K6" s="1715"/>
      <c r="L6" s="1715"/>
      <c r="M6" s="1715"/>
      <c r="N6" s="1715"/>
      <c r="O6" s="1715"/>
      <c r="P6" s="1715"/>
      <c r="Q6" s="1716"/>
    </row>
    <row r="7" spans="2:17" ht="52.5" customHeight="1">
      <c r="C7" s="1709"/>
      <c r="D7" s="1226"/>
      <c r="E7" s="1714" t="s">
        <v>1955</v>
      </c>
      <c r="F7" s="1715"/>
      <c r="G7" s="1715"/>
      <c r="H7" s="1715"/>
      <c r="I7" s="1716"/>
      <c r="J7" s="1717" t="s">
        <v>1956</v>
      </c>
      <c r="K7" s="1717" t="s">
        <v>1957</v>
      </c>
      <c r="L7" s="1719" t="s">
        <v>1958</v>
      </c>
      <c r="M7" s="1708" t="s">
        <v>1838</v>
      </c>
      <c r="N7" s="1708" t="s">
        <v>1837</v>
      </c>
      <c r="O7" s="1721" t="s">
        <v>784</v>
      </c>
      <c r="P7" s="1722"/>
      <c r="Q7" s="1723"/>
    </row>
    <row r="8" spans="2:17" ht="38.25">
      <c r="C8" s="1710"/>
      <c r="D8" s="1226"/>
      <c r="E8" s="1227" t="s">
        <v>1830</v>
      </c>
      <c r="F8" s="1227" t="s">
        <v>1831</v>
      </c>
      <c r="G8" s="1227" t="s">
        <v>1832</v>
      </c>
      <c r="H8" s="1227" t="s">
        <v>1833</v>
      </c>
      <c r="I8" s="1140" t="s">
        <v>1834</v>
      </c>
      <c r="J8" s="1718"/>
      <c r="K8" s="1718"/>
      <c r="L8" s="1720"/>
      <c r="M8" s="1710"/>
      <c r="N8" s="1710"/>
      <c r="O8" s="1228"/>
      <c r="P8" s="931" t="s">
        <v>1959</v>
      </c>
      <c r="Q8" s="931" t="s">
        <v>1837</v>
      </c>
    </row>
    <row r="9" spans="2:17">
      <c r="B9" s="1177">
        <v>1</v>
      </c>
      <c r="C9" s="1229" t="s">
        <v>1841</v>
      </c>
      <c r="D9" s="1229">
        <v>0.17</v>
      </c>
      <c r="E9" s="1230">
        <v>0.17</v>
      </c>
      <c r="F9" s="1230">
        <v>0</v>
      </c>
      <c r="G9" s="1230">
        <v>0</v>
      </c>
      <c r="H9" s="1230">
        <v>0</v>
      </c>
      <c r="I9" s="1229">
        <v>3</v>
      </c>
      <c r="J9" s="1230">
        <v>0</v>
      </c>
      <c r="K9" s="1230">
        <v>0.17</v>
      </c>
      <c r="L9" s="1230">
        <v>0</v>
      </c>
      <c r="M9" s="1230">
        <v>0</v>
      </c>
      <c r="N9" s="1230">
        <v>0</v>
      </c>
      <c r="O9" s="1230">
        <v>0</v>
      </c>
      <c r="P9" s="1230">
        <v>0</v>
      </c>
      <c r="Q9" s="1230">
        <v>0</v>
      </c>
    </row>
    <row r="10" spans="2:17">
      <c r="B10" s="1177">
        <v>2</v>
      </c>
      <c r="C10" s="1229" t="s">
        <v>1842</v>
      </c>
      <c r="D10" s="1229"/>
      <c r="E10" s="1230"/>
      <c r="F10" s="1230"/>
      <c r="G10" s="1230"/>
      <c r="H10" s="1230"/>
      <c r="I10" s="1229"/>
      <c r="J10" s="1230"/>
      <c r="K10" s="1230"/>
      <c r="L10" s="1230"/>
      <c r="M10" s="1230"/>
      <c r="N10" s="1230"/>
      <c r="O10" s="1230"/>
      <c r="P10" s="1230"/>
      <c r="Q10" s="1230"/>
    </row>
    <row r="11" spans="2:17">
      <c r="B11" s="1177">
        <v>3</v>
      </c>
      <c r="C11" s="1229" t="s">
        <v>1848</v>
      </c>
      <c r="D11" s="1229">
        <v>0.08</v>
      </c>
      <c r="E11" s="1230">
        <v>0.08</v>
      </c>
      <c r="F11" s="1230">
        <v>0</v>
      </c>
      <c r="G11" s="1230">
        <v>0</v>
      </c>
      <c r="H11" s="1230">
        <v>0</v>
      </c>
      <c r="I11" s="1229">
        <v>3</v>
      </c>
      <c r="J11" s="1230">
        <v>0</v>
      </c>
      <c r="K11" s="1230">
        <v>0.08</v>
      </c>
      <c r="L11" s="1230">
        <v>0</v>
      </c>
      <c r="M11" s="1230">
        <v>0</v>
      </c>
      <c r="N11" s="1230">
        <v>0</v>
      </c>
      <c r="O11" s="1230">
        <v>0</v>
      </c>
      <c r="P11" s="1230">
        <v>0</v>
      </c>
      <c r="Q11" s="1230">
        <v>0</v>
      </c>
    </row>
    <row r="12" spans="2:17">
      <c r="B12" s="1177">
        <v>4</v>
      </c>
      <c r="C12" s="1229" t="s">
        <v>1868</v>
      </c>
      <c r="D12" s="1229">
        <v>1.18</v>
      </c>
      <c r="E12" s="1230">
        <v>1.18</v>
      </c>
      <c r="F12" s="1230">
        <v>0</v>
      </c>
      <c r="G12" s="1230">
        <v>0</v>
      </c>
      <c r="H12" s="1230">
        <v>0</v>
      </c>
      <c r="I12" s="1229">
        <v>1</v>
      </c>
      <c r="J12" s="1230">
        <v>0</v>
      </c>
      <c r="K12" s="1230">
        <v>1.18</v>
      </c>
      <c r="L12" s="1230">
        <v>0</v>
      </c>
      <c r="M12" s="1230">
        <v>0</v>
      </c>
      <c r="N12" s="1230">
        <v>0</v>
      </c>
      <c r="O12" s="1230">
        <v>0</v>
      </c>
      <c r="P12" s="1230">
        <v>0</v>
      </c>
      <c r="Q12" s="1230">
        <v>0</v>
      </c>
    </row>
    <row r="13" spans="2:17">
      <c r="B13" s="1177">
        <v>5</v>
      </c>
      <c r="C13" s="1229" t="s">
        <v>1873</v>
      </c>
      <c r="D13" s="1229"/>
      <c r="E13" s="1230"/>
      <c r="F13" s="1230"/>
      <c r="G13" s="1230"/>
      <c r="H13" s="1230"/>
      <c r="I13" s="1229"/>
      <c r="J13" s="1230"/>
      <c r="K13" s="1230"/>
      <c r="L13" s="1230"/>
      <c r="M13" s="1230"/>
      <c r="N13" s="1230"/>
      <c r="O13" s="1230"/>
      <c r="P13" s="1230"/>
      <c r="Q13" s="1230"/>
    </row>
    <row r="14" spans="2:17">
      <c r="B14" s="1177">
        <v>6</v>
      </c>
      <c r="C14" s="1229" t="s">
        <v>1874</v>
      </c>
      <c r="D14" s="1229">
        <v>0.4</v>
      </c>
      <c r="E14" s="1230">
        <v>0.4</v>
      </c>
      <c r="F14" s="1230"/>
      <c r="G14" s="1230"/>
      <c r="H14" s="1230"/>
      <c r="I14" s="1229"/>
      <c r="J14" s="1230">
        <v>0</v>
      </c>
      <c r="K14" s="1230">
        <v>0.4</v>
      </c>
      <c r="L14" s="1230">
        <v>0</v>
      </c>
      <c r="M14" s="1230">
        <v>0</v>
      </c>
      <c r="N14" s="1230">
        <v>0</v>
      </c>
      <c r="O14" s="1230">
        <v>0</v>
      </c>
      <c r="P14" s="1230">
        <v>0</v>
      </c>
      <c r="Q14" s="1230">
        <v>0</v>
      </c>
    </row>
    <row r="15" spans="2:17">
      <c r="B15" s="1177">
        <v>7</v>
      </c>
      <c r="C15" s="1229" t="s">
        <v>1878</v>
      </c>
      <c r="D15" s="1229">
        <v>0.28999999999999998</v>
      </c>
      <c r="E15" s="1230">
        <v>0.28999999999999998</v>
      </c>
      <c r="F15" s="1230">
        <v>0</v>
      </c>
      <c r="G15" s="1230">
        <v>0</v>
      </c>
      <c r="H15" s="1230">
        <v>0</v>
      </c>
      <c r="I15" s="1229">
        <v>1</v>
      </c>
      <c r="J15" s="1230">
        <v>0</v>
      </c>
      <c r="K15" s="1230">
        <v>0.28999999999999998</v>
      </c>
      <c r="L15" s="1230">
        <v>0</v>
      </c>
      <c r="M15" s="1230">
        <v>0.28999999999999998</v>
      </c>
      <c r="N15" s="1230">
        <v>0</v>
      </c>
      <c r="O15" s="1230">
        <v>0</v>
      </c>
      <c r="P15" s="1230">
        <v>0</v>
      </c>
      <c r="Q15" s="1230">
        <v>0</v>
      </c>
    </row>
    <row r="16" spans="2:17">
      <c r="B16" s="1177">
        <v>8</v>
      </c>
      <c r="C16" s="1229" t="s">
        <v>1879</v>
      </c>
      <c r="D16" s="1229">
        <v>27.92</v>
      </c>
      <c r="E16" s="1230">
        <v>27.92</v>
      </c>
      <c r="F16" s="1230">
        <v>0</v>
      </c>
      <c r="G16" s="1230">
        <v>0</v>
      </c>
      <c r="H16" s="1230">
        <v>0</v>
      </c>
      <c r="I16" s="1229">
        <v>4</v>
      </c>
      <c r="J16" s="1230">
        <v>0</v>
      </c>
      <c r="K16" s="1230">
        <v>27.92</v>
      </c>
      <c r="L16" s="1230">
        <v>0</v>
      </c>
      <c r="M16" s="1230">
        <v>0.12</v>
      </c>
      <c r="N16" s="1230">
        <v>0</v>
      </c>
      <c r="O16" s="1230">
        <v>-7.9461023763436417E-2</v>
      </c>
      <c r="P16" s="1230">
        <v>0</v>
      </c>
      <c r="Q16" s="1230">
        <v>0</v>
      </c>
    </row>
    <row r="17" spans="2:17">
      <c r="B17" s="1177">
        <v>9</v>
      </c>
      <c r="C17" s="1229" t="s">
        <v>1886</v>
      </c>
      <c r="D17" s="1229">
        <v>12.39</v>
      </c>
      <c r="E17" s="1230">
        <v>12.36</v>
      </c>
      <c r="F17" s="1230">
        <v>0</v>
      </c>
      <c r="G17" s="1230">
        <v>0</v>
      </c>
      <c r="H17" s="1230">
        <v>0</v>
      </c>
      <c r="I17" s="1229">
        <v>2</v>
      </c>
      <c r="J17" s="1230">
        <v>0</v>
      </c>
      <c r="K17" s="1230">
        <v>12.39</v>
      </c>
      <c r="L17" s="1230">
        <v>0</v>
      </c>
      <c r="M17" s="1230">
        <v>5.7</v>
      </c>
      <c r="N17" s="1230">
        <v>0</v>
      </c>
      <c r="O17" s="1230">
        <v>-4.3903678491509182E-2</v>
      </c>
      <c r="P17" s="1230">
        <v>-0.02</v>
      </c>
      <c r="Q17" s="1230">
        <v>0</v>
      </c>
    </row>
    <row r="18" spans="2:17">
      <c r="B18" s="1177">
        <v>10</v>
      </c>
      <c r="C18" s="1229" t="s">
        <v>1960</v>
      </c>
      <c r="D18" s="1229">
        <v>41.96</v>
      </c>
      <c r="E18" s="1230">
        <v>4.68</v>
      </c>
      <c r="F18" s="1230">
        <v>1.51</v>
      </c>
      <c r="G18" s="1230">
        <v>5.69</v>
      </c>
      <c r="H18" s="1230">
        <v>30.08</v>
      </c>
      <c r="I18" s="1229">
        <v>22</v>
      </c>
      <c r="J18" s="1230">
        <v>0</v>
      </c>
      <c r="K18" s="1230">
        <v>41.96</v>
      </c>
      <c r="L18" s="1230">
        <v>0</v>
      </c>
      <c r="M18" s="1230">
        <v>2.63</v>
      </c>
      <c r="N18" s="1230">
        <v>0.25</v>
      </c>
      <c r="O18" s="1230">
        <v>-3.38</v>
      </c>
      <c r="P18" s="1230">
        <v>-0.96</v>
      </c>
      <c r="Q18" s="1230">
        <v>-2.06</v>
      </c>
    </row>
    <row r="19" spans="2:17">
      <c r="B19" s="1177">
        <v>11</v>
      </c>
      <c r="C19" s="1229" t="s">
        <v>1961</v>
      </c>
      <c r="D19" s="1229">
        <v>42.86</v>
      </c>
      <c r="E19" s="1230">
        <v>42.86</v>
      </c>
      <c r="F19" s="1230">
        <v>0</v>
      </c>
      <c r="G19" s="1230">
        <v>0</v>
      </c>
      <c r="H19" s="1230">
        <v>0</v>
      </c>
      <c r="I19" s="1229">
        <v>4</v>
      </c>
      <c r="J19" s="1230">
        <v>0</v>
      </c>
      <c r="K19" s="1230">
        <v>42.86</v>
      </c>
      <c r="L19" s="1230">
        <v>0</v>
      </c>
      <c r="M19" s="1230">
        <v>6.57</v>
      </c>
      <c r="N19" s="1230">
        <v>0</v>
      </c>
      <c r="O19" s="1230">
        <v>-11.44</v>
      </c>
      <c r="P19" s="1230">
        <v>-2.2200000000000002</v>
      </c>
      <c r="Q19" s="1230">
        <v>-5.16</v>
      </c>
    </row>
    <row r="20" spans="2:17">
      <c r="B20" s="1177">
        <v>12</v>
      </c>
      <c r="C20" s="1229" t="s">
        <v>2430</v>
      </c>
      <c r="D20" s="1229"/>
      <c r="E20" s="1230"/>
      <c r="F20" s="1230"/>
      <c r="G20" s="1230"/>
      <c r="H20" s="1230"/>
      <c r="I20" s="1229"/>
      <c r="J20" s="1230"/>
      <c r="K20" s="1230"/>
      <c r="L20" s="1230"/>
      <c r="M20" s="1230"/>
      <c r="N20" s="1230"/>
      <c r="O20" s="1230"/>
      <c r="P20" s="1230"/>
      <c r="Q20" s="1230"/>
    </row>
    <row r="21" spans="2:17">
      <c r="B21" s="1177">
        <v>13</v>
      </c>
      <c r="C21" s="1229" t="s">
        <v>1885</v>
      </c>
      <c r="D21" s="1230">
        <v>0.22275528999999999</v>
      </c>
      <c r="E21" s="1230">
        <v>0.22275528999999999</v>
      </c>
      <c r="F21" s="1230">
        <v>0</v>
      </c>
      <c r="G21" s="1230">
        <v>0</v>
      </c>
      <c r="H21" s="1230">
        <v>0</v>
      </c>
      <c r="I21" s="1229">
        <v>1</v>
      </c>
      <c r="J21" s="1230">
        <v>0</v>
      </c>
      <c r="K21" s="1230">
        <v>0.22275528999999999</v>
      </c>
      <c r="L21" s="1230">
        <v>0</v>
      </c>
      <c r="M21" s="1230">
        <v>0</v>
      </c>
      <c r="N21" s="1230">
        <v>0</v>
      </c>
      <c r="O21" s="1230">
        <v>0</v>
      </c>
      <c r="P21" s="1230">
        <v>0</v>
      </c>
      <c r="Q21" s="1230">
        <v>0</v>
      </c>
    </row>
    <row r="22" spans="2:17">
      <c r="B22" s="1177">
        <v>14</v>
      </c>
      <c r="C22" s="1177" t="s">
        <v>1889</v>
      </c>
      <c r="D22" s="1231">
        <v>3.67</v>
      </c>
      <c r="E22" s="1231">
        <v>13.98</v>
      </c>
      <c r="F22" s="1231">
        <v>0</v>
      </c>
      <c r="G22" s="1231">
        <v>0</v>
      </c>
      <c r="H22" s="1231">
        <v>0</v>
      </c>
      <c r="I22" s="1177">
        <v>3</v>
      </c>
      <c r="J22" s="1231">
        <v>0</v>
      </c>
      <c r="K22" s="1231">
        <v>3.67</v>
      </c>
      <c r="L22" s="1231">
        <v>0</v>
      </c>
      <c r="M22" s="1230">
        <v>1.24</v>
      </c>
      <c r="N22" s="1230">
        <v>0</v>
      </c>
      <c r="O22" s="1230">
        <v>-0.02</v>
      </c>
      <c r="P22" s="1230">
        <v>-0.02</v>
      </c>
      <c r="Q22" s="1230">
        <v>0</v>
      </c>
    </row>
    <row r="23" spans="2:17">
      <c r="D23" s="1232"/>
      <c r="E23" s="1232"/>
      <c r="F23" s="1232"/>
      <c r="G23" s="1232"/>
      <c r="H23" s="1232"/>
      <c r="J23" s="1232"/>
      <c r="K23" s="1232"/>
      <c r="L23" s="1232"/>
      <c r="M23" s="1232"/>
      <c r="N23" s="1232"/>
      <c r="O23" s="1232"/>
      <c r="P23" s="1232"/>
      <c r="Q23" s="1232"/>
    </row>
    <row r="24" spans="2:17">
      <c r="D24" s="1232"/>
      <c r="E24" s="1232"/>
      <c r="F24" s="1232"/>
      <c r="G24" s="1232"/>
      <c r="H24" s="1232"/>
      <c r="J24" s="1232"/>
      <c r="K24" s="1232"/>
      <c r="L24" s="1232"/>
      <c r="M24" s="1232"/>
      <c r="N24" s="1232"/>
      <c r="O24" s="1232"/>
      <c r="P24" s="1232"/>
      <c r="Q24" s="1232"/>
    </row>
    <row r="26" spans="2:17">
      <c r="C26" s="1224" t="s">
        <v>7</v>
      </c>
      <c r="D26" s="1212" t="s">
        <v>8</v>
      </c>
      <c r="E26" s="1212" t="s">
        <v>9</v>
      </c>
      <c r="F26" s="1212" t="s">
        <v>46</v>
      </c>
      <c r="G26" s="1212" t="s">
        <v>47</v>
      </c>
      <c r="H26" s="1212" t="s">
        <v>155</v>
      </c>
      <c r="I26" s="1212" t="s">
        <v>156</v>
      </c>
      <c r="J26" s="1212" t="s">
        <v>157</v>
      </c>
      <c r="K26" s="1212" t="s">
        <v>158</v>
      </c>
      <c r="L26" s="1212" t="s">
        <v>159</v>
      </c>
      <c r="M26" s="1212" t="s">
        <v>160</v>
      </c>
      <c r="N26" s="1225" t="s">
        <v>161</v>
      </c>
      <c r="O26" s="1225" t="s">
        <v>162</v>
      </c>
      <c r="P26" s="1225" t="s">
        <v>754</v>
      </c>
      <c r="Q26" s="1225" t="s">
        <v>1953</v>
      </c>
    </row>
    <row r="27" spans="2:17">
      <c r="C27" s="1708" t="s">
        <v>2335</v>
      </c>
      <c r="D27" s="1711" t="s">
        <v>1826</v>
      </c>
      <c r="E27" s="1712"/>
      <c r="F27" s="1712"/>
      <c r="G27" s="1712"/>
      <c r="H27" s="1712"/>
      <c r="I27" s="1712"/>
      <c r="J27" s="1712"/>
      <c r="K27" s="1712"/>
      <c r="L27" s="1712"/>
      <c r="M27" s="1712"/>
      <c r="N27" s="1712"/>
      <c r="O27" s="1712"/>
      <c r="P27" s="1712"/>
      <c r="Q27" s="1713"/>
    </row>
    <row r="28" spans="2:17">
      <c r="C28" s="1709"/>
      <c r="D28" s="1226"/>
      <c r="E28" s="1714" t="s">
        <v>1954</v>
      </c>
      <c r="F28" s="1715"/>
      <c r="G28" s="1715"/>
      <c r="H28" s="1715"/>
      <c r="I28" s="1715"/>
      <c r="J28" s="1715"/>
      <c r="K28" s="1715"/>
      <c r="L28" s="1715"/>
      <c r="M28" s="1715"/>
      <c r="N28" s="1715"/>
      <c r="O28" s="1715"/>
      <c r="P28" s="1715"/>
      <c r="Q28" s="1716"/>
    </row>
    <row r="29" spans="2:17">
      <c r="C29" s="1709"/>
      <c r="D29" s="1226"/>
      <c r="E29" s="1714" t="s">
        <v>1955</v>
      </c>
      <c r="F29" s="1715"/>
      <c r="G29" s="1715"/>
      <c r="H29" s="1715"/>
      <c r="I29" s="1716"/>
      <c r="J29" s="1717" t="s">
        <v>1956</v>
      </c>
      <c r="K29" s="1717" t="s">
        <v>1957</v>
      </c>
      <c r="L29" s="1719" t="s">
        <v>1958</v>
      </c>
      <c r="M29" s="1708" t="s">
        <v>1838</v>
      </c>
      <c r="N29" s="1708" t="s">
        <v>1837</v>
      </c>
      <c r="O29" s="1721" t="s">
        <v>784</v>
      </c>
      <c r="P29" s="1722"/>
      <c r="Q29" s="1723"/>
    </row>
    <row r="30" spans="2:17" ht="38.25">
      <c r="C30" s="1710"/>
      <c r="D30" s="1226"/>
      <c r="E30" s="1227" t="s">
        <v>1830</v>
      </c>
      <c r="F30" s="1227" t="s">
        <v>1831</v>
      </c>
      <c r="G30" s="1227" t="s">
        <v>1832</v>
      </c>
      <c r="H30" s="1227" t="s">
        <v>1833</v>
      </c>
      <c r="I30" s="1140" t="s">
        <v>1834</v>
      </c>
      <c r="J30" s="1718"/>
      <c r="K30" s="1718"/>
      <c r="L30" s="1720"/>
      <c r="M30" s="1710"/>
      <c r="N30" s="1710"/>
      <c r="O30" s="1228"/>
      <c r="P30" s="931" t="s">
        <v>1959</v>
      </c>
      <c r="Q30" s="931" t="s">
        <v>1837</v>
      </c>
    </row>
    <row r="31" spans="2:17">
      <c r="B31" s="1177">
        <v>1</v>
      </c>
      <c r="C31" s="1229" t="s">
        <v>1841</v>
      </c>
      <c r="D31" s="1230"/>
      <c r="E31" s="1230"/>
      <c r="F31" s="1230"/>
      <c r="G31" s="1230"/>
      <c r="H31" s="1230"/>
      <c r="I31" s="1229"/>
      <c r="J31" s="1229"/>
      <c r="K31" s="1229"/>
      <c r="L31" s="1229"/>
      <c r="M31" s="1229"/>
      <c r="N31" s="1229"/>
      <c r="O31" s="1162"/>
      <c r="P31" s="1162"/>
      <c r="Q31" s="1162"/>
    </row>
    <row r="32" spans="2:17">
      <c r="B32" s="1177">
        <v>2</v>
      </c>
      <c r="C32" s="1229" t="s">
        <v>1842</v>
      </c>
      <c r="D32" s="1230"/>
      <c r="E32" s="1230"/>
      <c r="F32" s="1230"/>
      <c r="G32" s="1230"/>
      <c r="H32" s="1230"/>
      <c r="I32" s="1229"/>
      <c r="J32" s="1229"/>
      <c r="K32" s="1229"/>
      <c r="L32" s="1229"/>
      <c r="M32" s="1229"/>
      <c r="N32" s="1229"/>
      <c r="O32" s="1162"/>
      <c r="P32" s="1162"/>
      <c r="Q32" s="1162"/>
    </row>
    <row r="33" spans="2:17">
      <c r="B33" s="1177">
        <v>3</v>
      </c>
      <c r="C33" s="1229" t="s">
        <v>1848</v>
      </c>
      <c r="D33" s="1230"/>
      <c r="E33" s="1230"/>
      <c r="F33" s="1230"/>
      <c r="G33" s="1230"/>
      <c r="H33" s="1230"/>
      <c r="I33" s="1229"/>
      <c r="J33" s="1229"/>
      <c r="K33" s="1229"/>
      <c r="L33" s="1229"/>
      <c r="M33" s="1229"/>
      <c r="N33" s="1229"/>
      <c r="O33" s="1162"/>
      <c r="P33" s="1162"/>
      <c r="Q33" s="1162"/>
    </row>
    <row r="34" spans="2:17">
      <c r="B34" s="1177">
        <v>4</v>
      </c>
      <c r="C34" s="1229" t="s">
        <v>1868</v>
      </c>
      <c r="D34" s="1230"/>
      <c r="E34" s="1230"/>
      <c r="F34" s="1230"/>
      <c r="G34" s="1230"/>
      <c r="H34" s="1230"/>
      <c r="I34" s="1229"/>
      <c r="J34" s="1229"/>
      <c r="K34" s="1229"/>
      <c r="L34" s="1229"/>
      <c r="M34" s="1229"/>
      <c r="N34" s="1229"/>
      <c r="O34" s="1162"/>
      <c r="P34" s="1162"/>
      <c r="Q34" s="1162"/>
    </row>
    <row r="35" spans="2:17">
      <c r="B35" s="1177">
        <v>5</v>
      </c>
      <c r="C35" s="1229" t="s">
        <v>1873</v>
      </c>
      <c r="D35" s="1230"/>
      <c r="E35" s="1230"/>
      <c r="F35" s="1230"/>
      <c r="G35" s="1230"/>
      <c r="H35" s="1230"/>
      <c r="I35" s="1229"/>
      <c r="J35" s="1229"/>
      <c r="K35" s="1229"/>
      <c r="L35" s="1229"/>
      <c r="M35" s="1229"/>
      <c r="N35" s="1229"/>
      <c r="O35" s="1162"/>
      <c r="P35" s="1162"/>
      <c r="Q35" s="1162"/>
    </row>
    <row r="36" spans="2:17">
      <c r="B36" s="1177">
        <v>6</v>
      </c>
      <c r="C36" s="1229" t="s">
        <v>1874</v>
      </c>
      <c r="D36" s="1230">
        <v>1.61</v>
      </c>
      <c r="E36" s="1230">
        <v>1.61</v>
      </c>
      <c r="F36" s="1230">
        <v>0</v>
      </c>
      <c r="G36" s="1230">
        <v>0</v>
      </c>
      <c r="H36" s="1230">
        <v>0</v>
      </c>
      <c r="I36" s="1229">
        <v>4</v>
      </c>
      <c r="J36" s="1230">
        <v>0</v>
      </c>
      <c r="K36" s="1230">
        <v>1.61</v>
      </c>
      <c r="L36" s="1230">
        <v>0</v>
      </c>
      <c r="M36" s="1230">
        <v>0</v>
      </c>
      <c r="N36" s="1230">
        <v>0</v>
      </c>
      <c r="O36" s="1233">
        <v>0</v>
      </c>
      <c r="P36" s="1233">
        <v>0</v>
      </c>
      <c r="Q36" s="1233">
        <v>0</v>
      </c>
    </row>
    <row r="37" spans="2:17">
      <c r="B37" s="1177">
        <v>7</v>
      </c>
      <c r="C37" s="1229" t="s">
        <v>1878</v>
      </c>
      <c r="D37" s="1230"/>
      <c r="E37" s="1230"/>
      <c r="F37" s="1230"/>
      <c r="G37" s="1230"/>
      <c r="H37" s="1230"/>
      <c r="I37" s="1229"/>
      <c r="J37" s="1230"/>
      <c r="K37" s="1230"/>
      <c r="L37" s="1230"/>
      <c r="M37" s="1230"/>
      <c r="N37" s="1230"/>
      <c r="O37" s="1233"/>
      <c r="P37" s="1233"/>
      <c r="Q37" s="1233"/>
    </row>
    <row r="38" spans="2:17">
      <c r="B38" s="1177">
        <v>8</v>
      </c>
      <c r="C38" s="1229" t="s">
        <v>1879</v>
      </c>
      <c r="D38" s="1230"/>
      <c r="E38" s="1230"/>
      <c r="F38" s="1230"/>
      <c r="G38" s="1230"/>
      <c r="H38" s="1230"/>
      <c r="I38" s="1229"/>
      <c r="J38" s="1230"/>
      <c r="K38" s="1230"/>
      <c r="L38" s="1230"/>
      <c r="M38" s="1230"/>
      <c r="N38" s="1230"/>
      <c r="O38" s="1233"/>
      <c r="P38" s="1233"/>
      <c r="Q38" s="1233"/>
    </row>
    <row r="39" spans="2:17">
      <c r="B39" s="1177">
        <v>9</v>
      </c>
      <c r="C39" s="1229" t="s">
        <v>1886</v>
      </c>
      <c r="D39" s="1230">
        <v>88.73</v>
      </c>
      <c r="E39" s="1230">
        <v>88.73</v>
      </c>
      <c r="F39" s="1230">
        <v>0</v>
      </c>
      <c r="G39" s="1230">
        <v>0</v>
      </c>
      <c r="H39" s="1230">
        <v>0</v>
      </c>
      <c r="I39" s="1229">
        <v>4</v>
      </c>
      <c r="J39" s="1230">
        <v>3.45</v>
      </c>
      <c r="K39" s="1230">
        <v>71.98</v>
      </c>
      <c r="L39" s="1230">
        <v>13.3</v>
      </c>
      <c r="M39" s="1230">
        <v>0</v>
      </c>
      <c r="N39" s="1230">
        <v>0</v>
      </c>
      <c r="O39" s="1231">
        <v>-0.13</v>
      </c>
      <c r="P39" s="1231">
        <v>0</v>
      </c>
      <c r="Q39" s="1231">
        <v>0</v>
      </c>
    </row>
    <row r="40" spans="2:17">
      <c r="B40" s="1177">
        <v>10</v>
      </c>
      <c r="C40" s="1229" t="s">
        <v>1960</v>
      </c>
      <c r="D40" s="1230">
        <v>33.86</v>
      </c>
      <c r="E40" s="1230">
        <v>33.86</v>
      </c>
      <c r="F40" s="1230">
        <v>0</v>
      </c>
      <c r="G40" s="1230">
        <v>0</v>
      </c>
      <c r="H40" s="1230">
        <v>0</v>
      </c>
      <c r="I40" s="1229">
        <v>4</v>
      </c>
      <c r="J40" s="1230">
        <v>7.0000000000000007E-2</v>
      </c>
      <c r="K40" s="1230">
        <v>25.65</v>
      </c>
      <c r="L40" s="1230">
        <v>8.14</v>
      </c>
      <c r="M40" s="1230">
        <v>0</v>
      </c>
      <c r="N40" s="1230">
        <v>0</v>
      </c>
      <c r="O40" s="1231">
        <v>-0.05</v>
      </c>
      <c r="P40" s="1231">
        <v>0</v>
      </c>
      <c r="Q40" s="1231">
        <v>0</v>
      </c>
    </row>
    <row r="41" spans="2:17">
      <c r="B41" s="1177">
        <v>11</v>
      </c>
      <c r="C41" s="1229" t="s">
        <v>1961</v>
      </c>
      <c r="D41" s="1230">
        <v>77.69</v>
      </c>
      <c r="E41" s="1230">
        <v>77.69</v>
      </c>
      <c r="F41" s="1230">
        <v>0</v>
      </c>
      <c r="G41" s="1230">
        <v>0</v>
      </c>
      <c r="H41" s="1230">
        <v>0</v>
      </c>
      <c r="I41" s="1229">
        <v>4</v>
      </c>
      <c r="J41" s="1230">
        <v>12.12</v>
      </c>
      <c r="K41" s="1230">
        <v>60.41</v>
      </c>
      <c r="L41" s="1230">
        <v>5.16</v>
      </c>
      <c r="M41" s="1230">
        <v>0</v>
      </c>
      <c r="N41" s="1230">
        <v>0</v>
      </c>
      <c r="O41" s="1231">
        <v>-0.11</v>
      </c>
      <c r="P41" s="1231">
        <v>0</v>
      </c>
      <c r="Q41" s="1231">
        <v>0</v>
      </c>
    </row>
    <row r="42" spans="2:17">
      <c r="B42" s="1177">
        <v>12</v>
      </c>
      <c r="C42" s="1229" t="s">
        <v>2430</v>
      </c>
      <c r="D42" s="1230"/>
      <c r="E42" s="1230"/>
      <c r="F42" s="1230"/>
      <c r="G42" s="1230"/>
      <c r="H42" s="1230"/>
      <c r="I42" s="1229"/>
      <c r="J42" s="1230"/>
      <c r="K42" s="1230"/>
      <c r="L42" s="1230"/>
      <c r="M42" s="1230"/>
      <c r="N42" s="1230"/>
      <c r="O42" s="1231"/>
      <c r="P42" s="1231"/>
      <c r="Q42" s="1231"/>
    </row>
    <row r="43" spans="2:17">
      <c r="B43" s="1177">
        <v>13</v>
      </c>
      <c r="C43" s="1229" t="s">
        <v>1885</v>
      </c>
      <c r="D43" s="1230">
        <v>6.12</v>
      </c>
      <c r="E43" s="1230">
        <v>6.12</v>
      </c>
      <c r="F43" s="1230">
        <v>0</v>
      </c>
      <c r="G43" s="1230">
        <v>0</v>
      </c>
      <c r="H43" s="1230">
        <v>0</v>
      </c>
      <c r="I43" s="1229">
        <v>4</v>
      </c>
      <c r="J43" s="1230">
        <v>1.53</v>
      </c>
      <c r="K43" s="1230">
        <v>4.59</v>
      </c>
      <c r="L43" s="1230">
        <v>0</v>
      </c>
      <c r="M43" s="1230">
        <v>0</v>
      </c>
      <c r="N43" s="1230">
        <v>0</v>
      </c>
      <c r="O43" s="1230">
        <v>-0.01</v>
      </c>
      <c r="P43" s="1230">
        <v>0</v>
      </c>
      <c r="Q43" s="1230">
        <v>0</v>
      </c>
    </row>
    <row r="44" spans="2:17">
      <c r="B44" s="1177">
        <v>14</v>
      </c>
      <c r="C44" s="1177" t="s">
        <v>1889</v>
      </c>
      <c r="D44" s="1231">
        <v>15.09</v>
      </c>
      <c r="E44" s="1231">
        <v>15.09</v>
      </c>
      <c r="F44" s="1231">
        <v>0</v>
      </c>
      <c r="G44" s="1231">
        <v>0</v>
      </c>
      <c r="H44" s="1231">
        <v>0</v>
      </c>
      <c r="I44" s="1177">
        <v>4</v>
      </c>
      <c r="J44" s="1231">
        <v>7.21</v>
      </c>
      <c r="K44" s="1231">
        <v>7.88</v>
      </c>
      <c r="L44" s="1231">
        <v>0</v>
      </c>
      <c r="M44" s="1231">
        <v>0</v>
      </c>
      <c r="N44" s="1231">
        <v>0</v>
      </c>
      <c r="O44" s="1231">
        <v>-0.02</v>
      </c>
      <c r="P44" s="1231">
        <v>0</v>
      </c>
      <c r="Q44" s="1231">
        <v>0</v>
      </c>
    </row>
    <row r="47" spans="2:17" ht="178.5">
      <c r="C47" s="1234" t="s">
        <v>2431</v>
      </c>
    </row>
  </sheetData>
  <mergeCells count="20">
    <mergeCell ref="L29:L30"/>
    <mergeCell ref="M29:M30"/>
    <mergeCell ref="N29:N30"/>
    <mergeCell ref="O29:Q29"/>
    <mergeCell ref="C27:C30"/>
    <mergeCell ref="D27:Q27"/>
    <mergeCell ref="E28:Q28"/>
    <mergeCell ref="E29:I29"/>
    <mergeCell ref="J29:J30"/>
    <mergeCell ref="K29:K30"/>
    <mergeCell ref="C5:C8"/>
    <mergeCell ref="D5:Q5"/>
    <mergeCell ref="E6:Q6"/>
    <mergeCell ref="E7:I7"/>
    <mergeCell ref="J7:J8"/>
    <mergeCell ref="K7:K8"/>
    <mergeCell ref="L7:L8"/>
    <mergeCell ref="M7:M8"/>
    <mergeCell ref="N7:N8"/>
    <mergeCell ref="O7:Q7"/>
  </mergeCells>
  <pageMargins left="0.7" right="0.7" top="0.75" bottom="0.75" header="0.3" footer="0.3"/>
  <pageSetup paperSize="9" orientation="portrait" r:id="rId1"/>
  <headerFooter>
    <oddHeader>&amp;L&amp;"Calibri"&amp;12&amp;K000000EBA Regular Use&amp;1#</oddHead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4C210-79D6-4015-8719-10760C26355B}">
  <sheetPr codeName="Sheet38"/>
  <dimension ref="B2:F8"/>
  <sheetViews>
    <sheetView workbookViewId="0">
      <selection activeCell="D29" sqref="D29"/>
    </sheetView>
  </sheetViews>
  <sheetFormatPr defaultColWidth="9.140625" defaultRowHeight="15"/>
  <cols>
    <col min="1" max="1" width="9.140625" style="862"/>
    <col min="2" max="2" width="20" style="862" customWidth="1"/>
    <col min="3" max="3" width="24.5703125" style="862" bestFit="1" customWidth="1"/>
    <col min="4" max="4" width="25" style="862" bestFit="1" customWidth="1"/>
    <col min="5" max="5" width="57.42578125" style="862" bestFit="1" customWidth="1"/>
    <col min="6" max="7" width="31" style="862" bestFit="1" customWidth="1"/>
    <col min="8" max="16384" width="9.140625" style="862"/>
  </cols>
  <sheetData>
    <row r="2" spans="2:6">
      <c r="B2" s="861" t="s">
        <v>1975</v>
      </c>
    </row>
    <row r="4" spans="2:6">
      <c r="B4" s="863"/>
      <c r="C4" s="1724" t="s">
        <v>1976</v>
      </c>
      <c r="D4" s="1725"/>
      <c r="E4" s="1726"/>
      <c r="F4" s="1727" t="s">
        <v>1977</v>
      </c>
    </row>
    <row r="5" spans="2:6">
      <c r="B5" s="863"/>
      <c r="C5" s="863" t="s">
        <v>1978</v>
      </c>
      <c r="D5" s="863" t="s">
        <v>1979</v>
      </c>
      <c r="E5" s="863" t="s">
        <v>1980</v>
      </c>
      <c r="F5" s="1728"/>
    </row>
    <row r="6" spans="2:6">
      <c r="B6" s="863" t="s">
        <v>1981</v>
      </c>
      <c r="C6" s="924">
        <v>0</v>
      </c>
      <c r="D6" s="924">
        <v>0</v>
      </c>
      <c r="E6" s="924">
        <v>0</v>
      </c>
      <c r="F6" s="924">
        <v>0.54790000000000005</v>
      </c>
    </row>
    <row r="7" spans="2:6">
      <c r="B7" s="863" t="s">
        <v>1982</v>
      </c>
      <c r="C7" s="924">
        <v>0</v>
      </c>
      <c r="D7" s="924">
        <v>0</v>
      </c>
      <c r="E7" s="924">
        <v>0</v>
      </c>
      <c r="F7" s="924">
        <v>0.43180000000000002</v>
      </c>
    </row>
    <row r="8" spans="2:6">
      <c r="B8" s="862" t="s">
        <v>1983</v>
      </c>
    </row>
  </sheetData>
  <mergeCells count="2">
    <mergeCell ref="C4:E4"/>
    <mergeCell ref="F4:F5"/>
  </mergeCells>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6271C-40CF-4B8C-94AB-810F1BC5338E}">
  <sheetPr codeName="Sheet53"/>
  <dimension ref="A2:S309"/>
  <sheetViews>
    <sheetView topLeftCell="A7" zoomScale="70" zoomScaleNormal="70" workbookViewId="0">
      <selection activeCell="C48" sqref="C48"/>
    </sheetView>
  </sheetViews>
  <sheetFormatPr defaultColWidth="8.7109375" defaultRowHeight="15"/>
  <cols>
    <col min="1" max="1" width="8.7109375" style="865"/>
    <col min="2" max="2" width="10.42578125" style="866" customWidth="1"/>
    <col min="3" max="3" width="60.5703125" style="865" customWidth="1"/>
    <col min="4" max="4" width="14.28515625" style="865" customWidth="1"/>
    <col min="5" max="5" width="10.42578125" style="865" customWidth="1"/>
    <col min="6" max="6" width="11.42578125" style="865" customWidth="1"/>
    <col min="7" max="7" width="14.5703125" style="865" customWidth="1"/>
    <col min="8" max="8" width="13" style="865" customWidth="1"/>
    <col min="9" max="9" width="13.28515625" style="865" customWidth="1"/>
    <col min="10" max="10" width="8.7109375" style="865"/>
    <col min="11" max="11" width="9.5703125" style="865" customWidth="1"/>
    <col min="12" max="12" width="12.7109375" style="865" customWidth="1"/>
    <col min="13" max="13" width="13" style="865" customWidth="1"/>
    <col min="14" max="14" width="11.42578125" style="865" customWidth="1"/>
    <col min="15" max="15" width="8.7109375" style="865"/>
    <col min="16" max="16" width="11" style="865" customWidth="1"/>
    <col min="17" max="17" width="13.42578125" style="865" customWidth="1"/>
    <col min="18" max="18" width="13" style="865" customWidth="1"/>
    <col min="19" max="19" width="11.28515625" style="865" customWidth="1"/>
    <col min="20" max="16384" width="8.7109375" style="865"/>
  </cols>
  <sheetData>
    <row r="2" spans="2:19">
      <c r="B2" s="864" t="s">
        <v>1984</v>
      </c>
    </row>
    <row r="4" spans="2:19" s="866" customFormat="1">
      <c r="C4" s="867"/>
      <c r="D4" s="868" t="s">
        <v>7</v>
      </c>
      <c r="E4" s="868" t="s">
        <v>8</v>
      </c>
      <c r="F4" s="868" t="s">
        <v>9</v>
      </c>
      <c r="G4" s="868" t="s">
        <v>46</v>
      </c>
      <c r="H4" s="868" t="s">
        <v>47</v>
      </c>
      <c r="I4" s="868" t="s">
        <v>155</v>
      </c>
      <c r="J4" s="868" t="s">
        <v>156</v>
      </c>
      <c r="K4" s="868" t="s">
        <v>157</v>
      </c>
      <c r="L4" s="868" t="s">
        <v>158</v>
      </c>
      <c r="M4" s="868" t="s">
        <v>159</v>
      </c>
      <c r="N4" s="868" t="s">
        <v>160</v>
      </c>
      <c r="O4" s="868" t="s">
        <v>161</v>
      </c>
      <c r="P4" s="868" t="s">
        <v>162</v>
      </c>
      <c r="Q4" s="868" t="s">
        <v>754</v>
      </c>
      <c r="R4" s="868" t="s">
        <v>755</v>
      </c>
      <c r="S4" s="868" t="s">
        <v>756</v>
      </c>
    </row>
    <row r="5" spans="2:19" ht="29.1" customHeight="1">
      <c r="B5" s="1729" t="s">
        <v>1985</v>
      </c>
      <c r="C5" s="1731"/>
      <c r="D5" s="1732" t="s">
        <v>1986</v>
      </c>
      <c r="E5" s="1734"/>
      <c r="F5" s="1734"/>
      <c r="G5" s="1734"/>
      <c r="H5" s="1734"/>
      <c r="I5" s="1734"/>
      <c r="J5" s="1734"/>
      <c r="K5" s="1734"/>
      <c r="L5" s="1734"/>
      <c r="M5" s="1734"/>
      <c r="N5" s="1734"/>
      <c r="O5" s="1734"/>
      <c r="P5" s="1734"/>
      <c r="Q5" s="1734"/>
      <c r="R5" s="1734"/>
      <c r="S5" s="1733"/>
    </row>
    <row r="6" spans="2:19" ht="14.65" customHeight="1">
      <c r="B6" s="1732"/>
      <c r="C6" s="1733"/>
      <c r="D6" s="1735" t="s">
        <v>1987</v>
      </c>
      <c r="E6" s="1736" t="s">
        <v>1988</v>
      </c>
      <c r="F6" s="1737"/>
      <c r="G6" s="1737"/>
      <c r="H6" s="1737"/>
      <c r="I6" s="1738"/>
      <c r="J6" s="1736" t="s">
        <v>1989</v>
      </c>
      <c r="K6" s="1737"/>
      <c r="L6" s="1737"/>
      <c r="M6" s="1737"/>
      <c r="N6" s="1738"/>
      <c r="O6" s="1736" t="s">
        <v>1990</v>
      </c>
      <c r="P6" s="1737"/>
      <c r="Q6" s="1737"/>
      <c r="R6" s="1737"/>
      <c r="S6" s="1738"/>
    </row>
    <row r="7" spans="2:19" ht="33.6" customHeight="1">
      <c r="B7" s="1732"/>
      <c r="C7" s="1733"/>
      <c r="D7" s="1735"/>
      <c r="E7" s="1729" t="s">
        <v>1991</v>
      </c>
      <c r="F7" s="1730"/>
      <c r="G7" s="1730"/>
      <c r="H7" s="1730"/>
      <c r="I7" s="1731"/>
      <c r="J7" s="1729" t="s">
        <v>1991</v>
      </c>
      <c r="K7" s="1730"/>
      <c r="L7" s="1730"/>
      <c r="M7" s="1730"/>
      <c r="N7" s="1731"/>
      <c r="O7" s="1729" t="s">
        <v>1991</v>
      </c>
      <c r="P7" s="1730"/>
      <c r="Q7" s="1730"/>
      <c r="R7" s="1730"/>
      <c r="S7" s="1731"/>
    </row>
    <row r="8" spans="2:19" ht="33.6" customHeight="1">
      <c r="B8" s="1732"/>
      <c r="C8" s="1733"/>
      <c r="D8" s="1735"/>
      <c r="E8" s="869"/>
      <c r="F8" s="1729" t="s">
        <v>1992</v>
      </c>
      <c r="G8" s="1730"/>
      <c r="H8" s="1730"/>
      <c r="I8" s="1731"/>
      <c r="J8" s="869"/>
      <c r="K8" s="1729" t="s">
        <v>1992</v>
      </c>
      <c r="L8" s="1730"/>
      <c r="M8" s="1730"/>
      <c r="N8" s="1731"/>
      <c r="O8" s="869"/>
      <c r="P8" s="1729" t="s">
        <v>1992</v>
      </c>
      <c r="Q8" s="1730"/>
      <c r="R8" s="1730"/>
      <c r="S8" s="1731"/>
    </row>
    <row r="9" spans="2:19" ht="45">
      <c r="B9" s="1732"/>
      <c r="C9" s="1733"/>
      <c r="D9" s="1735"/>
      <c r="E9" s="870"/>
      <c r="F9" s="870"/>
      <c r="G9" s="871" t="s">
        <v>1993</v>
      </c>
      <c r="H9" s="871" t="s">
        <v>1994</v>
      </c>
      <c r="I9" s="871" t="s">
        <v>1995</v>
      </c>
      <c r="J9" s="870"/>
      <c r="K9" s="870"/>
      <c r="L9" s="871" t="s">
        <v>1993</v>
      </c>
      <c r="M9" s="871" t="s">
        <v>1996</v>
      </c>
      <c r="N9" s="871" t="s">
        <v>1995</v>
      </c>
      <c r="O9" s="870"/>
      <c r="P9" s="870"/>
      <c r="Q9" s="871" t="s">
        <v>1993</v>
      </c>
      <c r="R9" s="871" t="s">
        <v>1997</v>
      </c>
      <c r="S9" s="871" t="s">
        <v>1995</v>
      </c>
    </row>
    <row r="10" spans="2:19" s="877" customFormat="1">
      <c r="B10" s="872"/>
      <c r="C10" s="873" t="s">
        <v>1998</v>
      </c>
      <c r="D10" s="874"/>
      <c r="E10" s="875"/>
      <c r="F10" s="875"/>
      <c r="G10" s="875"/>
      <c r="H10" s="875"/>
      <c r="I10" s="875"/>
      <c r="J10" s="875"/>
      <c r="K10" s="875"/>
      <c r="L10" s="875"/>
      <c r="M10" s="875"/>
      <c r="N10" s="875"/>
      <c r="O10" s="875"/>
      <c r="P10" s="875"/>
      <c r="Q10" s="875"/>
      <c r="R10" s="875"/>
      <c r="S10" s="876"/>
    </row>
    <row r="11" spans="2:19" ht="30">
      <c r="B11" s="878">
        <v>1</v>
      </c>
      <c r="C11" s="879" t="s">
        <v>1999</v>
      </c>
      <c r="D11" s="1235">
        <v>1955.7</v>
      </c>
      <c r="E11" s="1235">
        <v>1661.33</v>
      </c>
      <c r="F11" s="1235"/>
      <c r="G11" s="1235"/>
      <c r="H11" s="1235"/>
      <c r="I11" s="1235"/>
      <c r="J11" s="1235"/>
      <c r="K11" s="1235"/>
      <c r="L11" s="1235"/>
      <c r="M11" s="1235"/>
      <c r="N11" s="1235"/>
      <c r="O11" s="1235">
        <v>1661.33</v>
      </c>
      <c r="P11" s="1235"/>
      <c r="Q11" s="1235"/>
      <c r="R11" s="1235"/>
      <c r="S11" s="1235"/>
    </row>
    <row r="12" spans="2:19">
      <c r="B12" s="878">
        <v>2</v>
      </c>
      <c r="C12" s="880" t="s">
        <v>2000</v>
      </c>
      <c r="D12" s="881"/>
      <c r="E12" s="881"/>
      <c r="F12" s="881"/>
      <c r="G12" s="881"/>
      <c r="H12" s="881"/>
      <c r="I12" s="881"/>
      <c r="J12" s="881"/>
      <c r="K12" s="881"/>
      <c r="L12" s="881"/>
      <c r="M12" s="881"/>
      <c r="N12" s="881"/>
      <c r="O12" s="881"/>
      <c r="P12" s="881"/>
      <c r="Q12" s="881"/>
      <c r="R12" s="881"/>
      <c r="S12" s="881"/>
    </row>
    <row r="13" spans="2:19">
      <c r="B13" s="878">
        <v>3</v>
      </c>
      <c r="C13" s="882" t="s">
        <v>803</v>
      </c>
      <c r="D13" s="881"/>
      <c r="E13" s="881"/>
      <c r="F13" s="881"/>
      <c r="G13" s="881"/>
      <c r="H13" s="881"/>
      <c r="I13" s="881"/>
      <c r="J13" s="881"/>
      <c r="K13" s="881"/>
      <c r="L13" s="881"/>
      <c r="M13" s="881"/>
      <c r="N13" s="881"/>
      <c r="O13" s="881"/>
      <c r="P13" s="881"/>
      <c r="Q13" s="881"/>
      <c r="R13" s="881"/>
      <c r="S13" s="881"/>
    </row>
    <row r="14" spans="2:19">
      <c r="B14" s="878">
        <v>4</v>
      </c>
      <c r="C14" s="883" t="s">
        <v>798</v>
      </c>
      <c r="D14" s="881"/>
      <c r="E14" s="881"/>
      <c r="F14" s="881"/>
      <c r="G14" s="881"/>
      <c r="H14" s="881"/>
      <c r="I14" s="881"/>
      <c r="J14" s="881"/>
      <c r="K14" s="881"/>
      <c r="L14" s="881"/>
      <c r="M14" s="881"/>
      <c r="N14" s="881"/>
      <c r="O14" s="881"/>
      <c r="P14" s="881"/>
      <c r="Q14" s="881"/>
      <c r="R14" s="881"/>
      <c r="S14" s="881"/>
    </row>
    <row r="15" spans="2:19">
      <c r="B15" s="878">
        <v>5</v>
      </c>
      <c r="C15" s="883" t="s">
        <v>2001</v>
      </c>
      <c r="D15" s="881"/>
      <c r="E15" s="881"/>
      <c r="F15" s="1124"/>
      <c r="G15" s="1124"/>
      <c r="H15" s="1124"/>
      <c r="I15" s="1124"/>
      <c r="J15" s="1124"/>
      <c r="K15" s="1124"/>
      <c r="L15" s="1124"/>
      <c r="M15" s="1124"/>
      <c r="N15" s="1124"/>
      <c r="O15" s="1124"/>
      <c r="P15" s="1124"/>
      <c r="Q15" s="1124"/>
      <c r="R15" s="1124"/>
      <c r="S15" s="1124"/>
    </row>
    <row r="16" spans="2:19">
      <c r="B16" s="878">
        <v>6</v>
      </c>
      <c r="C16" s="883" t="s">
        <v>1587</v>
      </c>
      <c r="D16" s="881"/>
      <c r="E16" s="881"/>
      <c r="F16" s="881"/>
      <c r="G16" s="1236"/>
      <c r="H16" s="881"/>
      <c r="I16" s="881"/>
      <c r="J16" s="881"/>
      <c r="K16" s="881"/>
      <c r="L16" s="1236"/>
      <c r="M16" s="881"/>
      <c r="N16" s="881"/>
      <c r="O16" s="881"/>
      <c r="P16" s="881"/>
      <c r="Q16" s="1236"/>
      <c r="R16" s="881"/>
      <c r="S16" s="881"/>
    </row>
    <row r="17" spans="2:19">
      <c r="B17" s="878">
        <v>7</v>
      </c>
      <c r="C17" s="882" t="s">
        <v>805</v>
      </c>
      <c r="D17" s="881"/>
      <c r="E17" s="881"/>
      <c r="F17" s="881"/>
      <c r="G17" s="881"/>
      <c r="H17" s="881"/>
      <c r="I17" s="881"/>
      <c r="J17" s="881"/>
      <c r="K17" s="881"/>
      <c r="L17" s="881"/>
      <c r="M17" s="881"/>
      <c r="N17" s="881"/>
      <c r="O17" s="881"/>
      <c r="P17" s="881"/>
      <c r="Q17" s="881"/>
      <c r="R17" s="881"/>
      <c r="S17" s="881"/>
    </row>
    <row r="18" spans="2:19">
      <c r="B18" s="878">
        <v>8</v>
      </c>
      <c r="C18" s="883" t="s">
        <v>2002</v>
      </c>
      <c r="D18" s="881"/>
      <c r="E18" s="881"/>
      <c r="F18" s="881"/>
      <c r="G18" s="881"/>
      <c r="H18" s="881"/>
      <c r="I18" s="881"/>
      <c r="J18" s="881"/>
      <c r="K18" s="881"/>
      <c r="L18" s="881"/>
      <c r="M18" s="881"/>
      <c r="N18" s="881"/>
      <c r="O18" s="881"/>
      <c r="P18" s="881"/>
      <c r="Q18" s="881"/>
      <c r="R18" s="881"/>
      <c r="S18" s="881"/>
    </row>
    <row r="19" spans="2:19">
      <c r="B19" s="878">
        <v>9</v>
      </c>
      <c r="C19" s="885" t="s">
        <v>798</v>
      </c>
      <c r="D19" s="881"/>
      <c r="E19" s="881"/>
      <c r="F19" s="881"/>
      <c r="G19" s="881"/>
      <c r="H19" s="881"/>
      <c r="I19" s="881"/>
      <c r="J19" s="881"/>
      <c r="K19" s="881"/>
      <c r="L19" s="881"/>
      <c r="M19" s="881"/>
      <c r="N19" s="881"/>
      <c r="O19" s="881"/>
      <c r="P19" s="881"/>
      <c r="Q19" s="881"/>
      <c r="R19" s="881"/>
      <c r="S19" s="881"/>
    </row>
    <row r="20" spans="2:19" s="877" customFormat="1">
      <c r="B20" s="878">
        <v>10</v>
      </c>
      <c r="C20" s="886" t="s">
        <v>2001</v>
      </c>
      <c r="D20" s="1124"/>
      <c r="E20" s="1124"/>
      <c r="F20" s="1124"/>
      <c r="G20" s="1124"/>
      <c r="H20" s="1124"/>
      <c r="I20" s="1124"/>
      <c r="J20" s="1124"/>
      <c r="K20" s="1124"/>
      <c r="L20" s="1124"/>
      <c r="M20" s="1124"/>
      <c r="N20" s="1124"/>
      <c r="O20" s="1124"/>
      <c r="P20" s="1124"/>
      <c r="Q20" s="1124"/>
      <c r="R20" s="1124"/>
      <c r="S20" s="1124"/>
    </row>
    <row r="21" spans="2:19">
      <c r="B21" s="878">
        <v>11</v>
      </c>
      <c r="C21" s="885" t="s">
        <v>1587</v>
      </c>
      <c r="D21" s="881"/>
      <c r="E21" s="881"/>
      <c r="F21" s="881"/>
      <c r="G21" s="1236"/>
      <c r="H21" s="881"/>
      <c r="I21" s="881"/>
      <c r="J21" s="881"/>
      <c r="K21" s="881"/>
      <c r="L21" s="1236"/>
      <c r="M21" s="881"/>
      <c r="N21" s="881"/>
      <c r="O21" s="881"/>
      <c r="P21" s="881"/>
      <c r="Q21" s="1236"/>
      <c r="R21" s="881"/>
      <c r="S21" s="881"/>
    </row>
    <row r="22" spans="2:19">
      <c r="B22" s="878">
        <v>12</v>
      </c>
      <c r="C22" s="883" t="s">
        <v>2003</v>
      </c>
      <c r="D22" s="881"/>
      <c r="E22" s="881"/>
      <c r="F22" s="881"/>
      <c r="G22" s="881"/>
      <c r="H22" s="881"/>
      <c r="I22" s="881"/>
      <c r="J22" s="881"/>
      <c r="K22" s="881"/>
      <c r="L22" s="881"/>
      <c r="M22" s="881"/>
      <c r="N22" s="881"/>
      <c r="O22" s="881"/>
      <c r="P22" s="881"/>
      <c r="Q22" s="881"/>
      <c r="R22" s="881"/>
      <c r="S22" s="881"/>
    </row>
    <row r="23" spans="2:19">
      <c r="B23" s="878">
        <v>13</v>
      </c>
      <c r="C23" s="885" t="s">
        <v>798</v>
      </c>
      <c r="D23" s="881"/>
      <c r="E23" s="881"/>
      <c r="F23" s="881"/>
      <c r="G23" s="881"/>
      <c r="H23" s="881"/>
      <c r="I23" s="881"/>
      <c r="J23" s="881"/>
      <c r="K23" s="881"/>
      <c r="L23" s="881"/>
      <c r="M23" s="881"/>
      <c r="N23" s="881"/>
      <c r="O23" s="881"/>
      <c r="P23" s="881"/>
      <c r="Q23" s="881"/>
      <c r="R23" s="881"/>
      <c r="S23" s="881"/>
    </row>
    <row r="24" spans="2:19" s="877" customFormat="1">
      <c r="B24" s="878">
        <v>14</v>
      </c>
      <c r="C24" s="886" t="s">
        <v>2001</v>
      </c>
      <c r="D24" s="1124"/>
      <c r="E24" s="1124"/>
      <c r="F24" s="1124"/>
      <c r="G24" s="1124"/>
      <c r="H24" s="1124"/>
      <c r="I24" s="1124"/>
      <c r="J24" s="1124"/>
      <c r="K24" s="1124"/>
      <c r="L24" s="1124"/>
      <c r="M24" s="1124"/>
      <c r="N24" s="1124"/>
      <c r="O24" s="1124"/>
      <c r="P24" s="1124"/>
      <c r="Q24" s="1124"/>
      <c r="R24" s="1124"/>
      <c r="S24" s="1124"/>
    </row>
    <row r="25" spans="2:19">
      <c r="B25" s="878">
        <v>15</v>
      </c>
      <c r="C25" s="885" t="s">
        <v>1587</v>
      </c>
      <c r="D25" s="881"/>
      <c r="E25" s="881"/>
      <c r="F25" s="881"/>
      <c r="G25" s="1236"/>
      <c r="H25" s="881"/>
      <c r="I25" s="881"/>
      <c r="J25" s="881"/>
      <c r="K25" s="881"/>
      <c r="L25" s="1236"/>
      <c r="M25" s="881"/>
      <c r="N25" s="881"/>
      <c r="O25" s="881"/>
      <c r="P25" s="881"/>
      <c r="Q25" s="1236"/>
      <c r="R25" s="881"/>
      <c r="S25" s="881"/>
    </row>
    <row r="26" spans="2:19">
      <c r="B26" s="878">
        <v>16</v>
      </c>
      <c r="C26" s="883" t="s">
        <v>2004</v>
      </c>
      <c r="D26" s="881"/>
      <c r="E26" s="881"/>
      <c r="F26" s="881"/>
      <c r="G26" s="881"/>
      <c r="H26" s="881"/>
      <c r="I26" s="881"/>
      <c r="J26" s="881"/>
      <c r="K26" s="881"/>
      <c r="L26" s="881"/>
      <c r="M26" s="881"/>
      <c r="N26" s="881"/>
      <c r="O26" s="881"/>
      <c r="P26" s="881"/>
      <c r="Q26" s="881"/>
      <c r="R26" s="881"/>
      <c r="S26" s="881"/>
    </row>
    <row r="27" spans="2:19">
      <c r="B27" s="878">
        <v>17</v>
      </c>
      <c r="C27" s="885" t="s">
        <v>798</v>
      </c>
      <c r="D27" s="881"/>
      <c r="E27" s="881"/>
      <c r="F27" s="881"/>
      <c r="G27" s="881"/>
      <c r="H27" s="881"/>
      <c r="I27" s="881"/>
      <c r="J27" s="881"/>
      <c r="K27" s="881"/>
      <c r="L27" s="881"/>
      <c r="M27" s="881"/>
      <c r="N27" s="881"/>
      <c r="O27" s="881"/>
      <c r="P27" s="881"/>
      <c r="Q27" s="881"/>
      <c r="R27" s="881"/>
      <c r="S27" s="881"/>
    </row>
    <row r="28" spans="2:19" s="877" customFormat="1">
      <c r="B28" s="878">
        <v>18</v>
      </c>
      <c r="C28" s="886" t="s">
        <v>2001</v>
      </c>
      <c r="D28" s="1124"/>
      <c r="E28" s="1124"/>
      <c r="F28" s="1124"/>
      <c r="G28" s="1124"/>
      <c r="H28" s="1124"/>
      <c r="I28" s="1124"/>
      <c r="J28" s="1124"/>
      <c r="K28" s="1124"/>
      <c r="L28" s="1124"/>
      <c r="M28" s="1124"/>
      <c r="N28" s="1124"/>
      <c r="O28" s="1124"/>
      <c r="P28" s="1124"/>
      <c r="Q28" s="1124"/>
      <c r="R28" s="1124"/>
      <c r="S28" s="1124"/>
    </row>
    <row r="29" spans="2:19">
      <c r="B29" s="878">
        <v>19</v>
      </c>
      <c r="C29" s="885" t="s">
        <v>1587</v>
      </c>
      <c r="D29" s="881"/>
      <c r="E29" s="881"/>
      <c r="F29" s="881"/>
      <c r="G29" s="1236"/>
      <c r="H29" s="881"/>
      <c r="I29" s="881"/>
      <c r="J29" s="881"/>
      <c r="K29" s="881"/>
      <c r="L29" s="1236"/>
      <c r="M29" s="881"/>
      <c r="N29" s="881"/>
      <c r="O29" s="881"/>
      <c r="P29" s="881"/>
      <c r="Q29" s="1236"/>
      <c r="R29" s="881"/>
      <c r="S29" s="881"/>
    </row>
    <row r="30" spans="2:19" ht="30">
      <c r="B30" s="878">
        <v>20</v>
      </c>
      <c r="C30" s="880" t="s">
        <v>2005</v>
      </c>
      <c r="D30" s="881">
        <v>0.03</v>
      </c>
      <c r="E30" s="881">
        <v>0.02</v>
      </c>
      <c r="F30" s="881"/>
      <c r="G30" s="881"/>
      <c r="H30" s="881"/>
      <c r="I30" s="881"/>
      <c r="J30" s="881"/>
      <c r="K30" s="881"/>
      <c r="L30" s="881"/>
      <c r="M30" s="881"/>
      <c r="N30" s="881"/>
      <c r="O30" s="881">
        <v>0.02</v>
      </c>
      <c r="P30" s="881"/>
      <c r="Q30" s="881"/>
      <c r="R30" s="881"/>
      <c r="S30" s="881"/>
    </row>
    <row r="31" spans="2:19">
      <c r="B31" s="878">
        <v>21</v>
      </c>
      <c r="C31" s="883" t="s">
        <v>798</v>
      </c>
      <c r="D31" s="881">
        <v>0.03</v>
      </c>
      <c r="E31" s="881">
        <v>0.02</v>
      </c>
      <c r="F31" s="881"/>
      <c r="G31" s="881"/>
      <c r="H31" s="881"/>
      <c r="I31" s="881"/>
      <c r="J31" s="881"/>
      <c r="K31" s="881"/>
      <c r="L31" s="881"/>
      <c r="M31" s="881"/>
      <c r="N31" s="881"/>
      <c r="O31" s="881">
        <v>0.02</v>
      </c>
      <c r="P31" s="881"/>
      <c r="Q31" s="881"/>
      <c r="R31" s="881"/>
      <c r="S31" s="881"/>
    </row>
    <row r="32" spans="2:19" s="877" customFormat="1">
      <c r="B32" s="878">
        <v>22</v>
      </c>
      <c r="C32" s="886" t="s">
        <v>2001</v>
      </c>
      <c r="D32" s="1124"/>
      <c r="E32" s="1124"/>
      <c r="F32" s="1124"/>
      <c r="G32" s="1124"/>
      <c r="H32" s="1124"/>
      <c r="I32" s="1124"/>
      <c r="J32" s="1124"/>
      <c r="K32" s="1124"/>
      <c r="L32" s="1124"/>
      <c r="M32" s="1124"/>
      <c r="N32" s="1124"/>
      <c r="O32" s="1124"/>
      <c r="P32" s="1124"/>
      <c r="Q32" s="1124"/>
      <c r="R32" s="1124"/>
      <c r="S32" s="1124"/>
    </row>
    <row r="33" spans="2:19">
      <c r="B33" s="878">
        <v>23</v>
      </c>
      <c r="C33" s="883" t="s">
        <v>1587</v>
      </c>
      <c r="D33" s="881"/>
      <c r="E33" s="881"/>
      <c r="F33" s="881"/>
      <c r="G33" s="1236"/>
      <c r="H33" s="881"/>
      <c r="I33" s="881"/>
      <c r="J33" s="881"/>
      <c r="K33" s="881"/>
      <c r="L33" s="1236"/>
      <c r="M33" s="881"/>
      <c r="N33" s="881"/>
      <c r="O33" s="881"/>
      <c r="P33" s="881"/>
      <c r="Q33" s="1236"/>
      <c r="R33" s="881"/>
      <c r="S33" s="881"/>
    </row>
    <row r="34" spans="2:19">
      <c r="B34" s="878">
        <v>24</v>
      </c>
      <c r="C34" s="880" t="s">
        <v>811</v>
      </c>
      <c r="D34" s="881">
        <v>1913.22</v>
      </c>
      <c r="E34" s="881">
        <v>1661.31</v>
      </c>
      <c r="F34" s="881"/>
      <c r="G34" s="881"/>
      <c r="H34" s="881"/>
      <c r="I34" s="1124"/>
      <c r="J34" s="1236"/>
      <c r="K34" s="1236"/>
      <c r="L34" s="1236"/>
      <c r="M34" s="1236"/>
      <c r="N34" s="1236"/>
      <c r="O34" s="1124">
        <v>1661.31</v>
      </c>
      <c r="P34" s="1124"/>
      <c r="Q34" s="1124"/>
      <c r="R34" s="1124"/>
      <c r="S34" s="1124"/>
    </row>
    <row r="35" spans="2:19" ht="30">
      <c r="B35" s="878">
        <v>25</v>
      </c>
      <c r="C35" s="883" t="s">
        <v>2006</v>
      </c>
      <c r="D35" s="881">
        <v>1674.14</v>
      </c>
      <c r="E35" s="881">
        <v>1626.64</v>
      </c>
      <c r="F35" s="881"/>
      <c r="G35" s="881"/>
      <c r="H35" s="881"/>
      <c r="I35" s="1124"/>
      <c r="J35" s="1236"/>
      <c r="K35" s="1236"/>
      <c r="L35" s="1236"/>
      <c r="M35" s="1236"/>
      <c r="N35" s="1236"/>
      <c r="O35" s="1124">
        <v>1626.64</v>
      </c>
      <c r="P35" s="1124"/>
      <c r="Q35" s="1124"/>
      <c r="R35" s="1124"/>
      <c r="S35" s="1124"/>
    </row>
    <row r="36" spans="2:19">
      <c r="B36" s="878">
        <v>26</v>
      </c>
      <c r="C36" s="883" t="s">
        <v>2007</v>
      </c>
      <c r="D36" s="881"/>
      <c r="E36" s="881"/>
      <c r="F36" s="881"/>
      <c r="G36" s="881"/>
      <c r="H36" s="881"/>
      <c r="I36" s="1124"/>
      <c r="J36" s="1236"/>
      <c r="K36" s="1236"/>
      <c r="L36" s="1236"/>
      <c r="M36" s="1236"/>
      <c r="N36" s="1236"/>
      <c r="O36" s="1124"/>
      <c r="P36" s="1124"/>
      <c r="Q36" s="1124"/>
      <c r="R36" s="1124"/>
      <c r="S36" s="1124"/>
    </row>
    <row r="37" spans="2:19">
      <c r="B37" s="878">
        <v>27</v>
      </c>
      <c r="C37" s="883" t="s">
        <v>2008</v>
      </c>
      <c r="D37" s="881">
        <v>35.770000000000003</v>
      </c>
      <c r="E37" s="881">
        <v>34.67</v>
      </c>
      <c r="F37" s="881"/>
      <c r="G37" s="881"/>
      <c r="H37" s="881"/>
      <c r="I37" s="1124"/>
      <c r="J37" s="1236"/>
      <c r="K37" s="1236"/>
      <c r="L37" s="1236"/>
      <c r="M37" s="1236"/>
      <c r="N37" s="1236"/>
      <c r="O37" s="1124">
        <v>34.67</v>
      </c>
      <c r="P37" s="1124"/>
      <c r="Q37" s="1124"/>
      <c r="R37" s="1124"/>
      <c r="S37" s="1124"/>
    </row>
    <row r="38" spans="2:19">
      <c r="B38" s="878">
        <v>28</v>
      </c>
      <c r="C38" s="887" t="s">
        <v>2009</v>
      </c>
      <c r="D38" s="881">
        <v>42.45</v>
      </c>
      <c r="E38" s="881"/>
      <c r="F38" s="881"/>
      <c r="G38" s="881"/>
      <c r="H38" s="881"/>
      <c r="I38" s="1124"/>
      <c r="J38" s="1124"/>
      <c r="K38" s="1124"/>
      <c r="L38" s="1124"/>
      <c r="M38" s="1124"/>
      <c r="N38" s="1124"/>
      <c r="O38" s="1124"/>
      <c r="P38" s="1124"/>
      <c r="Q38" s="1124"/>
      <c r="R38" s="1124"/>
      <c r="S38" s="1124"/>
    </row>
    <row r="39" spans="2:19">
      <c r="B39" s="878">
        <v>29</v>
      </c>
      <c r="C39" s="886" t="s">
        <v>2010</v>
      </c>
      <c r="D39" s="881"/>
      <c r="E39" s="881"/>
      <c r="F39" s="881"/>
      <c r="G39" s="1124"/>
      <c r="H39" s="881"/>
      <c r="I39" s="1124"/>
      <c r="J39" s="1124"/>
      <c r="K39" s="1124"/>
      <c r="L39" s="1124"/>
      <c r="M39" s="1124"/>
      <c r="N39" s="1124"/>
      <c r="O39" s="1124"/>
      <c r="P39" s="1124"/>
      <c r="Q39" s="1124"/>
      <c r="R39" s="1124"/>
      <c r="S39" s="1124"/>
    </row>
    <row r="40" spans="2:19">
      <c r="B40" s="878">
        <v>30</v>
      </c>
      <c r="C40" s="886" t="s">
        <v>2011</v>
      </c>
      <c r="D40" s="881">
        <v>42.45</v>
      </c>
      <c r="E40" s="881"/>
      <c r="F40" s="881"/>
      <c r="G40" s="1124"/>
      <c r="H40" s="881"/>
      <c r="I40" s="1124"/>
      <c r="J40" s="1124"/>
      <c r="K40" s="1124"/>
      <c r="L40" s="1124"/>
      <c r="M40" s="1124"/>
      <c r="N40" s="1124"/>
      <c r="O40" s="1124"/>
      <c r="P40" s="1124"/>
      <c r="Q40" s="1124"/>
      <c r="R40" s="1124"/>
      <c r="S40" s="1124"/>
    </row>
    <row r="41" spans="2:19" ht="30">
      <c r="B41" s="878">
        <v>31</v>
      </c>
      <c r="C41" s="889" t="s">
        <v>2012</v>
      </c>
      <c r="D41" s="881"/>
      <c r="E41" s="881"/>
      <c r="F41" s="881"/>
      <c r="G41" s="1124"/>
      <c r="H41" s="881"/>
      <c r="I41" s="1124"/>
      <c r="J41" s="1124"/>
      <c r="K41" s="1124"/>
      <c r="L41" s="1124"/>
      <c r="M41" s="1124"/>
      <c r="N41" s="1124"/>
      <c r="O41" s="1124"/>
      <c r="P41" s="1124"/>
      <c r="Q41" s="1124"/>
      <c r="R41" s="1124"/>
      <c r="S41" s="1124"/>
    </row>
    <row r="42" spans="2:19" s="877" customFormat="1">
      <c r="B42" s="878">
        <v>32</v>
      </c>
      <c r="C42" s="890" t="s">
        <v>2013</v>
      </c>
      <c r="D42" s="1124">
        <v>1955.7</v>
      </c>
      <c r="E42" s="1124">
        <v>1661.33</v>
      </c>
      <c r="F42" s="1124"/>
      <c r="G42" s="1124"/>
      <c r="H42" s="1124"/>
      <c r="I42" s="1124"/>
      <c r="J42" s="1124"/>
      <c r="K42" s="1124"/>
      <c r="L42" s="1124"/>
      <c r="M42" s="1124"/>
      <c r="N42" s="1124"/>
      <c r="O42" s="1124">
        <v>1661.33</v>
      </c>
      <c r="P42" s="1124"/>
      <c r="Q42" s="1124"/>
      <c r="R42" s="1124"/>
      <c r="S42" s="1124"/>
    </row>
    <row r="43" spans="2:19" s="877" customFormat="1" ht="30">
      <c r="B43" s="872"/>
      <c r="C43" s="873" t="s">
        <v>2014</v>
      </c>
      <c r="D43" s="875"/>
      <c r="E43" s="1237"/>
      <c r="F43" s="1237"/>
      <c r="G43" s="1237"/>
      <c r="H43" s="1237"/>
      <c r="I43" s="1237"/>
      <c r="J43" s="1237"/>
      <c r="K43" s="1237"/>
      <c r="L43" s="1237"/>
      <c r="M43" s="1237"/>
      <c r="N43" s="1237"/>
      <c r="O43" s="1237"/>
      <c r="P43" s="1237"/>
      <c r="Q43" s="1237"/>
      <c r="R43" s="1237"/>
      <c r="S43" s="1238"/>
    </row>
    <row r="44" spans="2:19" ht="30">
      <c r="B44" s="891">
        <v>33</v>
      </c>
      <c r="C44" s="892" t="s">
        <v>2015</v>
      </c>
      <c r="D44" s="1239">
        <v>2376.92</v>
      </c>
      <c r="E44" s="1236"/>
      <c r="F44" s="1236"/>
      <c r="G44" s="1236"/>
      <c r="H44" s="1236"/>
      <c r="I44" s="1236"/>
      <c r="J44" s="1236"/>
      <c r="K44" s="1236"/>
      <c r="L44" s="1236"/>
      <c r="M44" s="1236"/>
      <c r="N44" s="1236"/>
      <c r="O44" s="1236"/>
      <c r="P44" s="1236"/>
      <c r="Q44" s="1236"/>
      <c r="R44" s="1236"/>
      <c r="S44" s="1236"/>
    </row>
    <row r="45" spans="2:19">
      <c r="B45" s="891">
        <v>34</v>
      </c>
      <c r="C45" s="884" t="s">
        <v>798</v>
      </c>
      <c r="D45" s="1239">
        <v>2376.92</v>
      </c>
      <c r="E45" s="1236"/>
      <c r="F45" s="1236"/>
      <c r="G45" s="1236"/>
      <c r="H45" s="1236"/>
      <c r="I45" s="1236"/>
      <c r="J45" s="1236"/>
      <c r="K45" s="1236"/>
      <c r="L45" s="1236"/>
      <c r="M45" s="1236"/>
      <c r="N45" s="1236"/>
      <c r="O45" s="1236"/>
      <c r="P45" s="1236"/>
      <c r="Q45" s="1236"/>
      <c r="R45" s="1236"/>
      <c r="S45" s="1236"/>
    </row>
    <row r="46" spans="2:19">
      <c r="B46" s="891">
        <v>35</v>
      </c>
      <c r="C46" s="884" t="s">
        <v>813</v>
      </c>
      <c r="D46" s="1240"/>
      <c r="E46" s="1236"/>
      <c r="F46" s="1236"/>
      <c r="G46" s="1236"/>
      <c r="H46" s="1236"/>
      <c r="I46" s="1236"/>
      <c r="J46" s="1236"/>
      <c r="K46" s="1236"/>
      <c r="L46" s="1236"/>
      <c r="M46" s="1236"/>
      <c r="N46" s="1236"/>
      <c r="O46" s="1236"/>
      <c r="P46" s="1236"/>
      <c r="Q46" s="1236"/>
      <c r="R46" s="1236"/>
      <c r="S46" s="1236"/>
    </row>
    <row r="47" spans="2:19">
      <c r="B47" s="891">
        <v>36</v>
      </c>
      <c r="C47" s="884" t="s">
        <v>1587</v>
      </c>
      <c r="D47" s="1240"/>
      <c r="E47" s="1236"/>
      <c r="F47" s="1236"/>
      <c r="G47" s="1236"/>
      <c r="H47" s="1236"/>
      <c r="I47" s="1236"/>
      <c r="J47" s="1236"/>
      <c r="K47" s="1236"/>
      <c r="L47" s="1236"/>
      <c r="M47" s="1236"/>
      <c r="N47" s="1236"/>
      <c r="O47" s="1236"/>
      <c r="P47" s="1236"/>
      <c r="Q47" s="1236"/>
      <c r="R47" s="1236"/>
      <c r="S47" s="1236"/>
    </row>
    <row r="48" spans="2:19" ht="30">
      <c r="B48" s="891">
        <v>37</v>
      </c>
      <c r="C48" s="892" t="s">
        <v>2016</v>
      </c>
      <c r="D48" s="1240">
        <v>570.80999999999995</v>
      </c>
      <c r="E48" s="1236"/>
      <c r="F48" s="1236"/>
      <c r="G48" s="1236"/>
      <c r="H48" s="1236"/>
      <c r="I48" s="1236"/>
      <c r="J48" s="1236"/>
      <c r="K48" s="1236"/>
      <c r="L48" s="1236"/>
      <c r="M48" s="1236"/>
      <c r="N48" s="1236"/>
      <c r="O48" s="1236"/>
      <c r="P48" s="1236"/>
      <c r="Q48" s="1236"/>
      <c r="R48" s="1236"/>
      <c r="S48" s="1236"/>
    </row>
    <row r="49" spans="1:19">
      <c r="B49" s="891">
        <v>38</v>
      </c>
      <c r="C49" s="884" t="s">
        <v>798</v>
      </c>
      <c r="D49" s="1240">
        <v>570.80999999999995</v>
      </c>
      <c r="E49" s="1236"/>
      <c r="F49" s="1236"/>
      <c r="G49" s="1236"/>
      <c r="H49" s="1236"/>
      <c r="I49" s="1236"/>
      <c r="J49" s="1236"/>
      <c r="K49" s="1236"/>
      <c r="L49" s="1236"/>
      <c r="M49" s="1236"/>
      <c r="N49" s="1236"/>
      <c r="O49" s="1236"/>
      <c r="P49" s="1236"/>
      <c r="Q49" s="1236"/>
      <c r="R49" s="1236"/>
      <c r="S49" s="1236"/>
    </row>
    <row r="50" spans="1:19">
      <c r="B50" s="891">
        <v>39</v>
      </c>
      <c r="C50" s="884" t="s">
        <v>813</v>
      </c>
      <c r="D50" s="1240"/>
      <c r="E50" s="1236"/>
      <c r="F50" s="1236"/>
      <c r="G50" s="1236"/>
      <c r="H50" s="1236"/>
      <c r="I50" s="1236"/>
      <c r="J50" s="1236"/>
      <c r="K50" s="1236"/>
      <c r="L50" s="1236"/>
      <c r="M50" s="1236"/>
      <c r="N50" s="1236"/>
      <c r="O50" s="1236"/>
      <c r="P50" s="1236"/>
      <c r="Q50" s="1236"/>
      <c r="R50" s="1236"/>
      <c r="S50" s="1236"/>
    </row>
    <row r="51" spans="1:19">
      <c r="B51" s="891">
        <v>40</v>
      </c>
      <c r="C51" s="884" t="s">
        <v>1587</v>
      </c>
      <c r="D51" s="1240"/>
      <c r="E51" s="1236"/>
      <c r="F51" s="1236"/>
      <c r="G51" s="1236"/>
      <c r="H51" s="1236"/>
      <c r="I51" s="1236"/>
      <c r="J51" s="1236"/>
      <c r="K51" s="1236"/>
      <c r="L51" s="1236"/>
      <c r="M51" s="1236"/>
      <c r="N51" s="1236"/>
      <c r="O51" s="1236"/>
      <c r="P51" s="1236"/>
      <c r="Q51" s="1236"/>
      <c r="R51" s="1236"/>
      <c r="S51" s="1236"/>
    </row>
    <row r="52" spans="1:19">
      <c r="B52" s="893">
        <v>41</v>
      </c>
      <c r="C52" s="888" t="s">
        <v>2017</v>
      </c>
      <c r="D52" s="881"/>
      <c r="E52" s="1236"/>
      <c r="F52" s="1236"/>
      <c r="G52" s="1236"/>
      <c r="H52" s="1236"/>
      <c r="I52" s="1236"/>
      <c r="J52" s="1236"/>
      <c r="K52" s="1236"/>
      <c r="L52" s="1236"/>
      <c r="M52" s="1236"/>
      <c r="N52" s="1236"/>
      <c r="O52" s="1236"/>
      <c r="P52" s="1236"/>
      <c r="Q52" s="1236"/>
      <c r="R52" s="1236"/>
      <c r="S52" s="1236"/>
    </row>
    <row r="53" spans="1:19">
      <c r="B53" s="893">
        <v>42</v>
      </c>
      <c r="C53" s="888" t="s">
        <v>2018</v>
      </c>
      <c r="D53" s="881">
        <v>43.69</v>
      </c>
      <c r="E53" s="1236"/>
      <c r="F53" s="1236"/>
      <c r="G53" s="1236"/>
      <c r="H53" s="1236"/>
      <c r="I53" s="1236"/>
      <c r="J53" s="1236"/>
      <c r="K53" s="1236"/>
      <c r="L53" s="1236"/>
      <c r="M53" s="1236"/>
      <c r="N53" s="1236"/>
      <c r="O53" s="1236"/>
      <c r="P53" s="1236"/>
      <c r="Q53" s="1236"/>
      <c r="R53" s="1236"/>
      <c r="S53" s="1236"/>
    </row>
    <row r="54" spans="1:19">
      <c r="B54" s="893">
        <v>43</v>
      </c>
      <c r="C54" s="888" t="s">
        <v>2019</v>
      </c>
      <c r="D54" s="881">
        <v>1.74</v>
      </c>
      <c r="E54" s="1236"/>
      <c r="F54" s="1236"/>
      <c r="G54" s="1236"/>
      <c r="H54" s="1236"/>
      <c r="I54" s="1236"/>
      <c r="J54" s="1236"/>
      <c r="K54" s="1236"/>
      <c r="L54" s="1236"/>
      <c r="M54" s="1236"/>
      <c r="N54" s="1236"/>
      <c r="O54" s="1236"/>
      <c r="P54" s="1236"/>
      <c r="Q54" s="1236"/>
      <c r="R54" s="1236"/>
      <c r="S54" s="1236"/>
    </row>
    <row r="55" spans="1:19">
      <c r="B55" s="893">
        <v>44</v>
      </c>
      <c r="C55" s="888" t="s">
        <v>2020</v>
      </c>
      <c r="D55" s="881">
        <f>71.75+137.35</f>
        <v>209.1</v>
      </c>
      <c r="E55" s="1236"/>
      <c r="F55" s="1236"/>
      <c r="G55" s="1236"/>
      <c r="H55" s="1236"/>
      <c r="I55" s="1236"/>
      <c r="J55" s="1236"/>
      <c r="K55" s="1236"/>
      <c r="L55" s="1236"/>
      <c r="M55" s="1236"/>
      <c r="N55" s="1236"/>
      <c r="O55" s="1236"/>
      <c r="P55" s="1236"/>
      <c r="Q55" s="1236"/>
      <c r="R55" s="1236"/>
      <c r="S55" s="1236"/>
    </row>
    <row r="56" spans="1:19">
      <c r="B56" s="893">
        <v>45</v>
      </c>
      <c r="C56" s="890" t="s">
        <v>2021</v>
      </c>
      <c r="D56" s="881">
        <v>5157.96</v>
      </c>
      <c r="E56" s="1236"/>
      <c r="F56" s="1236"/>
      <c r="G56" s="1236"/>
      <c r="H56" s="1236"/>
      <c r="I56" s="1236"/>
      <c r="J56" s="1236"/>
      <c r="K56" s="1236"/>
      <c r="L56" s="1236"/>
      <c r="M56" s="1236"/>
      <c r="N56" s="1236"/>
      <c r="O56" s="1236"/>
      <c r="P56" s="1236"/>
      <c r="Q56" s="1236"/>
      <c r="R56" s="1236"/>
      <c r="S56" s="1236"/>
    </row>
    <row r="57" spans="1:19" s="877" customFormat="1" ht="30">
      <c r="A57" s="877" t="s">
        <v>1043</v>
      </c>
      <c r="B57" s="894"/>
      <c r="C57" s="873" t="s">
        <v>2432</v>
      </c>
      <c r="D57" s="875"/>
      <c r="E57" s="875"/>
      <c r="F57" s="875"/>
      <c r="G57" s="875"/>
      <c r="H57" s="875"/>
      <c r="I57" s="875"/>
      <c r="J57" s="875"/>
      <c r="K57" s="875"/>
      <c r="L57" s="875"/>
      <c r="M57" s="875"/>
      <c r="N57" s="875"/>
      <c r="O57" s="875"/>
      <c r="P57" s="875"/>
      <c r="Q57" s="875"/>
      <c r="R57" s="875"/>
      <c r="S57" s="876"/>
    </row>
    <row r="58" spans="1:19">
      <c r="B58" s="893">
        <v>46</v>
      </c>
      <c r="C58" s="888" t="s">
        <v>2022</v>
      </c>
      <c r="D58" s="881">
        <v>434.33</v>
      </c>
      <c r="E58" s="1236"/>
      <c r="F58" s="1236"/>
      <c r="G58" s="1236"/>
      <c r="H58" s="1236"/>
      <c r="I58" s="1236"/>
      <c r="J58" s="1236"/>
      <c r="K58" s="1236"/>
      <c r="L58" s="1236"/>
      <c r="M58" s="1236"/>
      <c r="N58" s="1236"/>
      <c r="O58" s="1236"/>
      <c r="P58" s="1236"/>
      <c r="Q58" s="1236"/>
      <c r="R58" s="1236"/>
      <c r="S58" s="1236"/>
    </row>
    <row r="59" spans="1:19">
      <c r="B59" s="893">
        <v>47</v>
      </c>
      <c r="C59" s="888" t="s">
        <v>2023</v>
      </c>
      <c r="D59" s="881">
        <v>3820.39</v>
      </c>
      <c r="E59" s="1236"/>
      <c r="F59" s="1236"/>
      <c r="G59" s="1236"/>
      <c r="H59" s="1236"/>
      <c r="I59" s="1236"/>
      <c r="J59" s="1236"/>
      <c r="K59" s="1236"/>
      <c r="L59" s="1236"/>
      <c r="M59" s="1236"/>
      <c r="N59" s="1236"/>
      <c r="O59" s="1236"/>
      <c r="P59" s="1236"/>
      <c r="Q59" s="1236"/>
      <c r="R59" s="1236"/>
      <c r="S59" s="1236"/>
    </row>
    <row r="60" spans="1:19">
      <c r="B60" s="893">
        <v>48</v>
      </c>
      <c r="C60" s="888" t="s">
        <v>2024</v>
      </c>
      <c r="D60" s="881">
        <v>1.02</v>
      </c>
      <c r="E60" s="1236"/>
      <c r="F60" s="1236"/>
      <c r="G60" s="1236"/>
      <c r="H60" s="1236"/>
      <c r="I60" s="1236"/>
      <c r="J60" s="1236"/>
      <c r="K60" s="1236"/>
      <c r="L60" s="1236"/>
      <c r="M60" s="1236"/>
      <c r="N60" s="1236"/>
      <c r="O60" s="1236"/>
      <c r="P60" s="1236"/>
      <c r="Q60" s="1236"/>
      <c r="R60" s="1236"/>
      <c r="S60" s="1236"/>
    </row>
    <row r="61" spans="1:19" ht="38.25" customHeight="1">
      <c r="B61" s="893">
        <v>49</v>
      </c>
      <c r="C61" s="895" t="s">
        <v>2025</v>
      </c>
      <c r="D61" s="881">
        <v>4255.74</v>
      </c>
      <c r="E61" s="1236"/>
      <c r="F61" s="1236"/>
      <c r="G61" s="1236"/>
      <c r="H61" s="1236"/>
      <c r="I61" s="1236"/>
      <c r="J61" s="1236"/>
      <c r="K61" s="1236"/>
      <c r="L61" s="1236"/>
      <c r="M61" s="1236"/>
      <c r="N61" s="1236"/>
      <c r="O61" s="1236"/>
      <c r="P61" s="1236"/>
      <c r="Q61" s="1236"/>
      <c r="R61" s="1236"/>
      <c r="S61" s="1236"/>
    </row>
    <row r="62" spans="1:19" s="877" customFormat="1">
      <c r="B62" s="893">
        <v>50</v>
      </c>
      <c r="C62" s="890" t="s">
        <v>2026</v>
      </c>
      <c r="D62" s="1124">
        <v>9413.7000000000007</v>
      </c>
      <c r="E62" s="1236"/>
      <c r="F62" s="1236"/>
      <c r="G62" s="1236"/>
      <c r="H62" s="1236"/>
      <c r="I62" s="1236"/>
      <c r="J62" s="1236"/>
      <c r="K62" s="1236"/>
      <c r="L62" s="1236"/>
      <c r="M62" s="1236"/>
      <c r="N62" s="1236"/>
      <c r="O62" s="1236"/>
      <c r="P62" s="1236"/>
      <c r="Q62" s="1236"/>
      <c r="R62" s="1236"/>
      <c r="S62" s="1236"/>
    </row>
    <row r="63" spans="1:19">
      <c r="B63" s="865"/>
    </row>
    <row r="64" spans="1:19">
      <c r="B64" s="865"/>
    </row>
    <row r="65" spans="2:3" ht="30">
      <c r="B65" s="865"/>
      <c r="C65" s="865" t="s">
        <v>2339</v>
      </c>
    </row>
    <row r="66" spans="2:3">
      <c r="B66" s="865"/>
    </row>
    <row r="67" spans="2:3" ht="105">
      <c r="B67" s="865"/>
      <c r="C67" s="865" t="s">
        <v>2065</v>
      </c>
    </row>
    <row r="68" spans="2:3" ht="10.5" customHeight="1">
      <c r="B68" s="865"/>
    </row>
    <row r="69" spans="2:3" ht="409.5">
      <c r="B69" s="865"/>
      <c r="C69" s="1241" t="s">
        <v>2433</v>
      </c>
    </row>
    <row r="70" spans="2:3">
      <c r="B70" s="865"/>
    </row>
    <row r="71" spans="2:3">
      <c r="B71" s="865"/>
    </row>
    <row r="72" spans="2:3">
      <c r="B72" s="865"/>
    </row>
    <row r="73" spans="2:3">
      <c r="B73" s="865"/>
    </row>
    <row r="74" spans="2:3">
      <c r="B74" s="865"/>
    </row>
    <row r="75" spans="2:3">
      <c r="B75" s="865"/>
    </row>
    <row r="76" spans="2:3">
      <c r="B76" s="865"/>
    </row>
    <row r="77" spans="2:3">
      <c r="B77" s="865"/>
    </row>
    <row r="78" spans="2:3">
      <c r="B78" s="865"/>
    </row>
    <row r="79" spans="2:3">
      <c r="B79" s="865"/>
    </row>
    <row r="80" spans="2:3">
      <c r="B80" s="865"/>
    </row>
    <row r="81" s="865" customFormat="1"/>
    <row r="82" s="865" customFormat="1"/>
    <row r="83" s="865" customFormat="1"/>
    <row r="84" s="865" customFormat="1"/>
    <row r="85" s="865" customFormat="1"/>
    <row r="86" s="865" customFormat="1"/>
    <row r="87" s="865" customFormat="1"/>
    <row r="88" s="865" customFormat="1"/>
    <row r="89" s="865" customFormat="1"/>
    <row r="90" s="865" customFormat="1"/>
    <row r="91" s="865" customFormat="1"/>
    <row r="92" s="865" customFormat="1"/>
    <row r="93" s="865" customFormat="1"/>
    <row r="94" s="865" customFormat="1"/>
    <row r="95" s="865" customFormat="1"/>
    <row r="96" s="865" customFormat="1"/>
    <row r="97" s="865" customFormat="1"/>
    <row r="98" s="865" customFormat="1"/>
    <row r="99" s="865" customFormat="1"/>
    <row r="100" s="865" customFormat="1"/>
    <row r="101" s="865" customFormat="1"/>
    <row r="102" s="865" customFormat="1"/>
    <row r="103" s="865" customFormat="1"/>
    <row r="104" s="865" customFormat="1"/>
    <row r="105" s="865" customFormat="1"/>
    <row r="106" s="865" customFormat="1"/>
    <row r="107" s="865" customFormat="1"/>
    <row r="108" s="865" customFormat="1"/>
    <row r="109" s="865" customFormat="1"/>
    <row r="110" s="865" customFormat="1"/>
    <row r="111" s="865" customFormat="1"/>
    <row r="112" s="865" customFormat="1"/>
    <row r="113" s="865" customFormat="1"/>
    <row r="114" s="865" customFormat="1"/>
    <row r="115" s="865" customFormat="1"/>
    <row r="116" s="865" customFormat="1"/>
    <row r="117" s="865" customFormat="1"/>
    <row r="118" s="865" customFormat="1"/>
    <row r="119" s="865" customFormat="1"/>
    <row r="120" s="865" customFormat="1"/>
    <row r="121" s="865" customFormat="1"/>
    <row r="122" s="865" customFormat="1"/>
    <row r="123" s="865" customFormat="1"/>
    <row r="124" s="865" customFormat="1"/>
    <row r="125" s="865" customFormat="1"/>
    <row r="126" s="865" customFormat="1"/>
    <row r="127" s="865" customFormat="1"/>
    <row r="128" s="865" customFormat="1"/>
    <row r="129" s="865" customFormat="1"/>
    <row r="130" s="865" customFormat="1"/>
    <row r="131" s="865" customFormat="1"/>
    <row r="132" s="865" customFormat="1"/>
    <row r="133" s="865" customFormat="1"/>
    <row r="134" s="865" customFormat="1"/>
    <row r="135" s="865" customFormat="1"/>
    <row r="136" s="865" customFormat="1"/>
    <row r="137" s="865" customFormat="1"/>
    <row r="138" s="865" customFormat="1"/>
    <row r="139" s="865" customFormat="1"/>
    <row r="140" s="865" customFormat="1"/>
    <row r="141" s="865" customFormat="1"/>
    <row r="142" s="865" customFormat="1"/>
    <row r="143" s="865" customFormat="1"/>
    <row r="144" s="865" customFormat="1"/>
    <row r="145" s="865" customFormat="1"/>
    <row r="146" s="865" customFormat="1"/>
    <row r="147" s="865" customFormat="1"/>
    <row r="148" s="865" customFormat="1"/>
    <row r="149" s="865" customFormat="1"/>
    <row r="150" s="865" customFormat="1"/>
    <row r="151" s="865" customFormat="1"/>
    <row r="152" s="865" customFormat="1"/>
    <row r="153" s="865" customFormat="1"/>
    <row r="154" s="865" customFormat="1"/>
    <row r="155" s="865" customFormat="1"/>
    <row r="156" s="865" customFormat="1"/>
    <row r="157" s="865" customFormat="1"/>
    <row r="158" s="865" customFormat="1"/>
    <row r="159" s="865" customFormat="1"/>
    <row r="160" s="865" customFormat="1"/>
    <row r="161" s="865" customFormat="1"/>
    <row r="162" s="865" customFormat="1"/>
    <row r="163" s="865" customFormat="1"/>
    <row r="164" s="865" customFormat="1"/>
    <row r="165" s="865" customFormat="1"/>
    <row r="166" s="865" customFormat="1"/>
    <row r="167" s="865" customFormat="1"/>
    <row r="168" s="865" customFormat="1"/>
    <row r="169" s="865" customFormat="1"/>
    <row r="170" s="865" customFormat="1"/>
    <row r="171" s="865" customFormat="1"/>
    <row r="172" s="865" customFormat="1"/>
    <row r="173" s="865" customFormat="1"/>
    <row r="174" s="865" customFormat="1"/>
    <row r="175" s="865" customFormat="1"/>
    <row r="176" s="865" customFormat="1"/>
    <row r="177" s="865" customFormat="1"/>
    <row r="178" s="865" customFormat="1"/>
    <row r="179" s="865" customFormat="1"/>
    <row r="180" s="865" customFormat="1"/>
    <row r="181" s="865" customFormat="1"/>
    <row r="182" s="865" customFormat="1"/>
    <row r="183" s="865" customFormat="1"/>
    <row r="184" s="865" customFormat="1"/>
    <row r="185" s="865" customFormat="1"/>
    <row r="186" s="865" customFormat="1"/>
    <row r="187" s="865" customFormat="1"/>
    <row r="188" s="865" customFormat="1"/>
    <row r="189" s="865" customFormat="1"/>
    <row r="190" s="865" customFormat="1"/>
    <row r="191" s="865" customFormat="1"/>
    <row r="192" s="865" customFormat="1"/>
    <row r="193" s="865" customFormat="1"/>
    <row r="194" s="865" customFormat="1"/>
    <row r="195" s="865" customFormat="1"/>
    <row r="196" s="865" customFormat="1"/>
    <row r="197" s="865" customFormat="1"/>
    <row r="198" s="865" customFormat="1"/>
    <row r="199" s="865" customFormat="1"/>
    <row r="200" s="865" customFormat="1"/>
    <row r="201" s="865" customFormat="1"/>
    <row r="202" s="865" customFormat="1"/>
    <row r="203" s="865" customFormat="1"/>
    <row r="204" s="865" customFormat="1"/>
    <row r="205" s="865" customFormat="1"/>
    <row r="206" s="865" customFormat="1"/>
    <row r="207" s="865" customFormat="1"/>
    <row r="208" s="865" customFormat="1"/>
    <row r="209" s="865" customFormat="1"/>
    <row r="210" s="865" customFormat="1"/>
    <row r="211" s="865" customFormat="1"/>
    <row r="212" s="865" customFormat="1"/>
    <row r="213" s="865" customFormat="1"/>
    <row r="214" s="865" customFormat="1"/>
    <row r="215" s="865" customFormat="1"/>
    <row r="216" s="865" customFormat="1"/>
    <row r="217" s="865" customFormat="1"/>
    <row r="218" s="865" customFormat="1"/>
    <row r="219" s="865" customFormat="1"/>
    <row r="220" s="865" customFormat="1"/>
    <row r="221" s="865" customFormat="1"/>
    <row r="222" s="865" customFormat="1"/>
    <row r="223" s="865" customFormat="1"/>
    <row r="224" s="865" customFormat="1"/>
    <row r="225" s="865" customFormat="1"/>
    <row r="226" s="865" customFormat="1"/>
    <row r="227" s="865" customFormat="1"/>
    <row r="228" s="865" customFormat="1"/>
    <row r="229" s="865" customFormat="1"/>
    <row r="230" s="865" customFormat="1"/>
    <row r="231" s="865" customFormat="1"/>
    <row r="232" s="865" customFormat="1"/>
    <row r="233" s="865" customFormat="1"/>
    <row r="234" s="865" customFormat="1"/>
    <row r="235" s="865" customFormat="1"/>
    <row r="236" s="865" customFormat="1"/>
    <row r="237" s="865" customFormat="1"/>
    <row r="238" s="865" customFormat="1"/>
    <row r="239" s="865" customFormat="1"/>
    <row r="240" s="865" customFormat="1"/>
    <row r="241" s="865" customFormat="1"/>
    <row r="242" s="865" customFormat="1"/>
    <row r="243" s="865" customFormat="1"/>
    <row r="244" s="865" customFormat="1"/>
    <row r="245" s="865" customFormat="1"/>
    <row r="246" s="865" customFormat="1"/>
    <row r="247" s="865" customFormat="1"/>
    <row r="248" s="865" customFormat="1"/>
    <row r="249" s="865" customFormat="1"/>
    <row r="250" s="865" customFormat="1"/>
    <row r="251" s="865" customFormat="1"/>
    <row r="252" s="865" customFormat="1"/>
    <row r="253" s="865" customFormat="1"/>
    <row r="254" s="865" customFormat="1"/>
    <row r="255" s="865" customFormat="1"/>
    <row r="256" s="865" customFormat="1"/>
    <row r="257" s="865" customFormat="1"/>
    <row r="258" s="865" customFormat="1"/>
    <row r="259" s="865" customFormat="1"/>
    <row r="260" s="865" customFormat="1"/>
    <row r="261" s="865" customFormat="1"/>
    <row r="262" s="865" customFormat="1"/>
    <row r="263" s="865" customFormat="1"/>
    <row r="264" s="865" customFormat="1"/>
    <row r="265" s="865" customFormat="1"/>
    <row r="266" s="865" customFormat="1"/>
    <row r="267" s="865" customFormat="1"/>
    <row r="268" s="865" customFormat="1"/>
    <row r="269" s="865" customFormat="1"/>
    <row r="270" s="865" customFormat="1"/>
    <row r="271" s="865" customFormat="1"/>
    <row r="272" s="865" customFormat="1"/>
    <row r="273" s="865" customFormat="1"/>
    <row r="274" s="865" customFormat="1"/>
    <row r="275" s="865" customFormat="1"/>
    <row r="276" s="865" customFormat="1"/>
    <row r="277" s="865" customFormat="1"/>
    <row r="278" s="865" customFormat="1"/>
    <row r="279" s="865" customFormat="1"/>
    <row r="280" s="865" customFormat="1"/>
    <row r="281" s="865" customFormat="1"/>
    <row r="282" s="865" customFormat="1"/>
    <row r="283" s="865" customFormat="1"/>
    <row r="284" s="865" customFormat="1"/>
    <row r="285" s="865" customFormat="1"/>
    <row r="286" s="865" customFormat="1"/>
    <row r="287" s="865" customFormat="1"/>
    <row r="288" s="865" customFormat="1"/>
    <row r="289" s="865" customFormat="1"/>
    <row r="290" s="865" customFormat="1"/>
    <row r="291" s="865" customFormat="1"/>
    <row r="292" s="865" customFormat="1"/>
    <row r="293" s="865" customFormat="1"/>
    <row r="294" s="865" customFormat="1"/>
    <row r="295" s="865" customFormat="1"/>
    <row r="296" s="865" customFormat="1"/>
    <row r="297" s="865" customFormat="1"/>
    <row r="298" s="865" customFormat="1"/>
    <row r="299" s="865" customFormat="1"/>
    <row r="300" s="865" customFormat="1"/>
    <row r="301" s="865" customFormat="1"/>
    <row r="302" s="865" customFormat="1"/>
    <row r="303" s="865" customFormat="1"/>
    <row r="304" s="865" customFormat="1"/>
    <row r="305" s="865" customFormat="1"/>
    <row r="306" s="865" customFormat="1"/>
    <row r="307" s="865" customFormat="1"/>
    <row r="308" s="865" customFormat="1"/>
    <row r="309" s="865" customFormat="1"/>
  </sheetData>
  <mergeCells count="12">
    <mergeCell ref="K8:N8"/>
    <mergeCell ref="P8:S8"/>
    <mergeCell ref="B5:C9"/>
    <mergeCell ref="D5:S5"/>
    <mergeCell ref="D6:D9"/>
    <mergeCell ref="E6:I6"/>
    <mergeCell ref="J6:N6"/>
    <mergeCell ref="O6:S6"/>
    <mergeCell ref="E7:I7"/>
    <mergeCell ref="J7:N7"/>
    <mergeCell ref="O7:S7"/>
    <mergeCell ref="F8:I8"/>
  </mergeCells>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EBFF-F0B3-4383-A282-87FE8C792219}">
  <sheetPr codeName="Sheet56"/>
  <dimension ref="B2:AJ26"/>
  <sheetViews>
    <sheetView topLeftCell="R1" zoomScale="70" zoomScaleNormal="70" workbookViewId="0">
      <selection activeCell="Z35" sqref="Z35"/>
    </sheetView>
  </sheetViews>
  <sheetFormatPr defaultColWidth="8.7109375" defaultRowHeight="15"/>
  <cols>
    <col min="1" max="1" width="8.7109375" style="896"/>
    <col min="2" max="2" width="4.28515625" style="897" customWidth="1"/>
    <col min="3" max="3" width="64.42578125" style="896" customWidth="1"/>
    <col min="4" max="4" width="12.42578125" style="896" bestFit="1" customWidth="1"/>
    <col min="5" max="5" width="11.42578125" style="896" customWidth="1"/>
    <col min="6" max="8" width="12.5703125" style="896" customWidth="1"/>
    <col min="9" max="9" width="8.7109375" style="896"/>
    <col min="10" max="10" width="9.5703125" style="896" customWidth="1"/>
    <col min="11" max="11" width="12.5703125" style="896" bestFit="1" customWidth="1"/>
    <col min="12" max="13" width="12.5703125" style="896" customWidth="1"/>
    <col min="14" max="14" width="8.7109375" style="896"/>
    <col min="15" max="15" width="11" style="896" customWidth="1"/>
    <col min="16" max="16" width="12.5703125" style="896" bestFit="1" customWidth="1"/>
    <col min="17" max="18" width="12.5703125" style="896" customWidth="1"/>
    <col min="19" max="19" width="13.42578125" style="896" customWidth="1"/>
    <col min="20" max="20" width="8.7109375" style="896"/>
    <col min="21" max="21" width="11.42578125" style="896" customWidth="1"/>
    <col min="22" max="22" width="12" style="896" bestFit="1" customWidth="1"/>
    <col min="23" max="23" width="13.5703125" style="896" customWidth="1"/>
    <col min="24" max="24" width="12" style="896" customWidth="1"/>
    <col min="25" max="25" width="8.7109375" style="896"/>
    <col min="26" max="26" width="9.5703125" style="896" customWidth="1"/>
    <col min="27" max="27" width="13.28515625" style="896" customWidth="1"/>
    <col min="28" max="28" width="14.42578125" style="896" customWidth="1"/>
    <col min="29" max="29" width="12" style="896" customWidth="1"/>
    <col min="30" max="30" width="8.7109375" style="896"/>
    <col min="31" max="31" width="11" style="896" customWidth="1"/>
    <col min="32" max="32" width="12.5703125" style="896" bestFit="1" customWidth="1"/>
    <col min="33" max="33" width="13" style="896" bestFit="1" customWidth="1"/>
    <col min="34" max="34" width="12" style="896" customWidth="1"/>
    <col min="35" max="35" width="15.5703125" style="896" bestFit="1" customWidth="1"/>
    <col min="36" max="36" width="11.42578125" style="896" customWidth="1"/>
    <col min="37" max="16384" width="8.7109375" style="896"/>
  </cols>
  <sheetData>
    <row r="2" spans="2:36">
      <c r="B2" s="864" t="s">
        <v>2027</v>
      </c>
    </row>
    <row r="3" spans="2:36" ht="15.75" thickBot="1">
      <c r="AF3" s="898"/>
      <c r="AG3" s="898"/>
      <c r="AH3" s="898"/>
      <c r="AI3" s="898"/>
    </row>
    <row r="4" spans="2:36" s="897" customFormat="1" ht="15.75" thickBot="1">
      <c r="B4" s="1739"/>
      <c r="C4" s="1740"/>
      <c r="D4" s="899" t="s">
        <v>7</v>
      </c>
      <c r="E4" s="900" t="s">
        <v>8</v>
      </c>
      <c r="F4" s="900" t="s">
        <v>9</v>
      </c>
      <c r="G4" s="900" t="s">
        <v>46</v>
      </c>
      <c r="H4" s="900" t="s">
        <v>47</v>
      </c>
      <c r="I4" s="900" t="s">
        <v>155</v>
      </c>
      <c r="J4" s="900" t="s">
        <v>156</v>
      </c>
      <c r="K4" s="900" t="s">
        <v>157</v>
      </c>
      <c r="L4" s="900" t="s">
        <v>158</v>
      </c>
      <c r="M4" s="900" t="s">
        <v>159</v>
      </c>
      <c r="N4" s="900" t="s">
        <v>160</v>
      </c>
      <c r="O4" s="900" t="s">
        <v>161</v>
      </c>
      <c r="P4" s="900" t="s">
        <v>162</v>
      </c>
      <c r="Q4" s="900" t="s">
        <v>754</v>
      </c>
      <c r="R4" s="900" t="s">
        <v>755</v>
      </c>
      <c r="S4" s="900" t="s">
        <v>756</v>
      </c>
      <c r="T4" s="900" t="s">
        <v>757</v>
      </c>
      <c r="U4" s="900" t="s">
        <v>2028</v>
      </c>
      <c r="V4" s="900" t="s">
        <v>2029</v>
      </c>
      <c r="W4" s="900" t="s">
        <v>2030</v>
      </c>
      <c r="X4" s="900" t="s">
        <v>2031</v>
      </c>
      <c r="Y4" s="900" t="s">
        <v>2032</v>
      </c>
      <c r="Z4" s="900" t="s">
        <v>2033</v>
      </c>
      <c r="AA4" s="900" t="s">
        <v>1296</v>
      </c>
      <c r="AB4" s="900" t="s">
        <v>1298</v>
      </c>
      <c r="AC4" s="900" t="s">
        <v>2034</v>
      </c>
      <c r="AD4" s="900" t="s">
        <v>2035</v>
      </c>
      <c r="AE4" s="900" t="s">
        <v>2036</v>
      </c>
      <c r="AF4" s="900" t="s">
        <v>2037</v>
      </c>
      <c r="AG4" s="900" t="s">
        <v>2038</v>
      </c>
      <c r="AH4" s="900" t="s">
        <v>2039</v>
      </c>
      <c r="AI4" s="900" t="s">
        <v>2040</v>
      </c>
    </row>
    <row r="5" spans="2:36" ht="29.1" customHeight="1">
      <c r="B5" s="901"/>
      <c r="C5" s="902"/>
      <c r="D5" s="1741" t="s">
        <v>2041</v>
      </c>
      <c r="E5" s="1742"/>
      <c r="F5" s="1742"/>
      <c r="G5" s="1742"/>
      <c r="H5" s="1742"/>
      <c r="I5" s="1742"/>
      <c r="J5" s="1742"/>
      <c r="K5" s="1742"/>
      <c r="L5" s="1742"/>
      <c r="M5" s="1742"/>
      <c r="N5" s="1742"/>
      <c r="O5" s="1742"/>
      <c r="P5" s="1742"/>
      <c r="Q5" s="1742"/>
      <c r="R5" s="1742"/>
      <c r="S5" s="1742"/>
      <c r="T5" s="1741" t="s">
        <v>2042</v>
      </c>
      <c r="U5" s="1742"/>
      <c r="V5" s="1742"/>
      <c r="W5" s="1742"/>
      <c r="X5" s="1742"/>
      <c r="Y5" s="1742"/>
      <c r="Z5" s="1742"/>
      <c r="AA5" s="1742"/>
      <c r="AB5" s="1742"/>
      <c r="AC5" s="1742"/>
      <c r="AD5" s="1742"/>
      <c r="AE5" s="1742"/>
      <c r="AF5" s="1742"/>
      <c r="AG5" s="1742"/>
      <c r="AH5" s="1742"/>
      <c r="AI5" s="1743"/>
    </row>
    <row r="6" spans="2:36" ht="14.25" customHeight="1">
      <c r="B6" s="903"/>
      <c r="C6" s="904"/>
      <c r="D6" s="1744" t="s">
        <v>1988</v>
      </c>
      <c r="E6" s="1745"/>
      <c r="F6" s="1745"/>
      <c r="G6" s="1745"/>
      <c r="H6" s="1746"/>
      <c r="I6" s="1744" t="s">
        <v>1989</v>
      </c>
      <c r="J6" s="1745"/>
      <c r="K6" s="1745"/>
      <c r="L6" s="1745"/>
      <c r="M6" s="1746"/>
      <c r="N6" s="1744" t="s">
        <v>1990</v>
      </c>
      <c r="O6" s="1745"/>
      <c r="P6" s="1745"/>
      <c r="Q6" s="1745"/>
      <c r="R6" s="1745"/>
      <c r="S6" s="905"/>
      <c r="T6" s="1744" t="s">
        <v>1988</v>
      </c>
      <c r="U6" s="1745"/>
      <c r="V6" s="1745"/>
      <c r="W6" s="1745"/>
      <c r="X6" s="1746"/>
      <c r="Y6" s="1744" t="s">
        <v>1989</v>
      </c>
      <c r="Z6" s="1745"/>
      <c r="AA6" s="1745"/>
      <c r="AB6" s="1745"/>
      <c r="AC6" s="1746"/>
      <c r="AD6" s="1744" t="s">
        <v>1990</v>
      </c>
      <c r="AE6" s="1745"/>
      <c r="AF6" s="1745"/>
      <c r="AG6" s="1745"/>
      <c r="AH6" s="1745"/>
      <c r="AI6" s="1746"/>
    </row>
    <row r="7" spans="2:36" ht="33.75" customHeight="1">
      <c r="B7" s="903"/>
      <c r="C7" s="904"/>
      <c r="D7" s="1747" t="s">
        <v>2043</v>
      </c>
      <c r="E7" s="1748"/>
      <c r="F7" s="1748"/>
      <c r="G7" s="1748"/>
      <c r="H7" s="1749"/>
      <c r="I7" s="1747" t="s">
        <v>2043</v>
      </c>
      <c r="J7" s="1748"/>
      <c r="K7" s="1748"/>
      <c r="L7" s="1748"/>
      <c r="M7" s="1749"/>
      <c r="N7" s="1747" t="s">
        <v>2043</v>
      </c>
      <c r="O7" s="1748"/>
      <c r="P7" s="1748"/>
      <c r="Q7" s="1748"/>
      <c r="R7" s="1749"/>
      <c r="S7" s="1750" t="s">
        <v>2044</v>
      </c>
      <c r="T7" s="1747" t="s">
        <v>2045</v>
      </c>
      <c r="U7" s="1748"/>
      <c r="V7" s="1748"/>
      <c r="W7" s="1748"/>
      <c r="X7" s="1749"/>
      <c r="Y7" s="1747" t="s">
        <v>2045</v>
      </c>
      <c r="Z7" s="1748"/>
      <c r="AA7" s="1748"/>
      <c r="AB7" s="1748"/>
      <c r="AC7" s="1749"/>
      <c r="AD7" s="1747" t="s">
        <v>2045</v>
      </c>
      <c r="AE7" s="1748"/>
      <c r="AF7" s="1748"/>
      <c r="AG7" s="1748"/>
      <c r="AH7" s="1749"/>
      <c r="AI7" s="1750" t="s">
        <v>2046</v>
      </c>
    </row>
    <row r="8" spans="2:36">
      <c r="B8" s="903"/>
      <c r="C8" s="904"/>
      <c r="D8" s="906"/>
      <c r="E8" s="1747" t="s">
        <v>2047</v>
      </c>
      <c r="F8" s="1748"/>
      <c r="G8" s="1748"/>
      <c r="H8" s="1749"/>
      <c r="I8" s="906"/>
      <c r="J8" s="1747" t="s">
        <v>2047</v>
      </c>
      <c r="K8" s="1748"/>
      <c r="L8" s="1748"/>
      <c r="M8" s="1749"/>
      <c r="N8" s="906"/>
      <c r="O8" s="1747" t="s">
        <v>2047</v>
      </c>
      <c r="P8" s="1748"/>
      <c r="Q8" s="1748"/>
      <c r="R8" s="1749"/>
      <c r="S8" s="1751"/>
      <c r="T8" s="906"/>
      <c r="U8" s="1747" t="s">
        <v>2047</v>
      </c>
      <c r="V8" s="1748"/>
      <c r="W8" s="1748"/>
      <c r="X8" s="1749"/>
      <c r="Y8" s="906"/>
      <c r="Z8" s="1747" t="s">
        <v>2047</v>
      </c>
      <c r="AA8" s="1748"/>
      <c r="AB8" s="1748"/>
      <c r="AC8" s="1749"/>
      <c r="AD8" s="906"/>
      <c r="AE8" s="1747" t="s">
        <v>2047</v>
      </c>
      <c r="AF8" s="1748"/>
      <c r="AG8" s="1748"/>
      <c r="AH8" s="1749"/>
      <c r="AI8" s="1751"/>
    </row>
    <row r="9" spans="2:36" ht="45">
      <c r="B9" s="903"/>
      <c r="C9" s="907" t="s">
        <v>2048</v>
      </c>
      <c r="D9" s="908"/>
      <c r="E9" s="908"/>
      <c r="F9" s="909" t="s">
        <v>1993</v>
      </c>
      <c r="G9" s="881" t="s">
        <v>1994</v>
      </c>
      <c r="H9" s="881" t="s">
        <v>1995</v>
      </c>
      <c r="I9" s="908"/>
      <c r="J9" s="908"/>
      <c r="K9" s="909" t="s">
        <v>1993</v>
      </c>
      <c r="L9" s="881" t="s">
        <v>1996</v>
      </c>
      <c r="M9" s="881" t="s">
        <v>1995</v>
      </c>
      <c r="N9" s="908"/>
      <c r="O9" s="908"/>
      <c r="P9" s="909" t="s">
        <v>1993</v>
      </c>
      <c r="Q9" s="881" t="s">
        <v>1997</v>
      </c>
      <c r="R9" s="881" t="s">
        <v>1995</v>
      </c>
      <c r="S9" s="1752"/>
      <c r="T9" s="908"/>
      <c r="U9" s="908"/>
      <c r="V9" s="909" t="s">
        <v>1993</v>
      </c>
      <c r="W9" s="881" t="s">
        <v>1994</v>
      </c>
      <c r="X9" s="881" t="s">
        <v>1995</v>
      </c>
      <c r="Y9" s="908"/>
      <c r="Z9" s="908"/>
      <c r="AA9" s="909" t="s">
        <v>1993</v>
      </c>
      <c r="AB9" s="881" t="s">
        <v>1996</v>
      </c>
      <c r="AC9" s="881" t="s">
        <v>1995</v>
      </c>
      <c r="AD9" s="908"/>
      <c r="AE9" s="908"/>
      <c r="AF9" s="909" t="s">
        <v>1993</v>
      </c>
      <c r="AG9" s="881" t="s">
        <v>1997</v>
      </c>
      <c r="AH9" s="881" t="s">
        <v>1995</v>
      </c>
      <c r="AI9" s="1752"/>
    </row>
    <row r="10" spans="2:36">
      <c r="B10" s="893">
        <v>1</v>
      </c>
      <c r="C10" s="910" t="s">
        <v>2049</v>
      </c>
      <c r="D10" s="1242">
        <v>0.3221</v>
      </c>
      <c r="E10" s="1242"/>
      <c r="F10" s="1243"/>
      <c r="G10" s="1242"/>
      <c r="H10" s="1242"/>
      <c r="I10" s="1242"/>
      <c r="J10" s="1242"/>
      <c r="K10" s="1243"/>
      <c r="L10" s="1242"/>
      <c r="M10" s="1242"/>
      <c r="N10" s="1242">
        <v>0.3221</v>
      </c>
      <c r="O10" s="1242"/>
      <c r="P10" s="1243"/>
      <c r="Q10" s="1242"/>
      <c r="R10" s="1242"/>
      <c r="S10" s="1242">
        <v>0.54790000000000005</v>
      </c>
      <c r="T10" s="1242">
        <v>0.13500000000000001</v>
      </c>
      <c r="U10" s="1242"/>
      <c r="V10" s="1243"/>
      <c r="W10" s="1242"/>
      <c r="X10" s="1242"/>
      <c r="Y10" s="1242"/>
      <c r="Z10" s="1242"/>
      <c r="AA10" s="1243"/>
      <c r="AB10" s="1242"/>
      <c r="AC10" s="1242"/>
      <c r="AD10" s="1242">
        <v>0.13500000000000001</v>
      </c>
      <c r="AE10" s="1242"/>
      <c r="AF10" s="1243"/>
      <c r="AG10" s="1242"/>
      <c r="AH10" s="1242"/>
      <c r="AI10" s="1242">
        <v>0.43180000000000002</v>
      </c>
      <c r="AJ10" s="911"/>
    </row>
    <row r="11" spans="2:36" ht="30">
      <c r="B11" s="893">
        <v>2</v>
      </c>
      <c r="C11" s="912" t="s">
        <v>1999</v>
      </c>
      <c r="D11" s="1243">
        <v>0.84950000000000003</v>
      </c>
      <c r="E11" s="1243"/>
      <c r="F11" s="1243"/>
      <c r="G11" s="1243"/>
      <c r="H11" s="1243"/>
      <c r="I11" s="1243"/>
      <c r="J11" s="1243"/>
      <c r="K11" s="1243"/>
      <c r="L11" s="1243"/>
      <c r="M11" s="1243"/>
      <c r="N11" s="1243">
        <v>0.84950000000000003</v>
      </c>
      <c r="O11" s="1243"/>
      <c r="P11" s="1243"/>
      <c r="Q11" s="1243"/>
      <c r="R11" s="1243"/>
      <c r="S11" s="1243">
        <v>0.20775040632269989</v>
      </c>
      <c r="T11" s="1243">
        <v>0.42349999999999999</v>
      </c>
      <c r="U11" s="1243"/>
      <c r="V11" s="1243"/>
      <c r="W11" s="1243"/>
      <c r="X11" s="1243"/>
      <c r="Y11" s="1243"/>
      <c r="Z11" s="1243"/>
      <c r="AA11" s="1243"/>
      <c r="AB11" s="1243"/>
      <c r="AC11" s="1243"/>
      <c r="AD11" s="1243">
        <v>0.42349999999999999</v>
      </c>
      <c r="AE11" s="1243"/>
      <c r="AF11" s="1243"/>
      <c r="AG11" s="1243"/>
      <c r="AH11" s="1243"/>
      <c r="AI11" s="1243">
        <v>0.1376</v>
      </c>
    </row>
    <row r="12" spans="2:36">
      <c r="B12" s="893">
        <v>3</v>
      </c>
      <c r="C12" s="913" t="s">
        <v>2050</v>
      </c>
      <c r="D12" s="1243"/>
      <c r="E12" s="1243"/>
      <c r="F12" s="1243"/>
      <c r="G12" s="1243"/>
      <c r="H12" s="1243"/>
      <c r="I12" s="1243"/>
      <c r="J12" s="1243"/>
      <c r="K12" s="1243"/>
      <c r="L12" s="1243"/>
      <c r="M12" s="1243"/>
      <c r="N12" s="1243"/>
      <c r="O12" s="1243"/>
      <c r="P12" s="1243"/>
      <c r="Q12" s="1243"/>
      <c r="R12" s="1243"/>
      <c r="S12" s="1243"/>
      <c r="T12" s="1243"/>
      <c r="U12" s="1243"/>
      <c r="V12" s="1243"/>
      <c r="W12" s="1243"/>
      <c r="X12" s="1243"/>
      <c r="Y12" s="1243"/>
      <c r="Z12" s="1243"/>
      <c r="AA12" s="1243"/>
      <c r="AB12" s="1243"/>
      <c r="AC12" s="1243"/>
      <c r="AD12" s="1243"/>
      <c r="AE12" s="1243"/>
      <c r="AF12" s="1243"/>
      <c r="AG12" s="1243"/>
      <c r="AH12" s="1243"/>
      <c r="AI12" s="1243"/>
    </row>
    <row r="13" spans="2:36">
      <c r="B13" s="893">
        <v>4</v>
      </c>
      <c r="C13" s="914" t="s">
        <v>803</v>
      </c>
      <c r="D13" s="1243"/>
      <c r="E13" s="1243"/>
      <c r="F13" s="1243"/>
      <c r="G13" s="1243"/>
      <c r="H13" s="1243"/>
      <c r="I13" s="1243"/>
      <c r="J13" s="1243"/>
      <c r="K13" s="1243"/>
      <c r="L13" s="1243"/>
      <c r="M13" s="1243"/>
      <c r="N13" s="1243"/>
      <c r="O13" s="1243"/>
      <c r="P13" s="1243"/>
      <c r="Q13" s="1243"/>
      <c r="R13" s="1243"/>
      <c r="S13" s="1243"/>
      <c r="T13" s="1243"/>
      <c r="U13" s="1243"/>
      <c r="V13" s="1243"/>
      <c r="W13" s="1243"/>
      <c r="X13" s="1243"/>
      <c r="Y13" s="1243"/>
      <c r="Z13" s="1243"/>
      <c r="AA13" s="1243"/>
      <c r="AB13" s="1243"/>
      <c r="AC13" s="1243"/>
      <c r="AD13" s="1243"/>
      <c r="AE13" s="1243"/>
      <c r="AF13" s="1243"/>
      <c r="AG13" s="1243"/>
      <c r="AH13" s="1243"/>
      <c r="AI13" s="1243"/>
    </row>
    <row r="14" spans="2:36">
      <c r="B14" s="893">
        <v>5</v>
      </c>
      <c r="C14" s="914" t="s">
        <v>805</v>
      </c>
      <c r="D14" s="1243"/>
      <c r="E14" s="1243"/>
      <c r="F14" s="1243"/>
      <c r="G14" s="1243"/>
      <c r="H14" s="1243"/>
      <c r="I14" s="1243"/>
      <c r="J14" s="1243"/>
      <c r="K14" s="1243"/>
      <c r="L14" s="1243"/>
      <c r="M14" s="1243"/>
      <c r="N14" s="1243"/>
      <c r="O14" s="1243"/>
      <c r="P14" s="1243"/>
      <c r="Q14" s="1243"/>
      <c r="R14" s="1243"/>
      <c r="S14" s="1243"/>
      <c r="T14" s="1243"/>
      <c r="U14" s="1243"/>
      <c r="V14" s="1243"/>
      <c r="W14" s="1243"/>
      <c r="X14" s="1243"/>
      <c r="Y14" s="1243"/>
      <c r="Z14" s="1243"/>
      <c r="AA14" s="1243"/>
      <c r="AB14" s="1243"/>
      <c r="AC14" s="1243"/>
      <c r="AD14" s="1243"/>
      <c r="AE14" s="1243"/>
      <c r="AF14" s="1243"/>
      <c r="AG14" s="1243"/>
      <c r="AH14" s="1243"/>
      <c r="AI14" s="1243"/>
    </row>
    <row r="15" spans="2:36">
      <c r="B15" s="893">
        <v>6</v>
      </c>
      <c r="C15" s="915" t="s">
        <v>2002</v>
      </c>
      <c r="D15" s="1243"/>
      <c r="E15" s="1243"/>
      <c r="F15" s="1243"/>
      <c r="G15" s="1243"/>
      <c r="H15" s="1243"/>
      <c r="I15" s="1243"/>
      <c r="J15" s="1243"/>
      <c r="K15" s="1243"/>
      <c r="L15" s="1243"/>
      <c r="M15" s="1243"/>
      <c r="N15" s="1243"/>
      <c r="O15" s="1243"/>
      <c r="P15" s="1243"/>
      <c r="Q15" s="1243"/>
      <c r="R15" s="1243"/>
      <c r="S15" s="1243"/>
      <c r="T15" s="1243"/>
      <c r="U15" s="1243"/>
      <c r="V15" s="1243"/>
      <c r="W15" s="1243"/>
      <c r="X15" s="1243"/>
      <c r="Y15" s="1243"/>
      <c r="Z15" s="1243"/>
      <c r="AA15" s="1243"/>
      <c r="AB15" s="1243"/>
      <c r="AC15" s="1243"/>
      <c r="AD15" s="1243"/>
      <c r="AE15" s="1243"/>
      <c r="AF15" s="1243"/>
      <c r="AG15" s="1243"/>
      <c r="AH15" s="1243"/>
      <c r="AI15" s="1243"/>
    </row>
    <row r="16" spans="2:36">
      <c r="B16" s="893">
        <v>7</v>
      </c>
      <c r="C16" s="915" t="s">
        <v>2051</v>
      </c>
      <c r="D16" s="1243"/>
      <c r="E16" s="1243"/>
      <c r="F16" s="1243"/>
      <c r="G16" s="1243"/>
      <c r="H16" s="1243"/>
      <c r="I16" s="1243"/>
      <c r="J16" s="1243"/>
      <c r="K16" s="1243"/>
      <c r="L16" s="1243"/>
      <c r="M16" s="1243"/>
      <c r="N16" s="1243"/>
      <c r="O16" s="1243"/>
      <c r="P16" s="1243"/>
      <c r="Q16" s="1243"/>
      <c r="R16" s="1243"/>
      <c r="S16" s="1243"/>
      <c r="T16" s="1243"/>
      <c r="U16" s="1243"/>
      <c r="V16" s="1243"/>
      <c r="W16" s="1243"/>
      <c r="X16" s="1243"/>
      <c r="Y16" s="1243"/>
      <c r="Z16" s="1243"/>
      <c r="AA16" s="1243"/>
      <c r="AB16" s="1243"/>
      <c r="AC16" s="1243"/>
      <c r="AD16" s="1243"/>
      <c r="AE16" s="1243"/>
      <c r="AF16" s="1243"/>
      <c r="AG16" s="1243"/>
      <c r="AH16" s="1243"/>
      <c r="AI16" s="1243"/>
    </row>
    <row r="17" spans="2:35">
      <c r="B17" s="893">
        <v>8</v>
      </c>
      <c r="C17" s="915" t="s">
        <v>2004</v>
      </c>
      <c r="D17" s="1243"/>
      <c r="E17" s="1243"/>
      <c r="F17" s="1243"/>
      <c r="G17" s="1243"/>
      <c r="H17" s="1243"/>
      <c r="I17" s="1243"/>
      <c r="J17" s="1243"/>
      <c r="K17" s="1243"/>
      <c r="L17" s="1243"/>
      <c r="M17" s="1243"/>
      <c r="N17" s="1243"/>
      <c r="O17" s="1243"/>
      <c r="P17" s="1243"/>
      <c r="Q17" s="1243"/>
      <c r="R17" s="1243"/>
      <c r="S17" s="1243"/>
      <c r="T17" s="1243"/>
      <c r="U17" s="1243"/>
      <c r="V17" s="1243"/>
      <c r="W17" s="1244"/>
      <c r="X17" s="1243"/>
      <c r="Y17" s="1243"/>
      <c r="Z17" s="1243"/>
      <c r="AA17" s="1243"/>
      <c r="AB17" s="1243"/>
      <c r="AC17" s="1243"/>
      <c r="AD17" s="1243"/>
      <c r="AE17" s="1243"/>
      <c r="AF17" s="1243"/>
      <c r="AG17" s="1243"/>
      <c r="AH17" s="1243"/>
      <c r="AI17" s="1243"/>
    </row>
    <row r="18" spans="2:35">
      <c r="B18" s="893">
        <v>9</v>
      </c>
      <c r="C18" s="913" t="s">
        <v>2052</v>
      </c>
      <c r="D18" s="1243">
        <v>0.66669999999999996</v>
      </c>
      <c r="E18" s="1243"/>
      <c r="F18" s="1243"/>
      <c r="G18" s="1243"/>
      <c r="H18" s="1243"/>
      <c r="I18" s="1243"/>
      <c r="J18" s="1243"/>
      <c r="K18" s="1243"/>
      <c r="L18" s="1243"/>
      <c r="M18" s="1243"/>
      <c r="N18" s="1243">
        <v>0.66669999999999996</v>
      </c>
      <c r="O18" s="1243"/>
      <c r="P18" s="1243"/>
      <c r="Q18" s="1243"/>
      <c r="R18" s="1243"/>
      <c r="S18" s="1243">
        <v>3.186844705057522E-6</v>
      </c>
      <c r="T18" s="1243">
        <v>0</v>
      </c>
      <c r="U18" s="1243"/>
      <c r="V18" s="1243"/>
      <c r="W18" s="1243"/>
      <c r="X18" s="1243"/>
      <c r="Y18" s="1243"/>
      <c r="Z18" s="1243"/>
      <c r="AA18" s="1243"/>
      <c r="AB18" s="1243"/>
      <c r="AC18" s="1243"/>
      <c r="AD18" s="1243">
        <v>0</v>
      </c>
      <c r="AE18" s="1243"/>
      <c r="AF18" s="1243"/>
      <c r="AG18" s="1243"/>
      <c r="AH18" s="1243"/>
      <c r="AI18" s="1243">
        <v>0</v>
      </c>
    </row>
    <row r="19" spans="2:35">
      <c r="B19" s="893">
        <v>10</v>
      </c>
      <c r="C19" s="913" t="s">
        <v>811</v>
      </c>
      <c r="D19" s="1245">
        <v>0.86833192209990995</v>
      </c>
      <c r="E19" s="1245"/>
      <c r="F19" s="1245"/>
      <c r="G19" s="1245"/>
      <c r="H19" s="1245"/>
      <c r="I19" s="1246"/>
      <c r="J19" s="1246"/>
      <c r="K19" s="1246"/>
      <c r="L19" s="1246"/>
      <c r="M19" s="1246"/>
      <c r="N19" s="1245">
        <v>0.86833192209990995</v>
      </c>
      <c r="O19" s="1245"/>
      <c r="P19" s="1245"/>
      <c r="Q19" s="1245"/>
      <c r="R19" s="1245"/>
      <c r="S19" s="1245">
        <v>0.20323783422033842</v>
      </c>
      <c r="T19" s="1243">
        <v>0.42349999999999999</v>
      </c>
      <c r="U19" s="1245"/>
      <c r="V19" s="1245"/>
      <c r="W19" s="1245"/>
      <c r="X19" s="1245"/>
      <c r="Y19" s="1246"/>
      <c r="Z19" s="1246"/>
      <c r="AA19" s="1246"/>
      <c r="AB19" s="1246"/>
      <c r="AC19" s="1246"/>
      <c r="AD19" s="1245">
        <v>0.42349999999999999</v>
      </c>
      <c r="AE19" s="1245"/>
      <c r="AF19" s="1245"/>
      <c r="AG19" s="1245"/>
      <c r="AH19" s="1245"/>
      <c r="AI19" s="1243">
        <v>0.1376</v>
      </c>
    </row>
    <row r="20" spans="2:35" ht="30">
      <c r="B20" s="893">
        <v>11</v>
      </c>
      <c r="C20" s="915" t="s">
        <v>2006</v>
      </c>
      <c r="D20" s="1243">
        <v>0.97160000000000002</v>
      </c>
      <c r="E20" s="1243"/>
      <c r="F20" s="1243"/>
      <c r="G20" s="1243"/>
      <c r="H20" s="1243"/>
      <c r="I20" s="1246"/>
      <c r="J20" s="1246"/>
      <c r="K20" s="1246"/>
      <c r="L20" s="1246"/>
      <c r="M20" s="1246"/>
      <c r="N20" s="1243">
        <v>0.97160000000000002</v>
      </c>
      <c r="O20" s="1243"/>
      <c r="P20" s="1243"/>
      <c r="Q20" s="1243"/>
      <c r="R20" s="1243"/>
      <c r="S20" s="1243">
        <v>0.1778408064841667</v>
      </c>
      <c r="T20" s="1243">
        <v>0.97119999999999995</v>
      </c>
      <c r="U20" s="1243"/>
      <c r="V20" s="1243"/>
      <c r="W20" s="1243"/>
      <c r="X20" s="1243"/>
      <c r="Y20" s="1246"/>
      <c r="Z20" s="1246"/>
      <c r="AA20" s="1246"/>
      <c r="AB20" s="1246"/>
      <c r="AC20" s="1246"/>
      <c r="AD20" s="1243">
        <v>0.97119999999999995</v>
      </c>
      <c r="AE20" s="1243"/>
      <c r="AF20" s="1243"/>
      <c r="AG20" s="1243"/>
      <c r="AH20" s="1243"/>
      <c r="AI20" s="1243">
        <v>5.8700000000000002E-2</v>
      </c>
    </row>
    <row r="21" spans="2:35">
      <c r="B21" s="893">
        <v>12</v>
      </c>
      <c r="C21" s="915" t="s">
        <v>2007</v>
      </c>
      <c r="D21" s="1243"/>
      <c r="E21" s="1243"/>
      <c r="F21" s="1243"/>
      <c r="G21" s="1243"/>
      <c r="H21" s="1243"/>
      <c r="I21" s="1246"/>
      <c r="J21" s="1246"/>
      <c r="K21" s="1246"/>
      <c r="L21" s="1246"/>
      <c r="M21" s="1246"/>
      <c r="N21" s="1243"/>
      <c r="O21" s="1243"/>
      <c r="P21" s="1243"/>
      <c r="Q21" s="1243"/>
      <c r="R21" s="1243"/>
      <c r="S21" s="1243"/>
      <c r="T21" s="1243"/>
      <c r="U21" s="1243"/>
      <c r="V21" s="1243"/>
      <c r="W21" s="1243"/>
      <c r="X21" s="1243"/>
      <c r="Y21" s="1246"/>
      <c r="Z21" s="1246"/>
      <c r="AA21" s="1246"/>
      <c r="AB21" s="1246"/>
      <c r="AC21" s="1246"/>
      <c r="AD21" s="1243"/>
      <c r="AE21" s="1243"/>
      <c r="AF21" s="1243"/>
      <c r="AG21" s="1243"/>
      <c r="AH21" s="1243"/>
      <c r="AI21" s="1243"/>
    </row>
    <row r="22" spans="2:35">
      <c r="B22" s="893">
        <v>13</v>
      </c>
      <c r="C22" s="915" t="s">
        <v>2008</v>
      </c>
      <c r="D22" s="1243">
        <v>0.96919999999999995</v>
      </c>
      <c r="E22" s="1243"/>
      <c r="F22" s="1243"/>
      <c r="G22" s="1243"/>
      <c r="H22" s="1243"/>
      <c r="I22" s="1246"/>
      <c r="J22" s="1246"/>
      <c r="K22" s="1246"/>
      <c r="L22" s="1246"/>
      <c r="M22" s="1246"/>
      <c r="N22" s="1243">
        <v>0.96919999999999995</v>
      </c>
      <c r="O22" s="1243"/>
      <c r="P22" s="1243"/>
      <c r="Q22" s="1243"/>
      <c r="R22" s="1243"/>
      <c r="S22" s="1243">
        <v>3.7997811699969192E-3</v>
      </c>
      <c r="T22" s="1243">
        <v>1</v>
      </c>
      <c r="U22" s="1243"/>
      <c r="V22" s="1243"/>
      <c r="W22" s="1243"/>
      <c r="X22" s="1243"/>
      <c r="Y22" s="1246"/>
      <c r="Z22" s="1246"/>
      <c r="AA22" s="1246"/>
      <c r="AB22" s="1246"/>
      <c r="AC22" s="1246"/>
      <c r="AD22" s="1243">
        <v>1</v>
      </c>
      <c r="AE22" s="1243"/>
      <c r="AF22" s="1243"/>
      <c r="AG22" s="1243"/>
      <c r="AH22" s="1243"/>
      <c r="AI22" s="1243">
        <v>1.2999999999999999E-3</v>
      </c>
    </row>
    <row r="23" spans="2:35">
      <c r="B23" s="893">
        <v>14</v>
      </c>
      <c r="C23" s="914" t="s">
        <v>2053</v>
      </c>
      <c r="D23" s="1243"/>
      <c r="E23" s="1243"/>
      <c r="F23" s="1243"/>
      <c r="G23" s="1243"/>
      <c r="H23" s="1243"/>
      <c r="I23" s="1246"/>
      <c r="J23" s="1246"/>
      <c r="K23" s="1246"/>
      <c r="L23" s="1246"/>
      <c r="M23" s="1246"/>
      <c r="N23" s="1243"/>
      <c r="O23" s="1243"/>
      <c r="P23" s="1243"/>
      <c r="Q23" s="1243"/>
      <c r="R23" s="1243"/>
      <c r="S23" s="1243"/>
      <c r="T23" s="1243"/>
      <c r="U23" s="1243"/>
      <c r="V23" s="1243"/>
      <c r="W23" s="1243"/>
      <c r="X23" s="1243"/>
      <c r="Y23" s="1246"/>
      <c r="Z23" s="1246"/>
      <c r="AA23" s="1246"/>
      <c r="AB23" s="1246"/>
      <c r="AC23" s="1246"/>
      <c r="AD23" s="1243"/>
      <c r="AE23" s="1243"/>
      <c r="AF23" s="1243"/>
      <c r="AG23" s="1243"/>
      <c r="AH23" s="1243"/>
      <c r="AI23" s="1243"/>
    </row>
    <row r="24" spans="2:35">
      <c r="B24" s="893">
        <v>15</v>
      </c>
      <c r="C24" s="883" t="s">
        <v>2010</v>
      </c>
      <c r="D24" s="1243"/>
      <c r="E24" s="1243"/>
      <c r="F24" s="1243"/>
      <c r="G24" s="1243"/>
      <c r="H24" s="1243"/>
      <c r="I24" s="1246"/>
      <c r="J24" s="1246"/>
      <c r="K24" s="1246"/>
      <c r="L24" s="1246"/>
      <c r="M24" s="1246"/>
      <c r="N24" s="1243"/>
      <c r="O24" s="1243"/>
      <c r="P24" s="1243"/>
      <c r="Q24" s="1243"/>
      <c r="R24" s="1243"/>
      <c r="S24" s="1243"/>
      <c r="T24" s="1243"/>
      <c r="U24" s="1243"/>
      <c r="V24" s="1243"/>
      <c r="W24" s="1243"/>
      <c r="X24" s="1243"/>
      <c r="Y24" s="1246"/>
      <c r="Z24" s="1246"/>
      <c r="AA24" s="1246"/>
      <c r="AB24" s="1246"/>
      <c r="AC24" s="1246"/>
      <c r="AD24" s="1243"/>
      <c r="AE24" s="1243"/>
      <c r="AF24" s="1243"/>
      <c r="AG24" s="1243"/>
      <c r="AH24" s="1243"/>
      <c r="AI24" s="1243"/>
    </row>
    <row r="25" spans="2:35">
      <c r="B25" s="893">
        <v>16</v>
      </c>
      <c r="C25" s="883" t="s">
        <v>2011</v>
      </c>
      <c r="D25" s="1243"/>
      <c r="E25" s="1243"/>
      <c r="F25" s="1243"/>
      <c r="G25" s="1243"/>
      <c r="H25" s="1243"/>
      <c r="I25" s="1245"/>
      <c r="J25" s="1245"/>
      <c r="K25" s="1245"/>
      <c r="L25" s="1245"/>
      <c r="M25" s="1245"/>
      <c r="N25" s="1245"/>
      <c r="O25" s="1245"/>
      <c r="P25" s="1245"/>
      <c r="Q25" s="1245"/>
      <c r="R25" s="1245"/>
      <c r="S25" s="1245"/>
      <c r="T25" s="1245"/>
      <c r="U25" s="1245"/>
      <c r="V25" s="1245"/>
      <c r="W25" s="1245"/>
      <c r="X25" s="1245"/>
      <c r="Y25" s="1245"/>
      <c r="Z25" s="1245"/>
      <c r="AA25" s="1245"/>
      <c r="AB25" s="1245"/>
      <c r="AC25" s="1245"/>
      <c r="AD25" s="1245"/>
      <c r="AE25" s="1245"/>
      <c r="AF25" s="1245"/>
      <c r="AG25" s="1245"/>
      <c r="AH25" s="1245"/>
      <c r="AI25" s="1243"/>
    </row>
    <row r="26" spans="2:35" ht="30">
      <c r="B26" s="893">
        <v>17</v>
      </c>
      <c r="C26" s="917" t="s">
        <v>2012</v>
      </c>
      <c r="D26" s="1243"/>
      <c r="E26" s="1243"/>
      <c r="F26" s="1243"/>
      <c r="G26" s="1243"/>
      <c r="H26" s="1243"/>
      <c r="I26" s="1246"/>
      <c r="J26" s="1246"/>
      <c r="K26" s="1246"/>
      <c r="L26" s="1246"/>
      <c r="M26" s="1246"/>
      <c r="N26" s="1243"/>
      <c r="O26" s="1243"/>
      <c r="P26" s="1243"/>
      <c r="Q26" s="1243"/>
      <c r="R26" s="1243"/>
      <c r="S26" s="1243"/>
      <c r="T26" s="1243"/>
      <c r="U26" s="1243"/>
      <c r="V26" s="1243"/>
      <c r="W26" s="1243"/>
      <c r="X26" s="1243"/>
      <c r="Y26" s="1246"/>
      <c r="Z26" s="1246"/>
      <c r="AA26" s="1246"/>
      <c r="AB26" s="1246"/>
      <c r="AC26" s="1246"/>
      <c r="AD26" s="1243"/>
      <c r="AE26" s="1243"/>
      <c r="AF26" s="1243"/>
      <c r="AG26" s="1243"/>
      <c r="AH26" s="1243"/>
      <c r="AI26" s="1243"/>
    </row>
  </sheetData>
  <mergeCells count="23">
    <mergeCell ref="AD7:AH7"/>
    <mergeCell ref="AI7:AI9"/>
    <mergeCell ref="E8:H8"/>
    <mergeCell ref="J8:M8"/>
    <mergeCell ref="O8:R8"/>
    <mergeCell ref="U8:X8"/>
    <mergeCell ref="Z8:AC8"/>
    <mergeCell ref="AE8:AH8"/>
    <mergeCell ref="D7:H7"/>
    <mergeCell ref="I7:M7"/>
    <mergeCell ref="N7:R7"/>
    <mergeCell ref="S7:S9"/>
    <mergeCell ref="T7:X7"/>
    <mergeCell ref="Y7:AC7"/>
    <mergeCell ref="B4:C4"/>
    <mergeCell ref="D5:S5"/>
    <mergeCell ref="T5:AI5"/>
    <mergeCell ref="D6:H6"/>
    <mergeCell ref="I6:M6"/>
    <mergeCell ref="N6:R6"/>
    <mergeCell ref="T6:X6"/>
    <mergeCell ref="Y6:AC6"/>
    <mergeCell ref="AD6:AI6"/>
  </mergeCells>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BBDE2-8D9D-42E0-AD14-F9CFBCFCD753}">
  <sheetPr codeName="Sheet60"/>
  <dimension ref="B2:H17"/>
  <sheetViews>
    <sheetView zoomScale="80" zoomScaleNormal="80" workbookViewId="0">
      <selection activeCell="D22" sqref="D22"/>
    </sheetView>
  </sheetViews>
  <sheetFormatPr defaultColWidth="8.7109375" defaultRowHeight="15"/>
  <cols>
    <col min="1" max="1" width="8.7109375" style="918"/>
    <col min="2" max="2" width="3.42578125" style="918" customWidth="1"/>
    <col min="3" max="3" width="60.5703125" style="918" customWidth="1"/>
    <col min="4" max="4" width="62.28515625" style="918" bestFit="1" customWidth="1"/>
    <col min="5" max="5" width="35" style="918" bestFit="1" customWidth="1"/>
    <col min="6" max="6" width="35" style="918" customWidth="1"/>
    <col min="7" max="7" width="36.5703125" style="918" customWidth="1"/>
    <col min="8" max="8" width="83.85546875" style="918" customWidth="1"/>
    <col min="9" max="16384" width="8.7109375" style="918"/>
  </cols>
  <sheetData>
    <row r="2" spans="2:8">
      <c r="C2" s="919" t="s">
        <v>2434</v>
      </c>
    </row>
    <row r="4" spans="2:8">
      <c r="C4" s="920" t="s">
        <v>7</v>
      </c>
      <c r="D4" s="920" t="s">
        <v>8</v>
      </c>
      <c r="E4" s="920" t="s">
        <v>9</v>
      </c>
      <c r="F4" s="920" t="s">
        <v>46</v>
      </c>
      <c r="G4" s="920" t="s">
        <v>47</v>
      </c>
      <c r="H4" s="920" t="s">
        <v>155</v>
      </c>
    </row>
    <row r="5" spans="2:8">
      <c r="C5" s="1755" t="s">
        <v>2055</v>
      </c>
      <c r="D5" s="1755" t="s">
        <v>2056</v>
      </c>
      <c r="E5" s="1755" t="s">
        <v>2057</v>
      </c>
      <c r="F5" s="1753" t="s">
        <v>2058</v>
      </c>
      <c r="G5" s="1753" t="s">
        <v>2059</v>
      </c>
      <c r="H5" s="1750" t="s">
        <v>2060</v>
      </c>
    </row>
    <row r="6" spans="2:8">
      <c r="C6" s="1756"/>
      <c r="D6" s="1756"/>
      <c r="E6" s="1756"/>
      <c r="F6" s="1754"/>
      <c r="G6" s="1754"/>
      <c r="H6" s="1752"/>
    </row>
    <row r="7" spans="2:8" ht="14.45" customHeight="1">
      <c r="B7" s="921">
        <v>1</v>
      </c>
      <c r="C7" s="1750" t="s">
        <v>2061</v>
      </c>
      <c r="D7" s="921" t="s">
        <v>2050</v>
      </c>
      <c r="E7" s="921"/>
      <c r="F7" s="922"/>
      <c r="G7" s="922"/>
      <c r="H7" s="921"/>
    </row>
    <row r="8" spans="2:8">
      <c r="B8" s="921">
        <v>2</v>
      </c>
      <c r="C8" s="1751"/>
      <c r="D8" s="921" t="s">
        <v>807</v>
      </c>
      <c r="E8" s="921"/>
      <c r="F8" s="922"/>
      <c r="G8" s="922"/>
      <c r="H8" s="921"/>
    </row>
    <row r="9" spans="2:8">
      <c r="B9" s="921">
        <v>3</v>
      </c>
      <c r="C9" s="1751"/>
      <c r="D9" s="1247" t="s">
        <v>1910</v>
      </c>
      <c r="E9" s="921"/>
      <c r="F9" s="922"/>
      <c r="G9" s="922"/>
      <c r="H9" s="921"/>
    </row>
    <row r="10" spans="2:8" ht="15" customHeight="1">
      <c r="B10" s="921">
        <v>4</v>
      </c>
      <c r="C10" s="1752"/>
      <c r="D10" s="921" t="s">
        <v>2063</v>
      </c>
      <c r="E10" s="921"/>
      <c r="F10" s="922"/>
      <c r="G10" s="922"/>
      <c r="H10" s="921"/>
    </row>
    <row r="11" spans="2:8">
      <c r="B11" s="921">
        <v>5</v>
      </c>
      <c r="C11" s="1750" t="s">
        <v>2064</v>
      </c>
      <c r="D11" s="921" t="s">
        <v>2050</v>
      </c>
      <c r="E11" s="921"/>
      <c r="F11" s="922"/>
      <c r="G11" s="922"/>
      <c r="H11" s="921"/>
    </row>
    <row r="12" spans="2:8" ht="30">
      <c r="B12" s="921">
        <v>6</v>
      </c>
      <c r="C12" s="1751"/>
      <c r="D12" s="921" t="s">
        <v>807</v>
      </c>
      <c r="E12" s="921">
        <v>175.21</v>
      </c>
      <c r="F12" s="922" t="s">
        <v>1744</v>
      </c>
      <c r="G12" s="922"/>
      <c r="H12" s="1249" t="s">
        <v>2345</v>
      </c>
    </row>
    <row r="13" spans="2:8" ht="30">
      <c r="B13" s="921">
        <v>7</v>
      </c>
      <c r="C13" s="1751"/>
      <c r="D13" s="923" t="s">
        <v>1910</v>
      </c>
      <c r="E13" s="1248">
        <v>143.82</v>
      </c>
      <c r="F13" s="922" t="s">
        <v>1744</v>
      </c>
      <c r="G13" s="922"/>
      <c r="H13" s="1249" t="s">
        <v>2345</v>
      </c>
    </row>
    <row r="14" spans="2:8" ht="45">
      <c r="B14" s="921">
        <v>8</v>
      </c>
      <c r="C14" s="1751"/>
      <c r="D14" s="921" t="s">
        <v>811</v>
      </c>
      <c r="E14" s="921">
        <v>252.37</v>
      </c>
      <c r="F14" s="922" t="s">
        <v>1744</v>
      </c>
      <c r="G14" s="922"/>
      <c r="H14" s="1249" t="s">
        <v>2340</v>
      </c>
    </row>
    <row r="15" spans="2:8" ht="45">
      <c r="B15" s="921">
        <v>9</v>
      </c>
      <c r="C15" s="1751"/>
      <c r="D15" s="923" t="s">
        <v>1911</v>
      </c>
      <c r="E15" s="921">
        <v>252.37</v>
      </c>
      <c r="F15" s="922" t="s">
        <v>1744</v>
      </c>
      <c r="G15" s="922"/>
      <c r="H15" s="1249" t="s">
        <v>2340</v>
      </c>
    </row>
    <row r="16" spans="2:8">
      <c r="B16" s="921">
        <v>10</v>
      </c>
      <c r="C16" s="1751"/>
      <c r="D16" s="923" t="s">
        <v>2062</v>
      </c>
      <c r="E16" s="921"/>
      <c r="F16" s="922"/>
      <c r="G16" s="922"/>
      <c r="H16" s="921"/>
    </row>
    <row r="17" spans="2:8">
      <c r="B17" s="921">
        <v>11</v>
      </c>
      <c r="C17" s="1752"/>
      <c r="D17" s="921" t="s">
        <v>2063</v>
      </c>
      <c r="E17" s="921"/>
      <c r="F17" s="922"/>
      <c r="G17" s="922"/>
      <c r="H17" s="921"/>
    </row>
  </sheetData>
  <mergeCells count="8">
    <mergeCell ref="C7:C10"/>
    <mergeCell ref="C11:C17"/>
    <mergeCell ref="F5:F6"/>
    <mergeCell ref="G5:G6"/>
    <mergeCell ref="H5:H6"/>
    <mergeCell ref="C5:C6"/>
    <mergeCell ref="D5:D6"/>
    <mergeCell ref="E5:E6"/>
  </mergeCells>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4F101-D263-4462-9F49-AB385D1DDE6A}">
  <sheetPr codeName="Sheet69"/>
  <dimension ref="A1:AG45"/>
  <sheetViews>
    <sheetView topLeftCell="E7" zoomScale="85" zoomScaleNormal="85" workbookViewId="0">
      <selection activeCell="P36" sqref="P36"/>
    </sheetView>
  </sheetViews>
  <sheetFormatPr defaultColWidth="0" defaultRowHeight="15" customHeight="1" zeroHeight="1"/>
  <cols>
    <col min="1" max="1" width="4.5703125" style="862" customWidth="1"/>
    <col min="2" max="2" width="12.85546875" style="929" customWidth="1"/>
    <col min="3" max="3" width="18.42578125" style="929" customWidth="1"/>
    <col min="4" max="4" width="10.85546875" style="929" customWidth="1"/>
    <col min="5" max="5" width="16.140625" style="929" customWidth="1"/>
    <col min="6" max="6" width="10.5703125" style="929" customWidth="1"/>
    <col min="7" max="7" width="22.85546875" style="929" customWidth="1"/>
    <col min="8" max="22" width="16" style="929" customWidth="1"/>
    <col min="23" max="23" width="4.5703125" style="862" customWidth="1"/>
    <col min="24" max="33" width="16.140625" style="929" hidden="1" customWidth="1"/>
    <col min="34" max="16384" width="10.85546875" style="929" hidden="1"/>
  </cols>
  <sheetData>
    <row r="1" spans="1:29"/>
    <row r="2" spans="1:29" ht="25.5">
      <c r="B2" s="930" t="s">
        <v>2069</v>
      </c>
      <c r="C2" s="931" t="s">
        <v>2070</v>
      </c>
    </row>
    <row r="3" spans="1:29" ht="25.5" customHeight="1">
      <c r="B3" s="930" t="s">
        <v>2071</v>
      </c>
      <c r="C3" s="931" t="s">
        <v>2072</v>
      </c>
      <c r="D3"/>
      <c r="E3"/>
    </row>
    <row r="4" spans="1:29" ht="15.75" thickBot="1">
      <c r="A4" s="932"/>
      <c r="W4" s="932"/>
    </row>
    <row r="5" spans="1:29" ht="55.5" customHeight="1" thickBot="1">
      <c r="A5" s="932"/>
      <c r="B5" s="1762" t="s">
        <v>2073</v>
      </c>
      <c r="C5" s="1763"/>
      <c r="D5" s="1763"/>
      <c r="E5" s="1763"/>
      <c r="F5" s="1763"/>
      <c r="G5" s="1763"/>
      <c r="H5" s="1763"/>
      <c r="I5" s="1763"/>
      <c r="J5" s="1763"/>
      <c r="K5" s="1763"/>
      <c r="L5" s="1763"/>
      <c r="M5" s="1763"/>
      <c r="N5" s="1763"/>
      <c r="O5" s="1763"/>
      <c r="P5" s="1763"/>
      <c r="Q5" s="1763"/>
      <c r="R5" s="1763"/>
      <c r="S5" s="1763"/>
      <c r="T5" s="1763"/>
      <c r="U5" s="1763"/>
      <c r="V5" s="1764"/>
      <c r="W5" s="932"/>
    </row>
    <row r="6" spans="1:29" ht="18" customHeight="1">
      <c r="A6" s="932"/>
      <c r="B6" s="933"/>
      <c r="W6" s="932"/>
    </row>
    <row r="7" spans="1:29" ht="45" customHeight="1">
      <c r="A7" s="932"/>
      <c r="B7" s="1779"/>
      <c r="C7" s="1780" t="s">
        <v>2074</v>
      </c>
      <c r="D7" s="1781"/>
      <c r="E7" s="1782"/>
      <c r="F7" s="1789"/>
      <c r="G7" s="1757" t="s">
        <v>2075</v>
      </c>
      <c r="H7" s="1765" t="s">
        <v>2076</v>
      </c>
      <c r="I7" s="1766"/>
      <c r="J7" s="1766"/>
      <c r="K7" s="1766"/>
      <c r="L7" s="1766"/>
      <c r="M7" s="1767"/>
      <c r="N7" s="1765" t="s">
        <v>2077</v>
      </c>
      <c r="O7" s="1766"/>
      <c r="P7" s="1766"/>
      <c r="Q7" s="1766"/>
      <c r="R7" s="1767"/>
      <c r="S7" s="1765" t="s">
        <v>2078</v>
      </c>
      <c r="T7" s="1766"/>
      <c r="U7" s="1766"/>
      <c r="V7" s="1767"/>
      <c r="W7" s="932"/>
    </row>
    <row r="8" spans="1:29" ht="51.75" customHeight="1">
      <c r="A8" s="932"/>
      <c r="B8" s="1779"/>
      <c r="C8" s="1783"/>
      <c r="D8" s="1784"/>
      <c r="E8" s="1785"/>
      <c r="F8" s="1790"/>
      <c r="G8" s="1758"/>
      <c r="H8" s="1760" t="s">
        <v>2370</v>
      </c>
      <c r="I8" s="1761" t="s">
        <v>2371</v>
      </c>
      <c r="J8" s="1761" t="s">
        <v>2372</v>
      </c>
      <c r="K8" s="1761" t="s">
        <v>2373</v>
      </c>
      <c r="L8" s="1761" t="s">
        <v>2374</v>
      </c>
      <c r="M8" s="1761" t="s">
        <v>2079</v>
      </c>
      <c r="N8" s="1774" t="s">
        <v>2375</v>
      </c>
      <c r="O8" s="1768" t="s">
        <v>2376</v>
      </c>
      <c r="P8" s="1769"/>
      <c r="Q8" s="1770"/>
      <c r="R8" s="1760" t="s">
        <v>2080</v>
      </c>
      <c r="S8" s="1774" t="s">
        <v>2377</v>
      </c>
      <c r="T8" s="1771" t="s">
        <v>2376</v>
      </c>
      <c r="U8" s="1772"/>
      <c r="V8" s="1760" t="s">
        <v>2081</v>
      </c>
    </row>
    <row r="9" spans="1:29" ht="54" customHeight="1">
      <c r="A9" s="932"/>
      <c r="B9" s="1779"/>
      <c r="C9" s="1783"/>
      <c r="D9" s="1784"/>
      <c r="E9" s="1785"/>
      <c r="F9" s="1790"/>
      <c r="G9" s="1759"/>
      <c r="H9" s="1760"/>
      <c r="I9" s="1761"/>
      <c r="J9" s="1761"/>
      <c r="K9" s="1761"/>
      <c r="L9" s="1761"/>
      <c r="M9" s="1761"/>
      <c r="N9" s="1774"/>
      <c r="O9" s="1092" t="s">
        <v>2082</v>
      </c>
      <c r="P9" s="1091" t="s">
        <v>2083</v>
      </c>
      <c r="Q9" s="1091" t="s">
        <v>2378</v>
      </c>
      <c r="R9" s="1760"/>
      <c r="S9" s="1774"/>
      <c r="T9" s="1092" t="s">
        <v>2082</v>
      </c>
      <c r="U9" s="1091" t="s">
        <v>2378</v>
      </c>
      <c r="V9" s="1760"/>
    </row>
    <row r="10" spans="1:29" ht="15.75" customHeight="1">
      <c r="A10" s="932"/>
      <c r="B10" s="1779"/>
      <c r="C10" s="1786"/>
      <c r="D10" s="1787"/>
      <c r="E10" s="1788"/>
      <c r="F10" s="1790"/>
      <c r="G10" s="934" t="s">
        <v>2084</v>
      </c>
      <c r="H10" s="1093" t="s">
        <v>2085</v>
      </c>
      <c r="I10" s="1093" t="s">
        <v>2379</v>
      </c>
      <c r="J10" s="1093" t="s">
        <v>2380</v>
      </c>
      <c r="K10" s="1093" t="s">
        <v>2381</v>
      </c>
      <c r="L10" s="934" t="s">
        <v>2086</v>
      </c>
      <c r="M10" s="934" t="s">
        <v>2087</v>
      </c>
      <c r="N10" s="934" t="s">
        <v>2088</v>
      </c>
      <c r="O10" s="934" t="s">
        <v>2089</v>
      </c>
      <c r="P10" s="934" t="s">
        <v>2090</v>
      </c>
      <c r="Q10" s="934" t="s">
        <v>2091</v>
      </c>
      <c r="R10" s="934" t="s">
        <v>2092</v>
      </c>
      <c r="S10" s="934" t="s">
        <v>2093</v>
      </c>
      <c r="T10" s="934" t="s">
        <v>2094</v>
      </c>
      <c r="U10" s="934" t="s">
        <v>2095</v>
      </c>
      <c r="V10" s="934" t="s">
        <v>2096</v>
      </c>
    </row>
    <row r="11" spans="1:29" s="933" customFormat="1" ht="15" customHeight="1">
      <c r="A11" s="932"/>
      <c r="B11" s="1775" t="s">
        <v>2097</v>
      </c>
      <c r="C11" s="1775"/>
      <c r="D11" s="1775"/>
      <c r="E11" s="1775"/>
      <c r="F11" s="936" t="s">
        <v>2084</v>
      </c>
      <c r="G11" s="937">
        <f>+G12+G13+G14+G17+G21+G22+G23+G25</f>
        <v>9450440.35647</v>
      </c>
      <c r="H11" s="938"/>
      <c r="I11" s="937">
        <f t="shared" ref="I11:V11" si="0">+I12+I13+I14+I17+I21+I22+I23+I25</f>
        <v>0</v>
      </c>
      <c r="J11" s="937">
        <f t="shared" si="0"/>
        <v>0</v>
      </c>
      <c r="K11" s="937">
        <f t="shared" si="0"/>
        <v>0</v>
      </c>
      <c r="L11" s="937">
        <f t="shared" si="0"/>
        <v>9448004.6159818489</v>
      </c>
      <c r="M11" s="937">
        <f t="shared" si="0"/>
        <v>0</v>
      </c>
      <c r="N11" s="937">
        <f t="shared" si="0"/>
        <v>3833496.1404800001</v>
      </c>
      <c r="O11" s="937">
        <f t="shared" si="0"/>
        <v>0</v>
      </c>
      <c r="P11" s="937">
        <f t="shared" si="0"/>
        <v>0</v>
      </c>
      <c r="Q11" s="937">
        <f t="shared" si="0"/>
        <v>0</v>
      </c>
      <c r="R11" s="937">
        <f t="shared" si="0"/>
        <v>0</v>
      </c>
      <c r="S11" s="937">
        <f t="shared" si="0"/>
        <v>5616944.2159900004</v>
      </c>
      <c r="T11" s="937">
        <f t="shared" si="0"/>
        <v>0</v>
      </c>
      <c r="U11" s="937">
        <f t="shared" si="0"/>
        <v>0</v>
      </c>
      <c r="V11" s="937">
        <f t="shared" si="0"/>
        <v>0</v>
      </c>
      <c r="W11" s="862"/>
      <c r="X11" s="929"/>
      <c r="Y11" s="929"/>
      <c r="Z11" s="929"/>
      <c r="AA11" s="929"/>
      <c r="AB11" s="929"/>
      <c r="AC11" s="929"/>
    </row>
    <row r="12" spans="1:29">
      <c r="A12" s="932"/>
      <c r="B12" s="1776" t="s">
        <v>2098</v>
      </c>
      <c r="C12" s="1777" t="s">
        <v>2099</v>
      </c>
      <c r="D12" s="1777"/>
      <c r="E12" s="1777"/>
      <c r="F12" s="936" t="s">
        <v>2085</v>
      </c>
      <c r="G12" s="939">
        <f>SUM(N12,S12)</f>
        <v>3794431.74333</v>
      </c>
      <c r="H12" s="1074"/>
      <c r="I12" s="1089">
        <v>0</v>
      </c>
      <c r="J12" s="1089">
        <v>0</v>
      </c>
      <c r="K12" s="1089">
        <v>0</v>
      </c>
      <c r="L12" s="1089">
        <v>3791996.0028418479</v>
      </c>
      <c r="M12" s="1089">
        <v>0</v>
      </c>
      <c r="N12" s="1075">
        <v>3794431.74333</v>
      </c>
      <c r="O12" s="1075">
        <v>0</v>
      </c>
      <c r="P12" s="1075">
        <v>0</v>
      </c>
      <c r="Q12" s="1075">
        <v>0</v>
      </c>
      <c r="R12" s="1075">
        <v>0</v>
      </c>
      <c r="S12" s="1075">
        <v>0</v>
      </c>
      <c r="T12" s="1075">
        <v>0</v>
      </c>
      <c r="U12" s="1075">
        <v>0</v>
      </c>
      <c r="V12" s="1075">
        <v>0</v>
      </c>
    </row>
    <row r="13" spans="1:29">
      <c r="A13" s="932"/>
      <c r="B13" s="1776"/>
      <c r="C13" s="1777" t="s">
        <v>2100</v>
      </c>
      <c r="D13" s="1777"/>
      <c r="E13" s="1777"/>
      <c r="F13" s="936" t="s">
        <v>2086</v>
      </c>
      <c r="G13" s="939">
        <f t="shared" ref="G13:G25" si="1">SUM(N13,S13)</f>
        <v>33896.653989999992</v>
      </c>
      <c r="H13" s="1074"/>
      <c r="I13" s="1089">
        <v>0</v>
      </c>
      <c r="J13" s="1089">
        <v>0</v>
      </c>
      <c r="K13" s="1089">
        <v>0</v>
      </c>
      <c r="L13" s="1089">
        <f>N13+S13</f>
        <v>33896.653989999992</v>
      </c>
      <c r="M13" s="1089">
        <v>0</v>
      </c>
      <c r="N13" s="1075">
        <v>33896.653989999992</v>
      </c>
      <c r="O13" s="1075">
        <v>0</v>
      </c>
      <c r="P13" s="1075">
        <v>0</v>
      </c>
      <c r="Q13" s="1075">
        <v>0</v>
      </c>
      <c r="R13" s="1075">
        <v>0</v>
      </c>
      <c r="S13" s="1075">
        <v>0</v>
      </c>
      <c r="T13" s="1075">
        <v>0</v>
      </c>
      <c r="U13" s="1075">
        <v>0</v>
      </c>
      <c r="V13" s="1075">
        <v>0</v>
      </c>
    </row>
    <row r="14" spans="1:29">
      <c r="A14" s="932"/>
      <c r="B14" s="1776"/>
      <c r="C14" s="1777" t="s">
        <v>798</v>
      </c>
      <c r="D14" s="1777"/>
      <c r="E14" s="1777"/>
      <c r="F14" s="936" t="s">
        <v>2087</v>
      </c>
      <c r="G14" s="939">
        <f t="shared" si="1"/>
        <v>5236930.9067500001</v>
      </c>
      <c r="H14" s="1074"/>
      <c r="I14" s="1089">
        <v>0</v>
      </c>
      <c r="J14" s="1089">
        <v>0</v>
      </c>
      <c r="K14" s="1089">
        <v>0</v>
      </c>
      <c r="L14" s="1089">
        <f>G14</f>
        <v>5236930.9067500001</v>
      </c>
      <c r="M14" s="1089">
        <v>0</v>
      </c>
      <c r="N14" s="1075">
        <v>0</v>
      </c>
      <c r="O14" s="1075">
        <v>0</v>
      </c>
      <c r="P14" s="1075">
        <v>0</v>
      </c>
      <c r="Q14" s="1075">
        <v>0</v>
      </c>
      <c r="R14" s="1075">
        <v>0</v>
      </c>
      <c r="S14" s="1075">
        <v>5236930.9067500001</v>
      </c>
      <c r="T14" s="1075">
        <v>0</v>
      </c>
      <c r="U14" s="1075">
        <v>0</v>
      </c>
      <c r="V14" s="1075">
        <v>0</v>
      </c>
    </row>
    <row r="15" spans="1:29">
      <c r="A15" s="932"/>
      <c r="B15" s="1776"/>
      <c r="C15" s="1777" t="s">
        <v>2101</v>
      </c>
      <c r="D15" s="1777"/>
      <c r="E15" s="1777"/>
      <c r="F15" s="936" t="s">
        <v>2088</v>
      </c>
      <c r="G15" s="939">
        <f t="shared" si="1"/>
        <v>1990251.1219400002</v>
      </c>
      <c r="H15" s="1074"/>
      <c r="I15" s="1089">
        <v>0</v>
      </c>
      <c r="J15" s="1089">
        <v>0</v>
      </c>
      <c r="K15" s="1089">
        <v>0</v>
      </c>
      <c r="L15" s="1089">
        <f>S15/S14*L14</f>
        <v>1990251.1219400002</v>
      </c>
      <c r="M15" s="1089">
        <v>0</v>
      </c>
      <c r="N15" s="1075">
        <v>0</v>
      </c>
      <c r="O15" s="1075">
        <v>0</v>
      </c>
      <c r="P15" s="1075">
        <v>0</v>
      </c>
      <c r="Q15" s="1075">
        <v>0</v>
      </c>
      <c r="R15" s="1075">
        <v>0</v>
      </c>
      <c r="S15" s="1075">
        <v>1990251.1219400002</v>
      </c>
      <c r="T15" s="1075">
        <v>0</v>
      </c>
      <c r="U15" s="1075">
        <v>0</v>
      </c>
      <c r="V15" s="1075">
        <v>0</v>
      </c>
    </row>
    <row r="16" spans="1:29">
      <c r="A16" s="932"/>
      <c r="B16" s="1776"/>
      <c r="C16" s="1778" t="s">
        <v>2102</v>
      </c>
      <c r="D16" s="1778"/>
      <c r="E16" s="1778"/>
      <c r="F16" s="936" t="s">
        <v>2089</v>
      </c>
      <c r="G16" s="939">
        <f t="shared" si="1"/>
        <v>3246679.7848100001</v>
      </c>
      <c r="H16" s="1074"/>
      <c r="I16" s="1089">
        <v>0</v>
      </c>
      <c r="J16" s="1089">
        <v>0</v>
      </c>
      <c r="K16" s="1089">
        <v>0</v>
      </c>
      <c r="L16" s="1089">
        <f>L14-L15</f>
        <v>3246679.7848100001</v>
      </c>
      <c r="M16" s="1089">
        <v>0</v>
      </c>
      <c r="N16" s="1075">
        <v>0</v>
      </c>
      <c r="O16" s="1075">
        <v>0</v>
      </c>
      <c r="P16" s="1075">
        <v>0</v>
      </c>
      <c r="Q16" s="1075">
        <v>0</v>
      </c>
      <c r="R16" s="1075">
        <v>0</v>
      </c>
      <c r="S16" s="1075">
        <v>3246679.7848100001</v>
      </c>
      <c r="T16" s="1075">
        <v>0</v>
      </c>
      <c r="U16" s="1075">
        <v>0</v>
      </c>
      <c r="V16" s="1075">
        <v>0</v>
      </c>
    </row>
    <row r="17" spans="1:29">
      <c r="A17" s="932"/>
      <c r="B17" s="1776"/>
      <c r="C17" s="1773" t="s">
        <v>813</v>
      </c>
      <c r="D17" s="1773"/>
      <c r="E17" s="1773"/>
      <c r="F17" s="936" t="s">
        <v>2090</v>
      </c>
      <c r="G17" s="939">
        <f t="shared" si="1"/>
        <v>380013.30924000003</v>
      </c>
      <c r="H17" s="1074" t="s">
        <v>2103</v>
      </c>
      <c r="I17" s="1089">
        <v>0</v>
      </c>
      <c r="J17" s="1089">
        <v>0</v>
      </c>
      <c r="K17" s="1089">
        <v>0</v>
      </c>
      <c r="L17" s="1089">
        <f>G17</f>
        <v>380013.30924000003</v>
      </c>
      <c r="M17" s="1089">
        <v>0</v>
      </c>
      <c r="N17" s="1075">
        <v>0</v>
      </c>
      <c r="O17" s="1075">
        <v>0</v>
      </c>
      <c r="P17" s="1075">
        <v>0</v>
      </c>
      <c r="Q17" s="1075">
        <v>0</v>
      </c>
      <c r="R17" s="1075">
        <v>0</v>
      </c>
      <c r="S17" s="1075">
        <v>380013.30924000003</v>
      </c>
      <c r="T17" s="1075">
        <v>0</v>
      </c>
      <c r="U17" s="1075">
        <v>0</v>
      </c>
      <c r="V17" s="1075">
        <v>0</v>
      </c>
    </row>
    <row r="18" spans="1:29">
      <c r="A18" s="932"/>
      <c r="B18" s="1776"/>
      <c r="C18" s="1778" t="s">
        <v>2104</v>
      </c>
      <c r="D18" s="1778"/>
      <c r="E18" s="1778"/>
      <c r="F18" s="936" t="s">
        <v>2091</v>
      </c>
      <c r="G18" s="939">
        <f t="shared" si="1"/>
        <v>380013.30924000003</v>
      </c>
      <c r="H18" s="1074" t="s">
        <v>2103</v>
      </c>
      <c r="I18" s="1089">
        <v>0</v>
      </c>
      <c r="J18" s="1089">
        <v>0</v>
      </c>
      <c r="K18" s="1089">
        <v>0</v>
      </c>
      <c r="L18" s="1089">
        <f>G18</f>
        <v>380013.30924000003</v>
      </c>
      <c r="M18" s="1089">
        <v>0</v>
      </c>
      <c r="N18" s="1075">
        <v>0</v>
      </c>
      <c r="O18" s="1075">
        <v>0</v>
      </c>
      <c r="P18" s="1075">
        <v>0</v>
      </c>
      <c r="Q18" s="1075">
        <v>0</v>
      </c>
      <c r="R18" s="1075">
        <v>0</v>
      </c>
      <c r="S18" s="1075">
        <v>380013.30924000003</v>
      </c>
      <c r="T18" s="1075">
        <v>0</v>
      </c>
      <c r="U18" s="1075">
        <v>0</v>
      </c>
      <c r="V18" s="1075">
        <v>0</v>
      </c>
    </row>
    <row r="19" spans="1:29">
      <c r="A19" s="932"/>
      <c r="B19" s="1776"/>
      <c r="C19" s="1778" t="s">
        <v>2105</v>
      </c>
      <c r="D19" s="1778"/>
      <c r="E19" s="1778"/>
      <c r="F19" s="936" t="s">
        <v>2092</v>
      </c>
      <c r="G19" s="939">
        <f t="shared" si="1"/>
        <v>0</v>
      </c>
      <c r="H19" s="1074"/>
      <c r="I19" s="1089">
        <v>0</v>
      </c>
      <c r="J19" s="1089">
        <v>0</v>
      </c>
      <c r="K19" s="1089">
        <v>0</v>
      </c>
      <c r="L19" s="1089">
        <v>0</v>
      </c>
      <c r="M19" s="1089">
        <v>0</v>
      </c>
      <c r="N19" s="1075">
        <v>0</v>
      </c>
      <c r="O19" s="1075">
        <v>0</v>
      </c>
      <c r="P19" s="1075">
        <v>0</v>
      </c>
      <c r="Q19" s="1075">
        <v>0</v>
      </c>
      <c r="R19" s="1075">
        <v>0</v>
      </c>
      <c r="S19" s="1075">
        <v>0</v>
      </c>
      <c r="T19" s="1075">
        <v>0</v>
      </c>
      <c r="U19" s="1075">
        <v>0</v>
      </c>
      <c r="V19" s="1075">
        <v>0</v>
      </c>
    </row>
    <row r="20" spans="1:29">
      <c r="A20" s="932"/>
      <c r="B20" s="1776"/>
      <c r="C20" s="1778" t="s">
        <v>2106</v>
      </c>
      <c r="D20" s="1778"/>
      <c r="E20" s="1778"/>
      <c r="F20" s="936" t="s">
        <v>2093</v>
      </c>
      <c r="G20" s="939">
        <f t="shared" si="1"/>
        <v>0</v>
      </c>
      <c r="H20" s="1074"/>
      <c r="I20" s="1089">
        <v>0</v>
      </c>
      <c r="J20" s="1089">
        <v>0</v>
      </c>
      <c r="K20" s="1089">
        <v>0</v>
      </c>
      <c r="L20" s="1089">
        <v>0</v>
      </c>
      <c r="M20" s="1089">
        <v>0</v>
      </c>
      <c r="N20" s="1075">
        <v>0</v>
      </c>
      <c r="O20" s="1075">
        <v>0</v>
      </c>
      <c r="P20" s="1075">
        <v>0</v>
      </c>
      <c r="Q20" s="1075">
        <v>0</v>
      </c>
      <c r="R20" s="1075">
        <v>0</v>
      </c>
      <c r="S20" s="1075">
        <v>0</v>
      </c>
      <c r="T20" s="1075">
        <v>0</v>
      </c>
      <c r="U20" s="1075">
        <v>0</v>
      </c>
      <c r="V20" s="1075">
        <v>0</v>
      </c>
    </row>
    <row r="21" spans="1:29">
      <c r="A21" s="932"/>
      <c r="B21" s="1776"/>
      <c r="C21" s="1777" t="s">
        <v>592</v>
      </c>
      <c r="D21" s="1777"/>
      <c r="E21" s="1777"/>
      <c r="F21" s="936" t="s">
        <v>2094</v>
      </c>
      <c r="G21" s="939">
        <f t="shared" si="1"/>
        <v>0</v>
      </c>
      <c r="H21" s="1074"/>
      <c r="I21" s="1089">
        <v>0</v>
      </c>
      <c r="J21" s="1089">
        <v>0</v>
      </c>
      <c r="K21" s="1089">
        <v>0</v>
      </c>
      <c r="L21" s="1089">
        <v>0</v>
      </c>
      <c r="M21" s="1089">
        <v>0</v>
      </c>
      <c r="N21" s="1075">
        <v>0</v>
      </c>
      <c r="O21" s="1075">
        <v>0</v>
      </c>
      <c r="P21" s="1075">
        <v>0</v>
      </c>
      <c r="Q21" s="1075">
        <v>0</v>
      </c>
      <c r="R21" s="1075">
        <v>0</v>
      </c>
      <c r="S21" s="1075">
        <v>0</v>
      </c>
      <c r="T21" s="1075">
        <v>0</v>
      </c>
      <c r="U21" s="1075">
        <v>0</v>
      </c>
      <c r="V21" s="1075">
        <v>0</v>
      </c>
    </row>
    <row r="22" spans="1:29">
      <c r="A22" s="932"/>
      <c r="B22" s="1776"/>
      <c r="C22" s="1773" t="s">
        <v>2107</v>
      </c>
      <c r="D22" s="1773"/>
      <c r="E22" s="1773"/>
      <c r="F22" s="936" t="s">
        <v>2095</v>
      </c>
      <c r="G22" s="939">
        <f t="shared" si="1"/>
        <v>0</v>
      </c>
      <c r="H22" s="1074"/>
      <c r="I22" s="1089">
        <v>0</v>
      </c>
      <c r="J22" s="1089">
        <v>0</v>
      </c>
      <c r="K22" s="1089">
        <v>0</v>
      </c>
      <c r="L22" s="1089">
        <v>0</v>
      </c>
      <c r="M22" s="1089">
        <v>0</v>
      </c>
      <c r="N22" s="1075">
        <v>0</v>
      </c>
      <c r="O22" s="1075">
        <v>0</v>
      </c>
      <c r="P22" s="1075">
        <v>0</v>
      </c>
      <c r="Q22" s="1075">
        <v>0</v>
      </c>
      <c r="R22" s="1075">
        <v>0</v>
      </c>
      <c r="S22" s="1075">
        <v>0</v>
      </c>
      <c r="T22" s="1075">
        <v>0</v>
      </c>
      <c r="U22" s="1075">
        <v>0</v>
      </c>
      <c r="V22" s="1075">
        <v>0</v>
      </c>
    </row>
    <row r="23" spans="1:29">
      <c r="A23" s="932"/>
      <c r="B23" s="1776"/>
      <c r="C23" s="1773" t="s">
        <v>2017</v>
      </c>
      <c r="D23" s="1773"/>
      <c r="E23" s="1773"/>
      <c r="F23" s="936" t="s">
        <v>2096</v>
      </c>
      <c r="G23" s="939">
        <f t="shared" si="1"/>
        <v>0</v>
      </c>
      <c r="H23" s="1074"/>
      <c r="I23" s="1089">
        <v>0</v>
      </c>
      <c r="J23" s="1089">
        <v>0</v>
      </c>
      <c r="K23" s="1089">
        <v>0</v>
      </c>
      <c r="L23" s="1089">
        <v>0</v>
      </c>
      <c r="M23" s="1089">
        <v>0</v>
      </c>
      <c r="N23" s="1075">
        <v>0</v>
      </c>
      <c r="O23" s="1075">
        <v>0</v>
      </c>
      <c r="P23" s="1075">
        <v>0</v>
      </c>
      <c r="Q23" s="1075">
        <v>0</v>
      </c>
      <c r="R23" s="1075">
        <v>0</v>
      </c>
      <c r="S23" s="1075">
        <v>0</v>
      </c>
      <c r="T23" s="1075">
        <v>0</v>
      </c>
      <c r="U23" s="1075">
        <v>0</v>
      </c>
      <c r="V23" s="1075">
        <v>0</v>
      </c>
    </row>
    <row r="24" spans="1:29">
      <c r="A24" s="932"/>
      <c r="B24" s="1776"/>
      <c r="C24" s="1778" t="s">
        <v>2108</v>
      </c>
      <c r="D24" s="1778"/>
      <c r="E24" s="1778"/>
      <c r="F24" s="936" t="s">
        <v>2109</v>
      </c>
      <c r="G24" s="939">
        <f t="shared" si="1"/>
        <v>0</v>
      </c>
      <c r="H24" s="1074"/>
      <c r="I24" s="1089">
        <v>0</v>
      </c>
      <c r="J24" s="1089">
        <v>0</v>
      </c>
      <c r="K24" s="1089">
        <v>0</v>
      </c>
      <c r="L24" s="1089">
        <v>0</v>
      </c>
      <c r="M24" s="1089">
        <v>0</v>
      </c>
      <c r="N24" s="1075">
        <v>0</v>
      </c>
      <c r="O24" s="1075">
        <v>0</v>
      </c>
      <c r="P24" s="1075">
        <v>0</v>
      </c>
      <c r="Q24" s="1075">
        <v>0</v>
      </c>
      <c r="R24" s="1075">
        <v>0</v>
      </c>
      <c r="S24" s="1075">
        <v>0</v>
      </c>
      <c r="T24" s="1075">
        <v>0</v>
      </c>
      <c r="U24" s="1075">
        <v>0</v>
      </c>
      <c r="V24" s="1075">
        <v>0</v>
      </c>
    </row>
    <row r="25" spans="1:29">
      <c r="A25" s="932"/>
      <c r="B25" s="1776"/>
      <c r="C25" s="1773" t="s">
        <v>1593</v>
      </c>
      <c r="D25" s="1773"/>
      <c r="E25" s="1773"/>
      <c r="F25" s="936" t="s">
        <v>2110</v>
      </c>
      <c r="G25" s="939">
        <f t="shared" si="1"/>
        <v>5167.74316</v>
      </c>
      <c r="H25" s="1074"/>
      <c r="I25" s="1089"/>
      <c r="J25" s="1089">
        <v>0</v>
      </c>
      <c r="K25" s="1089">
        <v>0</v>
      </c>
      <c r="L25" s="1089">
        <f>N25</f>
        <v>5167.74316</v>
      </c>
      <c r="M25" s="1089">
        <v>0</v>
      </c>
      <c r="N25" s="1075">
        <v>5167.74316</v>
      </c>
      <c r="O25" s="1075">
        <v>0</v>
      </c>
      <c r="P25" s="1075">
        <v>0</v>
      </c>
      <c r="Q25" s="1075">
        <v>0</v>
      </c>
      <c r="R25" s="1075">
        <v>0</v>
      </c>
      <c r="S25" s="1075">
        <v>0</v>
      </c>
      <c r="T25" s="1075">
        <v>0</v>
      </c>
      <c r="U25" s="1075">
        <v>0</v>
      </c>
      <c r="V25" s="1075">
        <v>0</v>
      </c>
    </row>
    <row r="26" spans="1:29" s="933" customFormat="1" ht="15" customHeight="1">
      <c r="A26" s="932"/>
      <c r="B26" s="1776" t="s">
        <v>2111</v>
      </c>
      <c r="C26" s="1776"/>
      <c r="D26" s="1776"/>
      <c r="E26" s="1776"/>
      <c r="F26" s="936" t="s">
        <v>2112</v>
      </c>
      <c r="G26" s="937">
        <f>G27+G28+G29+G32+G33+G34+G35+G37</f>
        <v>8767945.7874299996</v>
      </c>
      <c r="H26" s="938"/>
      <c r="I26" s="937">
        <f t="shared" ref="I26:V26" si="2">I27+I28+I29+I32+I33+I34+I35+I37</f>
        <v>0</v>
      </c>
      <c r="J26" s="937">
        <f t="shared" si="2"/>
        <v>0</v>
      </c>
      <c r="K26" s="937">
        <f t="shared" si="2"/>
        <v>0</v>
      </c>
      <c r="L26" s="937">
        <f t="shared" si="2"/>
        <v>8652606.6949673742</v>
      </c>
      <c r="M26" s="937">
        <f t="shared" si="2"/>
        <v>0</v>
      </c>
      <c r="N26" s="937">
        <f t="shared" si="2"/>
        <v>0</v>
      </c>
      <c r="O26" s="937">
        <f t="shared" si="2"/>
        <v>0</v>
      </c>
      <c r="P26" s="937">
        <f t="shared" si="2"/>
        <v>0</v>
      </c>
      <c r="Q26" s="937">
        <f t="shared" si="2"/>
        <v>0</v>
      </c>
      <c r="R26" s="937">
        <f t="shared" si="2"/>
        <v>0</v>
      </c>
      <c r="S26" s="937">
        <f>S27+S28+S29+S32+S33+S34+S35+S37</f>
        <v>8767945.7874299996</v>
      </c>
      <c r="T26" s="937">
        <f t="shared" si="2"/>
        <v>0</v>
      </c>
      <c r="U26" s="937">
        <f t="shared" si="2"/>
        <v>0</v>
      </c>
      <c r="V26" s="937">
        <f t="shared" si="2"/>
        <v>0</v>
      </c>
      <c r="W26" s="862"/>
    </row>
    <row r="27" spans="1:29" s="933" customFormat="1">
      <c r="A27" s="932"/>
      <c r="B27" s="1776" t="s">
        <v>2113</v>
      </c>
      <c r="C27" s="1777" t="s">
        <v>2099</v>
      </c>
      <c r="D27" s="1777"/>
      <c r="E27" s="1777"/>
      <c r="F27" s="936" t="s">
        <v>2114</v>
      </c>
      <c r="G27" s="939">
        <f>SUM(N27,S27)</f>
        <v>0</v>
      </c>
      <c r="H27" s="1074"/>
      <c r="I27" s="1089">
        <v>0</v>
      </c>
      <c r="J27" s="1089">
        <v>0</v>
      </c>
      <c r="K27" s="1089">
        <v>0</v>
      </c>
      <c r="L27" s="1089">
        <v>0</v>
      </c>
      <c r="M27" s="1089">
        <v>0</v>
      </c>
      <c r="N27" s="1075">
        <v>0</v>
      </c>
      <c r="O27" s="1075">
        <v>0</v>
      </c>
      <c r="P27" s="1075">
        <v>0</v>
      </c>
      <c r="Q27" s="1075">
        <v>0</v>
      </c>
      <c r="R27" s="1075">
        <v>0</v>
      </c>
      <c r="S27" s="1075">
        <v>0</v>
      </c>
      <c r="T27" s="1075">
        <v>0</v>
      </c>
      <c r="U27" s="1075">
        <v>0</v>
      </c>
      <c r="V27" s="1075">
        <v>0</v>
      </c>
      <c r="W27" s="862"/>
      <c r="X27" s="929"/>
      <c r="Y27" s="929"/>
      <c r="Z27" s="929"/>
      <c r="AA27" s="929"/>
      <c r="AB27" s="929"/>
      <c r="AC27" s="929"/>
    </row>
    <row r="28" spans="1:29">
      <c r="A28" s="932"/>
      <c r="B28" s="1776"/>
      <c r="C28" s="1777" t="s">
        <v>2100</v>
      </c>
      <c r="D28" s="1777"/>
      <c r="E28" s="1777"/>
      <c r="F28" s="936" t="s">
        <v>2115</v>
      </c>
      <c r="G28" s="939">
        <f t="shared" ref="G28:G37" si="3">SUM(N28,S28)</f>
        <v>0</v>
      </c>
      <c r="H28" s="1074"/>
      <c r="I28" s="1089">
        <v>0</v>
      </c>
      <c r="J28" s="1089">
        <v>0</v>
      </c>
      <c r="K28" s="1089">
        <v>0</v>
      </c>
      <c r="L28" s="1089">
        <f>S28</f>
        <v>0</v>
      </c>
      <c r="M28" s="1089">
        <v>0</v>
      </c>
      <c r="N28" s="1075">
        <v>0</v>
      </c>
      <c r="O28" s="1075">
        <v>0</v>
      </c>
      <c r="P28" s="1075">
        <v>0</v>
      </c>
      <c r="Q28" s="1075">
        <v>0</v>
      </c>
      <c r="R28" s="1075">
        <v>0</v>
      </c>
      <c r="S28" s="1075">
        <v>0</v>
      </c>
      <c r="T28" s="1075">
        <v>0</v>
      </c>
      <c r="U28" s="1075">
        <v>0</v>
      </c>
      <c r="V28" s="1075">
        <v>0</v>
      </c>
    </row>
    <row r="29" spans="1:29">
      <c r="A29" s="932"/>
      <c r="B29" s="1776"/>
      <c r="C29" s="1777" t="s">
        <v>2116</v>
      </c>
      <c r="D29" s="1777"/>
      <c r="E29" s="1777"/>
      <c r="F29" s="936" t="s">
        <v>2117</v>
      </c>
      <c r="G29" s="939">
        <f t="shared" si="3"/>
        <v>7461538.0130599998</v>
      </c>
      <c r="H29" s="1074"/>
      <c r="I29" s="1089">
        <v>0</v>
      </c>
      <c r="J29" s="1089">
        <v>0</v>
      </c>
      <c r="K29" s="1089">
        <v>0</v>
      </c>
      <c r="L29" s="1089">
        <v>7419456.6949673751</v>
      </c>
      <c r="M29" s="1089">
        <v>0</v>
      </c>
      <c r="N29" s="1075">
        <v>0</v>
      </c>
      <c r="O29" s="1075">
        <v>0</v>
      </c>
      <c r="P29" s="1075">
        <v>0</v>
      </c>
      <c r="Q29" s="1075">
        <v>0</v>
      </c>
      <c r="R29" s="1075">
        <v>0</v>
      </c>
      <c r="S29" s="1075">
        <v>7461538.0130599998</v>
      </c>
      <c r="T29" s="1075">
        <v>0</v>
      </c>
      <c r="U29" s="1075">
        <v>0</v>
      </c>
      <c r="V29" s="1075">
        <v>0</v>
      </c>
    </row>
    <row r="30" spans="1:29">
      <c r="A30" s="932"/>
      <c r="B30" s="1776"/>
      <c r="C30" s="1791" t="s">
        <v>2101</v>
      </c>
      <c r="D30" s="1791"/>
      <c r="E30" s="1791"/>
      <c r="F30" s="936" t="s">
        <v>2118</v>
      </c>
      <c r="G30" s="939">
        <f t="shared" si="3"/>
        <v>2888937.2812700002</v>
      </c>
      <c r="H30" s="1074"/>
      <c r="I30" s="1089">
        <v>0</v>
      </c>
      <c r="J30" s="1089">
        <v>0</v>
      </c>
      <c r="K30" s="1089">
        <v>0</v>
      </c>
      <c r="L30" s="1089">
        <f>S30/S29*L29</f>
        <v>2872644.3550033271</v>
      </c>
      <c r="M30" s="1089">
        <v>0</v>
      </c>
      <c r="N30" s="1075">
        <v>0</v>
      </c>
      <c r="O30" s="1075">
        <v>0</v>
      </c>
      <c r="P30" s="1075">
        <v>0</v>
      </c>
      <c r="Q30" s="1075">
        <v>0</v>
      </c>
      <c r="R30" s="1075">
        <v>0</v>
      </c>
      <c r="S30" s="1075">
        <v>2888937.2812700002</v>
      </c>
      <c r="T30" s="1075">
        <v>0</v>
      </c>
      <c r="U30" s="1075">
        <v>0</v>
      </c>
      <c r="V30" s="1075">
        <v>0</v>
      </c>
      <c r="W30" s="940"/>
    </row>
    <row r="31" spans="1:29">
      <c r="B31" s="1776"/>
      <c r="C31" s="1791" t="s">
        <v>2119</v>
      </c>
      <c r="D31" s="1791"/>
      <c r="E31" s="1791"/>
      <c r="F31" s="936" t="s">
        <v>2120</v>
      </c>
      <c r="G31" s="939">
        <f t="shared" si="3"/>
        <v>4572600.7317899996</v>
      </c>
      <c r="H31" s="1074"/>
      <c r="I31" s="1089">
        <v>0</v>
      </c>
      <c r="J31" s="1089">
        <v>0</v>
      </c>
      <c r="K31" s="1089">
        <v>0</v>
      </c>
      <c r="L31" s="1089">
        <f>S31/S29*L29</f>
        <v>4546812.339964048</v>
      </c>
      <c r="M31" s="1089">
        <v>0</v>
      </c>
      <c r="N31" s="1075">
        <v>0</v>
      </c>
      <c r="O31" s="1075">
        <v>0</v>
      </c>
      <c r="P31" s="1075">
        <v>0</v>
      </c>
      <c r="Q31" s="1075">
        <v>0</v>
      </c>
      <c r="R31" s="1075">
        <v>0</v>
      </c>
      <c r="S31" s="1075">
        <v>4572600.7317899996</v>
      </c>
      <c r="T31" s="1075">
        <v>0</v>
      </c>
      <c r="U31" s="1075">
        <v>0</v>
      </c>
      <c r="V31" s="1075">
        <v>0</v>
      </c>
    </row>
    <row r="32" spans="1:29">
      <c r="B32" s="1776"/>
      <c r="C32" s="1773" t="s">
        <v>2121</v>
      </c>
      <c r="D32" s="1773"/>
      <c r="E32" s="1773"/>
      <c r="F32" s="936" t="s">
        <v>2122</v>
      </c>
      <c r="G32" s="939">
        <f t="shared" si="3"/>
        <v>697564.71849</v>
      </c>
      <c r="H32" s="1074"/>
      <c r="I32" s="1089">
        <v>0</v>
      </c>
      <c r="J32" s="1089">
        <v>0</v>
      </c>
      <c r="K32" s="1089">
        <v>0</v>
      </c>
      <c r="L32" s="1089">
        <v>683150</v>
      </c>
      <c r="M32" s="1089">
        <v>0</v>
      </c>
      <c r="N32" s="1075">
        <v>0</v>
      </c>
      <c r="O32" s="1075">
        <v>0</v>
      </c>
      <c r="P32" s="1075">
        <v>0</v>
      </c>
      <c r="Q32" s="1075">
        <v>0</v>
      </c>
      <c r="R32" s="1075">
        <v>0</v>
      </c>
      <c r="S32" s="1075">
        <v>697564.71849</v>
      </c>
      <c r="T32" s="1075">
        <v>0</v>
      </c>
      <c r="U32" s="1075">
        <v>0</v>
      </c>
      <c r="V32" s="1075">
        <v>0</v>
      </c>
    </row>
    <row r="33" spans="2:22">
      <c r="B33" s="1776"/>
      <c r="C33" s="1777" t="s">
        <v>592</v>
      </c>
      <c r="D33" s="1777"/>
      <c r="E33" s="1777"/>
      <c r="F33" s="936" t="s">
        <v>2123</v>
      </c>
      <c r="G33" s="939">
        <f t="shared" si="3"/>
        <v>557245.81682000007</v>
      </c>
      <c r="H33" s="1074"/>
      <c r="I33" s="1089">
        <v>0</v>
      </c>
      <c r="J33" s="1089">
        <v>0</v>
      </c>
      <c r="K33" s="1089">
        <v>0</v>
      </c>
      <c r="L33" s="1089">
        <v>550000</v>
      </c>
      <c r="M33" s="1089">
        <v>0</v>
      </c>
      <c r="N33" s="1075">
        <v>0</v>
      </c>
      <c r="O33" s="1075">
        <v>0</v>
      </c>
      <c r="P33" s="1075">
        <v>0</v>
      </c>
      <c r="Q33" s="1075">
        <v>0</v>
      </c>
      <c r="R33" s="1075">
        <v>0</v>
      </c>
      <c r="S33" s="1075">
        <v>557245.81682000007</v>
      </c>
      <c r="T33" s="1075">
        <v>0</v>
      </c>
      <c r="U33" s="1075">
        <v>0</v>
      </c>
      <c r="V33" s="1075">
        <v>0</v>
      </c>
    </row>
    <row r="34" spans="2:22" ht="14.25" customHeight="1">
      <c r="B34" s="1776"/>
      <c r="C34" s="1773" t="s">
        <v>2107</v>
      </c>
      <c r="D34" s="1773"/>
      <c r="E34" s="1773"/>
      <c r="F34" s="936" t="s">
        <v>2124</v>
      </c>
      <c r="G34" s="939">
        <f t="shared" si="3"/>
        <v>0</v>
      </c>
      <c r="H34" s="1074"/>
      <c r="I34" s="1089">
        <v>0</v>
      </c>
      <c r="J34" s="1089">
        <v>0</v>
      </c>
      <c r="K34" s="1089">
        <v>0</v>
      </c>
      <c r="L34" s="1089">
        <v>0</v>
      </c>
      <c r="M34" s="1089">
        <v>0</v>
      </c>
      <c r="N34" s="1075">
        <v>0</v>
      </c>
      <c r="O34" s="1075">
        <v>0</v>
      </c>
      <c r="P34" s="1075">
        <v>0</v>
      </c>
      <c r="Q34" s="1075">
        <v>0</v>
      </c>
      <c r="R34" s="1075">
        <v>0</v>
      </c>
      <c r="S34" s="1075">
        <v>0</v>
      </c>
      <c r="T34" s="1075">
        <v>0</v>
      </c>
      <c r="U34" s="1075">
        <v>0</v>
      </c>
      <c r="V34" s="1075">
        <v>0</v>
      </c>
    </row>
    <row r="35" spans="2:22">
      <c r="B35" s="1776"/>
      <c r="C35" s="1773" t="s">
        <v>2017</v>
      </c>
      <c r="D35" s="1773"/>
      <c r="E35" s="1773"/>
      <c r="F35" s="936" t="s">
        <v>2125</v>
      </c>
      <c r="G35" s="939">
        <f t="shared" si="3"/>
        <v>670.25764000000004</v>
      </c>
      <c r="H35" s="1074"/>
      <c r="I35" s="1089">
        <v>0</v>
      </c>
      <c r="J35" s="1089">
        <v>0</v>
      </c>
      <c r="K35" s="1089">
        <v>0</v>
      </c>
      <c r="L35" s="1089">
        <v>0</v>
      </c>
      <c r="M35" s="1089">
        <v>0</v>
      </c>
      <c r="N35" s="1075">
        <v>0</v>
      </c>
      <c r="O35" s="1075">
        <v>0</v>
      </c>
      <c r="P35" s="1075">
        <v>0</v>
      </c>
      <c r="Q35" s="1075">
        <v>0</v>
      </c>
      <c r="R35" s="1075">
        <v>0</v>
      </c>
      <c r="S35" s="1075">
        <v>670.25764000000004</v>
      </c>
      <c r="T35" s="1075">
        <v>0</v>
      </c>
      <c r="U35" s="1075">
        <v>0</v>
      </c>
      <c r="V35" s="1075">
        <v>0</v>
      </c>
    </row>
    <row r="36" spans="2:22">
      <c r="B36" s="1776"/>
      <c r="C36" s="1778" t="s">
        <v>2108</v>
      </c>
      <c r="D36" s="1778"/>
      <c r="E36" s="1778"/>
      <c r="F36" s="936" t="s">
        <v>2126</v>
      </c>
      <c r="G36" s="939">
        <f t="shared" si="3"/>
        <v>0</v>
      </c>
      <c r="H36" s="1074"/>
      <c r="I36" s="1089">
        <v>0</v>
      </c>
      <c r="J36" s="1089">
        <v>0</v>
      </c>
      <c r="K36" s="1089">
        <v>0</v>
      </c>
      <c r="L36" s="1089">
        <v>0</v>
      </c>
      <c r="M36" s="1089">
        <v>0</v>
      </c>
      <c r="N36" s="1075">
        <v>0</v>
      </c>
      <c r="O36" s="1075">
        <v>0</v>
      </c>
      <c r="P36" s="1075">
        <v>0</v>
      </c>
      <c r="Q36" s="1075">
        <v>0</v>
      </c>
      <c r="R36" s="1075">
        <v>0</v>
      </c>
      <c r="S36" s="1075">
        <v>0</v>
      </c>
      <c r="T36" s="1075">
        <v>0</v>
      </c>
      <c r="U36" s="1075">
        <v>0</v>
      </c>
      <c r="V36" s="1075">
        <v>0</v>
      </c>
    </row>
    <row r="37" spans="2:22">
      <c r="B37" s="1776"/>
      <c r="C37" s="1773" t="s">
        <v>2127</v>
      </c>
      <c r="D37" s="1773"/>
      <c r="E37" s="1773"/>
      <c r="F37" s="936" t="s">
        <v>2128</v>
      </c>
      <c r="G37" s="939">
        <f t="shared" si="3"/>
        <v>50926.981420000004</v>
      </c>
      <c r="H37" s="1074"/>
      <c r="I37" s="1089">
        <v>0</v>
      </c>
      <c r="J37" s="1089">
        <v>0</v>
      </c>
      <c r="K37" s="1089">
        <v>0</v>
      </c>
      <c r="L37" s="1089">
        <v>0</v>
      </c>
      <c r="M37" s="1089">
        <v>0</v>
      </c>
      <c r="N37" s="1075">
        <v>0</v>
      </c>
      <c r="O37" s="1075">
        <v>0</v>
      </c>
      <c r="P37" s="1075">
        <v>0</v>
      </c>
      <c r="Q37" s="1075">
        <v>0</v>
      </c>
      <c r="R37" s="1075">
        <v>0</v>
      </c>
      <c r="S37" s="1075">
        <v>50926.981420000004</v>
      </c>
      <c r="T37" s="1075">
        <v>0</v>
      </c>
      <c r="U37" s="1075">
        <v>0</v>
      </c>
      <c r="V37" s="1075">
        <v>0</v>
      </c>
    </row>
    <row r="38" spans="2:22" s="862" customFormat="1" ht="25.5" customHeight="1">
      <c r="B38" s="1775" t="s">
        <v>2129</v>
      </c>
      <c r="C38" s="1775"/>
      <c r="D38" s="1775"/>
      <c r="E38" s="1775"/>
      <c r="F38" s="1775"/>
      <c r="G38" s="1775"/>
      <c r="H38" s="1775"/>
      <c r="I38" s="1775"/>
      <c r="J38" s="1775"/>
      <c r="K38" s="1775"/>
      <c r="L38" s="1775"/>
      <c r="M38" s="1775"/>
      <c r="N38" s="1775"/>
      <c r="O38" s="1775"/>
      <c r="P38" s="1775"/>
      <c r="Q38" s="1775"/>
      <c r="R38" s="1775"/>
      <c r="S38" s="1775"/>
      <c r="T38" s="1775"/>
      <c r="U38" s="1775"/>
      <c r="V38" s="1775"/>
    </row>
    <row r="39" spans="2:22">
      <c r="B39" s="1094" t="s">
        <v>2130</v>
      </c>
      <c r="C39" s="1095"/>
      <c r="D39" s="1096"/>
      <c r="E39" s="941"/>
      <c r="F39" s="942" t="s">
        <v>2131</v>
      </c>
      <c r="G39" s="939">
        <f>SUM(N39,S39)</f>
        <v>0</v>
      </c>
      <c r="H39" s="1074"/>
      <c r="I39" s="1074">
        <v>0</v>
      </c>
      <c r="J39" s="1090">
        <v>0</v>
      </c>
      <c r="K39" s="1090">
        <v>0</v>
      </c>
      <c r="L39" s="1090">
        <v>0</v>
      </c>
      <c r="M39" s="1090">
        <v>0</v>
      </c>
      <c r="N39" s="1090">
        <v>0</v>
      </c>
      <c r="O39" s="1090">
        <v>0</v>
      </c>
      <c r="P39" s="1090">
        <v>0</v>
      </c>
      <c r="Q39" s="1090">
        <v>0</v>
      </c>
      <c r="R39" s="1090">
        <v>0</v>
      </c>
      <c r="S39" s="1090">
        <v>0</v>
      </c>
      <c r="T39" s="1090">
        <v>0</v>
      </c>
      <c r="U39" s="1090">
        <v>0</v>
      </c>
      <c r="V39" s="1090">
        <v>0</v>
      </c>
    </row>
    <row r="40" spans="2:22">
      <c r="B40" s="1097" t="s">
        <v>2132</v>
      </c>
      <c r="C40" s="1097"/>
      <c r="D40" s="1097"/>
      <c r="E40" s="943"/>
      <c r="F40" s="942" t="s">
        <v>2133</v>
      </c>
      <c r="G40" s="939">
        <f>SUM(N40,S40)</f>
        <v>0</v>
      </c>
      <c r="H40" s="1074"/>
      <c r="I40" s="1074">
        <v>0</v>
      </c>
      <c r="J40" s="1090">
        <v>0</v>
      </c>
      <c r="K40" s="1090">
        <v>0</v>
      </c>
      <c r="L40" s="1090">
        <v>446070.92325000005</v>
      </c>
      <c r="M40" s="1090">
        <v>0</v>
      </c>
      <c r="N40" s="1090">
        <v>0</v>
      </c>
      <c r="O40" s="1090">
        <v>0</v>
      </c>
      <c r="P40" s="1090">
        <v>0</v>
      </c>
      <c r="Q40" s="1090">
        <v>0</v>
      </c>
      <c r="R40" s="1090">
        <v>0</v>
      </c>
      <c r="S40" s="1090">
        <v>0</v>
      </c>
      <c r="T40" s="1090">
        <v>0</v>
      </c>
      <c r="U40" s="1090">
        <v>0</v>
      </c>
      <c r="V40" s="1090">
        <v>0</v>
      </c>
    </row>
    <row r="41" spans="2:22">
      <c r="B41"/>
      <c r="C41"/>
      <c r="D41"/>
      <c r="E41"/>
      <c r="F41"/>
      <c r="G41"/>
      <c r="H41"/>
      <c r="I41"/>
      <c r="J41"/>
      <c r="K41"/>
      <c r="L41"/>
      <c r="M41"/>
      <c r="N41"/>
      <c r="O41"/>
      <c r="P41"/>
      <c r="Q41"/>
      <c r="R41"/>
      <c r="S41"/>
      <c r="T41"/>
      <c r="U41"/>
      <c r="V41"/>
    </row>
    <row r="42" spans="2:22" hidden="1">
      <c r="B42"/>
      <c r="C42"/>
      <c r="D42"/>
      <c r="E42"/>
      <c r="F42"/>
      <c r="G42"/>
      <c r="H42"/>
      <c r="I42"/>
      <c r="J42"/>
      <c r="K42"/>
      <c r="L42"/>
      <c r="M42"/>
      <c r="N42"/>
      <c r="O42"/>
      <c r="P42"/>
      <c r="Q42"/>
      <c r="R42"/>
      <c r="S42"/>
      <c r="T42"/>
      <c r="U42"/>
      <c r="V42"/>
    </row>
    <row r="43" spans="2:22" hidden="1">
      <c r="B43"/>
      <c r="C43"/>
      <c r="D43"/>
      <c r="E43"/>
      <c r="F43"/>
      <c r="G43"/>
      <c r="H43"/>
      <c r="I43"/>
      <c r="J43"/>
      <c r="K43"/>
      <c r="L43"/>
      <c r="M43"/>
      <c r="N43"/>
      <c r="O43"/>
      <c r="P43"/>
      <c r="Q43"/>
      <c r="R43"/>
      <c r="S43"/>
      <c r="T43"/>
      <c r="U43"/>
      <c r="V43"/>
    </row>
    <row r="44" spans="2:22" hidden="1">
      <c r="B44"/>
      <c r="C44"/>
      <c r="D44"/>
      <c r="E44"/>
      <c r="F44"/>
      <c r="G44"/>
      <c r="H44"/>
      <c r="I44"/>
      <c r="J44"/>
      <c r="K44"/>
      <c r="L44"/>
      <c r="M44"/>
      <c r="N44"/>
      <c r="O44"/>
      <c r="P44"/>
      <c r="Q44"/>
      <c r="R44"/>
      <c r="S44"/>
      <c r="T44"/>
      <c r="U44"/>
      <c r="V44"/>
    </row>
    <row r="45" spans="2:22" hidden="1">
      <c r="B45"/>
      <c r="C45"/>
      <c r="D45"/>
      <c r="E45"/>
      <c r="F45"/>
      <c r="G45"/>
      <c r="H45"/>
      <c r="I45"/>
      <c r="J45"/>
      <c r="K45"/>
      <c r="L45"/>
      <c r="M45"/>
      <c r="N45"/>
      <c r="O45"/>
      <c r="P45"/>
      <c r="Q45"/>
      <c r="R45"/>
      <c r="S45"/>
      <c r="T45"/>
      <c r="U45"/>
      <c r="V45"/>
    </row>
  </sheetData>
  <mergeCells count="50">
    <mergeCell ref="C23:E23"/>
    <mergeCell ref="C24:E24"/>
    <mergeCell ref="C25:E25"/>
    <mergeCell ref="B26:E26"/>
    <mergeCell ref="B27:B37"/>
    <mergeCell ref="C27:E27"/>
    <mergeCell ref="C28:E28"/>
    <mergeCell ref="C29:E29"/>
    <mergeCell ref="C30:E30"/>
    <mergeCell ref="C31:E31"/>
    <mergeCell ref="B38:V38"/>
    <mergeCell ref="C32:E32"/>
    <mergeCell ref="C33:E33"/>
    <mergeCell ref="C34:E34"/>
    <mergeCell ref="C35:E35"/>
    <mergeCell ref="C36:E36"/>
    <mergeCell ref="C37:E37"/>
    <mergeCell ref="C17:E17"/>
    <mergeCell ref="C18:E18"/>
    <mergeCell ref="C19:E19"/>
    <mergeCell ref="C20:E20"/>
    <mergeCell ref="C21:E21"/>
    <mergeCell ref="C22:E22"/>
    <mergeCell ref="R8:R9"/>
    <mergeCell ref="S8:S9"/>
    <mergeCell ref="B11:E11"/>
    <mergeCell ref="B12:B25"/>
    <mergeCell ref="C12:E12"/>
    <mergeCell ref="C13:E13"/>
    <mergeCell ref="C14:E14"/>
    <mergeCell ref="C15:E15"/>
    <mergeCell ref="C16:E16"/>
    <mergeCell ref="J8:J9"/>
    <mergeCell ref="K8:K9"/>
    <mergeCell ref="N8:N9"/>
    <mergeCell ref="B7:B10"/>
    <mergeCell ref="C7:E10"/>
    <mergeCell ref="F7:F10"/>
    <mergeCell ref="G7:G9"/>
    <mergeCell ref="H8:H9"/>
    <mergeCell ref="I8:I9"/>
    <mergeCell ref="B5:V5"/>
    <mergeCell ref="H7:M7"/>
    <mergeCell ref="N7:R7"/>
    <mergeCell ref="S7:V7"/>
    <mergeCell ref="L8:L9"/>
    <mergeCell ref="M8:M9"/>
    <mergeCell ref="O8:Q8"/>
    <mergeCell ref="T8:U8"/>
    <mergeCell ref="V8:V9"/>
  </mergeCells>
  <conditionalFormatting sqref="G11:L11">
    <cfRule type="cellIs" dxfId="8" priority="3" stopIfTrue="1" operator="lessThan">
      <formula>0</formula>
    </cfRule>
  </conditionalFormatting>
  <conditionalFormatting sqref="G26:V26">
    <cfRule type="cellIs" dxfId="7" priority="1" stopIfTrue="1" operator="lessThan">
      <formula>0</formula>
    </cfRule>
  </conditionalFormatting>
  <conditionalFormatting sqref="T11:V11">
    <cfRule type="cellIs" dxfId="6" priority="2" stopIfTrue="1" operator="lessThan">
      <formula>0</formula>
    </cfRule>
  </conditionalFormatting>
  <dataValidations count="2">
    <dataValidation type="custom" operator="greaterThanOrEqual" allowBlank="1" showInputMessage="1" showErrorMessage="1" error="Numeric value expected" sqref="I12:V25 I27:V37 J39:V40" xr:uid="{E198A8FC-89F1-45A3-BF86-4B5D994F03DE}">
      <formula1>ISNUMBER(I12)</formula1>
    </dataValidation>
    <dataValidation type="list" allowBlank="1" showInputMessage="1" showErrorMessage="1" sqref="H27:H37 H39:H40 H12:H25" xr:uid="{AA2FE81C-11FA-452D-8453-3FB8610B503B}">
      <formula1>"Only for EVE , Only for NII, Only for MVC, Only for EVE&amp;NII, Only for EVE&amp;MVC, Only for NII&amp;MVC, All metrics (EVE/NII/MVC)"</formula1>
    </dataValidation>
  </dataValidations>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FAA5-0E02-46B5-B1FF-C60D6CCC2178}">
  <sheetPr codeName="Sheet71"/>
  <dimension ref="A1:AB46"/>
  <sheetViews>
    <sheetView topLeftCell="A4" zoomScale="85" zoomScaleNormal="85" workbookViewId="0">
      <selection activeCell="M33" sqref="M33"/>
    </sheetView>
  </sheetViews>
  <sheetFormatPr defaultColWidth="0" defaultRowHeight="15" zeroHeight="1" outlineLevelRow="1"/>
  <cols>
    <col min="1" max="1" width="4.5703125" style="862" customWidth="1"/>
    <col min="2" max="2" width="18.85546875" customWidth="1"/>
    <col min="3" max="3" width="16.140625" customWidth="1"/>
    <col min="4" max="4" width="18.85546875" customWidth="1"/>
    <col min="5" max="8" width="10.85546875" customWidth="1"/>
    <col min="9" max="11" width="18.85546875" customWidth="1"/>
    <col min="12" max="17" width="20.140625" customWidth="1"/>
    <col min="18" max="18" width="4.5703125" style="862" customWidth="1"/>
    <col min="19" max="20" width="20.140625" hidden="1" customWidth="1"/>
    <col min="21" max="21" width="19.5703125" hidden="1" customWidth="1"/>
    <col min="22" max="22" width="9.5703125" hidden="1" customWidth="1"/>
    <col min="23" max="23" width="8.85546875" hidden="1" customWidth="1"/>
    <col min="24" max="24" width="9.140625" hidden="1" customWidth="1"/>
    <col min="25" max="25" width="20.140625" hidden="1" customWidth="1"/>
    <col min="26" max="16384" width="16.140625" hidden="1"/>
  </cols>
  <sheetData>
    <row r="1" spans="1:28"/>
    <row r="2" spans="1:28" ht="25.5">
      <c r="B2" s="930" t="s">
        <v>2069</v>
      </c>
      <c r="C2" s="931" t="s">
        <v>2070</v>
      </c>
    </row>
    <row r="3" spans="1:28" ht="25.5">
      <c r="B3" s="930" t="s">
        <v>2071</v>
      </c>
      <c r="C3" s="931" t="s">
        <v>2072</v>
      </c>
    </row>
    <row r="4" spans="1:28" ht="25.5">
      <c r="B4" s="930" t="s">
        <v>2134</v>
      </c>
      <c r="C4" s="931" t="s">
        <v>2135</v>
      </c>
    </row>
    <row r="5" spans="1:28" ht="15.75" thickBot="1">
      <c r="A5" s="932"/>
      <c r="R5" s="932"/>
    </row>
    <row r="6" spans="1:28" ht="38.25" customHeight="1" thickBot="1">
      <c r="A6" s="932"/>
      <c r="B6" s="1792" t="s">
        <v>2136</v>
      </c>
      <c r="C6" s="1793"/>
      <c r="D6" s="1793"/>
      <c r="E6" s="1793"/>
      <c r="F6" s="1793"/>
      <c r="G6" s="1793"/>
      <c r="H6" s="1793"/>
      <c r="I6" s="1793"/>
      <c r="J6" s="1793"/>
      <c r="K6" s="1793"/>
      <c r="L6" s="1793"/>
      <c r="M6" s="1793"/>
      <c r="N6" s="1793"/>
      <c r="O6" s="1793"/>
      <c r="P6" s="1793"/>
      <c r="Q6" s="1794"/>
      <c r="R6" s="932"/>
    </row>
    <row r="7" spans="1:28" s="945" customFormat="1" ht="18" customHeight="1">
      <c r="A7" s="932"/>
      <c r="B7" s="944"/>
      <c r="R7" s="932"/>
      <c r="V7" s="932"/>
    </row>
    <row r="8" spans="1:28">
      <c r="A8" s="932"/>
      <c r="B8" s="1795" t="s">
        <v>2137</v>
      </c>
      <c r="C8" s="1795"/>
      <c r="D8" s="1795"/>
      <c r="E8" s="1795"/>
      <c r="F8" s="1796"/>
      <c r="G8" s="1796"/>
      <c r="H8" s="1796"/>
      <c r="I8" s="1796"/>
      <c r="J8" s="1796"/>
      <c r="K8" s="1796"/>
      <c r="L8" s="1796"/>
      <c r="M8" s="1796"/>
      <c r="N8" s="1796"/>
      <c r="O8" s="1796"/>
      <c r="P8" s="1796"/>
      <c r="Q8" s="1796"/>
      <c r="R8" s="932"/>
      <c r="V8" s="946"/>
      <c r="W8" s="946"/>
      <c r="X8" s="946"/>
      <c r="Y8" s="946"/>
      <c r="Z8" s="946"/>
      <c r="AA8" s="946"/>
      <c r="AB8" s="946"/>
    </row>
    <row r="9" spans="1:28" ht="15" customHeight="1">
      <c r="A9" s="932"/>
      <c r="B9" s="1779"/>
      <c r="C9" s="1779"/>
      <c r="D9" s="1779"/>
      <c r="E9" s="1798"/>
      <c r="F9" s="1766" t="s">
        <v>2382</v>
      </c>
      <c r="G9" s="1766"/>
      <c r="H9" s="1766"/>
      <c r="I9" s="1766"/>
      <c r="J9" s="1766"/>
      <c r="K9" s="1766"/>
      <c r="L9" s="1766"/>
      <c r="M9" s="1766"/>
      <c r="N9" s="1766"/>
      <c r="O9" s="1766"/>
      <c r="P9" s="1766"/>
      <c r="Q9" s="1767"/>
    </row>
    <row r="10" spans="1:28" ht="28.5" customHeight="1">
      <c r="A10" s="932"/>
      <c r="B10" s="1779"/>
      <c r="C10" s="1779"/>
      <c r="D10" s="1779"/>
      <c r="E10" s="1798"/>
      <c r="F10" s="1766" t="s">
        <v>2138</v>
      </c>
      <c r="G10" s="1766"/>
      <c r="H10" s="1766"/>
      <c r="I10" s="1766"/>
      <c r="J10" s="1766"/>
      <c r="K10" s="1767"/>
      <c r="L10" s="1775" t="s">
        <v>2139</v>
      </c>
      <c r="M10" s="1775"/>
      <c r="N10" s="1775"/>
      <c r="O10" s="1775" t="s">
        <v>2140</v>
      </c>
      <c r="P10" s="1775"/>
      <c r="Q10" s="1775"/>
    </row>
    <row r="11" spans="1:28" ht="72.75" customHeight="1">
      <c r="A11" s="932"/>
      <c r="B11" s="1779"/>
      <c r="C11" s="1779"/>
      <c r="D11" s="1779"/>
      <c r="E11" s="1798"/>
      <c r="F11" s="1098" t="s">
        <v>2141</v>
      </c>
      <c r="G11" s="1099" t="s">
        <v>2142</v>
      </c>
      <c r="H11" s="1099" t="s">
        <v>2143</v>
      </c>
      <c r="I11" s="1100" t="s">
        <v>2144</v>
      </c>
      <c r="J11" s="1100" t="s">
        <v>2145</v>
      </c>
      <c r="K11" s="1100" t="s">
        <v>2146</v>
      </c>
      <c r="L11" s="1100" t="s">
        <v>2147</v>
      </c>
      <c r="M11" s="1100" t="s">
        <v>2148</v>
      </c>
      <c r="N11" s="1100" t="s">
        <v>2149</v>
      </c>
      <c r="O11" s="1100" t="s">
        <v>2150</v>
      </c>
      <c r="P11" s="1100" t="s">
        <v>2151</v>
      </c>
      <c r="Q11" s="1100" t="s">
        <v>2152</v>
      </c>
    </row>
    <row r="12" spans="1:28" ht="22.5" customHeight="1">
      <c r="A12" s="932"/>
      <c r="B12" s="1799"/>
      <c r="C12" s="1799"/>
      <c r="D12" s="1799"/>
      <c r="E12" s="1800"/>
      <c r="F12" s="1101" t="s">
        <v>2084</v>
      </c>
      <c r="G12" s="947" t="s">
        <v>2085</v>
      </c>
      <c r="H12" s="947" t="s">
        <v>2086</v>
      </c>
      <c r="I12" s="947" t="s">
        <v>2088</v>
      </c>
      <c r="J12" s="947" t="s">
        <v>2089</v>
      </c>
      <c r="K12" s="947" t="s">
        <v>2090</v>
      </c>
      <c r="L12" s="947" t="s">
        <v>2091</v>
      </c>
      <c r="M12" s="947" t="s">
        <v>2092</v>
      </c>
      <c r="N12" s="947" t="s">
        <v>2093</v>
      </c>
      <c r="O12" s="1102" t="s">
        <v>2094</v>
      </c>
      <c r="P12" s="947" t="s">
        <v>2095</v>
      </c>
      <c r="Q12" s="947" t="s">
        <v>2096</v>
      </c>
    </row>
    <row r="13" spans="1:28" outlineLevel="1">
      <c r="A13" s="932"/>
      <c r="B13" s="1759" t="s">
        <v>2026</v>
      </c>
      <c r="C13" s="1759"/>
      <c r="D13" s="1759"/>
      <c r="E13" s="1103" t="s">
        <v>2084</v>
      </c>
      <c r="F13" s="1076">
        <v>0</v>
      </c>
      <c r="G13" s="1076">
        <v>0</v>
      </c>
      <c r="H13" s="1076">
        <v>0</v>
      </c>
      <c r="I13" s="1077">
        <f>+I14+I15+I16+I19+I23+I24+I25+I27</f>
        <v>384961.2664599999</v>
      </c>
      <c r="J13" s="1077">
        <f>+J14+J15+J16+J19+J23+J24+J25+J27</f>
        <v>0</v>
      </c>
      <c r="K13" s="1077">
        <f t="shared" ref="K13:M13" si="0">+K14+K15+K16+K19+K23+K24+K25+K27</f>
        <v>0</v>
      </c>
      <c r="L13" s="1077">
        <f t="shared" si="0"/>
        <v>771.33762000000002</v>
      </c>
      <c r="M13" s="1077">
        <f t="shared" si="0"/>
        <v>-2339.9086499999999</v>
      </c>
      <c r="N13" s="1077">
        <f>+N14+N15+N16+N19+N23+N24+N25+N27</f>
        <v>0</v>
      </c>
      <c r="O13" s="1077">
        <f>+O14+O15+O16+O19+O23+O24+O25+O27</f>
        <v>0</v>
      </c>
      <c r="P13" s="1077">
        <f>+P14+P15+P16+P19+P23+P24+P25+P27</f>
        <v>0</v>
      </c>
      <c r="Q13" s="1077">
        <f>+Q14+Q15+Q16+Q19+Q23+Q24+Q25+Q27</f>
        <v>0</v>
      </c>
    </row>
    <row r="14" spans="1:28" outlineLevel="1">
      <c r="A14" s="932"/>
      <c r="B14" s="1801" t="s">
        <v>2153</v>
      </c>
      <c r="C14" s="1801"/>
      <c r="D14" s="1801"/>
      <c r="E14" s="948" t="s">
        <v>2085</v>
      </c>
      <c r="F14" s="1076">
        <v>0</v>
      </c>
      <c r="G14" s="1076">
        <v>0</v>
      </c>
      <c r="H14" s="1076">
        <v>0</v>
      </c>
      <c r="I14" s="1076">
        <v>0</v>
      </c>
      <c r="J14" s="1076">
        <v>0</v>
      </c>
      <c r="K14" s="1076">
        <v>0</v>
      </c>
      <c r="L14" s="1076">
        <v>0</v>
      </c>
      <c r="M14" s="1076">
        <v>0</v>
      </c>
      <c r="N14" s="1076">
        <v>0</v>
      </c>
      <c r="O14" s="949">
        <v>0</v>
      </c>
      <c r="P14" s="949">
        <v>0</v>
      </c>
      <c r="Q14" s="949">
        <v>0</v>
      </c>
    </row>
    <row r="15" spans="1:28" outlineLevel="1">
      <c r="A15" s="932"/>
      <c r="B15" s="1802" t="s">
        <v>2154</v>
      </c>
      <c r="C15" s="1802"/>
      <c r="D15" s="1802"/>
      <c r="E15" s="948" t="s">
        <v>2086</v>
      </c>
      <c r="F15" s="1076">
        <v>0</v>
      </c>
      <c r="G15" s="1076">
        <v>0</v>
      </c>
      <c r="H15" s="1076">
        <v>0</v>
      </c>
      <c r="I15" s="1076">
        <v>0</v>
      </c>
      <c r="J15" s="1076">
        <v>0</v>
      </c>
      <c r="K15" s="1076">
        <v>0</v>
      </c>
      <c r="L15" s="1076">
        <v>0</v>
      </c>
      <c r="M15" s="1076">
        <v>0</v>
      </c>
      <c r="N15" s="1076">
        <v>0</v>
      </c>
      <c r="O15" s="949">
        <v>0</v>
      </c>
      <c r="P15" s="949">
        <v>0</v>
      </c>
      <c r="Q15" s="949">
        <v>0</v>
      </c>
    </row>
    <row r="16" spans="1:28" ht="15" customHeight="1" outlineLevel="1">
      <c r="A16" s="932"/>
      <c r="B16" s="1802" t="s">
        <v>798</v>
      </c>
      <c r="C16" s="1802"/>
      <c r="D16" s="1802"/>
      <c r="E16" s="948" t="s">
        <v>2087</v>
      </c>
      <c r="F16" s="1076">
        <v>0</v>
      </c>
      <c r="G16" s="1076">
        <v>0</v>
      </c>
      <c r="H16" s="1076">
        <v>0</v>
      </c>
      <c r="I16" s="1076">
        <v>0</v>
      </c>
      <c r="J16" s="1076">
        <v>0</v>
      </c>
      <c r="K16" s="1076">
        <v>0</v>
      </c>
      <c r="L16" s="1076">
        <v>0</v>
      </c>
      <c r="M16" s="1076">
        <v>0</v>
      </c>
      <c r="N16" s="1076">
        <v>0</v>
      </c>
      <c r="O16" s="949">
        <v>0</v>
      </c>
      <c r="P16" s="949">
        <v>0</v>
      </c>
      <c r="Q16" s="949">
        <v>0</v>
      </c>
    </row>
    <row r="17" spans="1:18" outlineLevel="1">
      <c r="A17" s="932"/>
      <c r="B17" s="1797" t="s">
        <v>2101</v>
      </c>
      <c r="C17" s="1797"/>
      <c r="D17" s="1797"/>
      <c r="E17" s="948" t="s">
        <v>2088</v>
      </c>
      <c r="F17" s="1076">
        <v>0</v>
      </c>
      <c r="G17" s="1076">
        <v>0</v>
      </c>
      <c r="H17" s="1076">
        <v>0</v>
      </c>
      <c r="I17" s="1076">
        <v>0</v>
      </c>
      <c r="J17" s="1076">
        <v>0</v>
      </c>
      <c r="K17" s="1076">
        <v>0</v>
      </c>
      <c r="L17" s="1076">
        <v>0</v>
      </c>
      <c r="M17" s="1076">
        <v>0</v>
      </c>
      <c r="N17" s="1076">
        <v>0</v>
      </c>
      <c r="O17" s="950"/>
      <c r="P17" s="950"/>
      <c r="Q17" s="950"/>
    </row>
    <row r="18" spans="1:18" outlineLevel="1">
      <c r="A18" s="932"/>
      <c r="B18" s="1797" t="s">
        <v>2119</v>
      </c>
      <c r="C18" s="1797"/>
      <c r="D18" s="1797"/>
      <c r="E18" s="948" t="s">
        <v>2089</v>
      </c>
      <c r="F18" s="1076">
        <v>0</v>
      </c>
      <c r="G18" s="1076">
        <v>0</v>
      </c>
      <c r="H18" s="1076">
        <v>0</v>
      </c>
      <c r="I18" s="1076">
        <v>0</v>
      </c>
      <c r="J18" s="1076">
        <v>0</v>
      </c>
      <c r="K18" s="1076">
        <v>0</v>
      </c>
      <c r="L18" s="1076">
        <v>0</v>
      </c>
      <c r="M18" s="1076">
        <v>0</v>
      </c>
      <c r="N18" s="1076">
        <v>0</v>
      </c>
      <c r="O18" s="950"/>
      <c r="P18" s="950"/>
      <c r="Q18" s="950"/>
    </row>
    <row r="19" spans="1:18" outlineLevel="1">
      <c r="A19" s="932"/>
      <c r="B19" s="1797" t="s">
        <v>813</v>
      </c>
      <c r="C19" s="1797"/>
      <c r="D19" s="1797"/>
      <c r="E19" s="948" t="s">
        <v>2090</v>
      </c>
      <c r="F19" s="1076">
        <v>0</v>
      </c>
      <c r="G19" s="1076">
        <v>178</v>
      </c>
      <c r="H19" s="1076">
        <v>0</v>
      </c>
      <c r="I19" s="1076">
        <v>384961.2664599999</v>
      </c>
      <c r="J19" s="1076">
        <v>0</v>
      </c>
      <c r="K19" s="1076">
        <v>0</v>
      </c>
      <c r="L19" s="1076">
        <v>771.33762000000002</v>
      </c>
      <c r="M19" s="1076">
        <v>-2339.9086499999999</v>
      </c>
      <c r="N19" s="1076">
        <v>0</v>
      </c>
      <c r="O19" s="949">
        <v>0</v>
      </c>
      <c r="P19" s="949">
        <v>0</v>
      </c>
      <c r="Q19" s="949">
        <v>0</v>
      </c>
    </row>
    <row r="20" spans="1:18" outlineLevel="1">
      <c r="A20" s="932"/>
      <c r="B20" s="1805" t="s">
        <v>2155</v>
      </c>
      <c r="C20" s="1805"/>
      <c r="D20" s="1805"/>
      <c r="E20" s="948" t="s">
        <v>2091</v>
      </c>
      <c r="F20" s="1076">
        <v>0</v>
      </c>
      <c r="G20" s="1076">
        <f>G19</f>
        <v>178</v>
      </c>
      <c r="H20" s="1076">
        <v>0</v>
      </c>
      <c r="I20" s="1076">
        <f>I19</f>
        <v>384961.2664599999</v>
      </c>
      <c r="J20" s="1076">
        <v>0</v>
      </c>
      <c r="K20" s="1076">
        <v>0</v>
      </c>
      <c r="L20" s="1076">
        <f>L19</f>
        <v>771.33762000000002</v>
      </c>
      <c r="M20" s="1076">
        <f>M19</f>
        <v>-2339.9086499999999</v>
      </c>
      <c r="N20" s="1076">
        <v>0</v>
      </c>
      <c r="O20" s="949">
        <v>0</v>
      </c>
      <c r="P20" s="949">
        <v>0</v>
      </c>
      <c r="Q20" s="949">
        <v>0</v>
      </c>
    </row>
    <row r="21" spans="1:18" outlineLevel="1">
      <c r="A21" s="932"/>
      <c r="B21" s="1805" t="s">
        <v>2156</v>
      </c>
      <c r="C21" s="1805"/>
      <c r="D21" s="1805"/>
      <c r="E21" s="948" t="s">
        <v>2092</v>
      </c>
      <c r="F21" s="1076">
        <v>0</v>
      </c>
      <c r="G21" s="1076">
        <v>0</v>
      </c>
      <c r="H21" s="1076">
        <v>0</v>
      </c>
      <c r="I21" s="1076">
        <v>0</v>
      </c>
      <c r="J21" s="1076">
        <v>0</v>
      </c>
      <c r="K21" s="1076">
        <v>0</v>
      </c>
      <c r="L21" s="1076">
        <v>0</v>
      </c>
      <c r="M21" s="1076">
        <v>0</v>
      </c>
      <c r="N21" s="1076">
        <v>0</v>
      </c>
      <c r="O21" s="949">
        <v>0</v>
      </c>
      <c r="P21" s="949">
        <v>0</v>
      </c>
      <c r="Q21" s="949">
        <v>0</v>
      </c>
    </row>
    <row r="22" spans="1:18" outlineLevel="1">
      <c r="A22" s="932"/>
      <c r="B22" s="1805" t="s">
        <v>2106</v>
      </c>
      <c r="C22" s="1805"/>
      <c r="D22" s="1805"/>
      <c r="E22" s="948" t="s">
        <v>2093</v>
      </c>
      <c r="F22" s="1076">
        <v>0</v>
      </c>
      <c r="G22" s="1076">
        <v>0</v>
      </c>
      <c r="H22" s="1076">
        <v>0</v>
      </c>
      <c r="I22" s="1076">
        <v>0</v>
      </c>
      <c r="J22" s="1076">
        <v>0</v>
      </c>
      <c r="K22" s="1076">
        <v>0</v>
      </c>
      <c r="L22" s="1076">
        <v>0</v>
      </c>
      <c r="M22" s="1076">
        <v>0</v>
      </c>
      <c r="N22" s="1076">
        <v>0</v>
      </c>
      <c r="O22" s="949">
        <v>0</v>
      </c>
      <c r="P22" s="949">
        <v>0</v>
      </c>
      <c r="Q22" s="949">
        <v>0</v>
      </c>
    </row>
    <row r="23" spans="1:18" outlineLevel="1">
      <c r="A23" s="932"/>
      <c r="B23" s="1797" t="s">
        <v>592</v>
      </c>
      <c r="C23" s="1797"/>
      <c r="D23" s="1797"/>
      <c r="E23" s="948" t="s">
        <v>2094</v>
      </c>
      <c r="F23" s="1076">
        <v>0</v>
      </c>
      <c r="G23" s="1076">
        <v>0</v>
      </c>
      <c r="H23" s="1076">
        <v>0</v>
      </c>
      <c r="I23" s="1076">
        <v>0</v>
      </c>
      <c r="J23" s="1076">
        <v>0</v>
      </c>
      <c r="K23" s="1076">
        <v>0</v>
      </c>
      <c r="L23" s="1076">
        <v>0</v>
      </c>
      <c r="M23" s="1076">
        <v>0</v>
      </c>
      <c r="N23" s="1076">
        <v>0</v>
      </c>
      <c r="O23" s="949">
        <v>0</v>
      </c>
      <c r="P23" s="949">
        <v>0</v>
      </c>
      <c r="Q23" s="949">
        <v>0</v>
      </c>
    </row>
    <row r="24" spans="1:18" outlineLevel="1">
      <c r="A24" s="932"/>
      <c r="B24" s="1797" t="s">
        <v>2107</v>
      </c>
      <c r="C24" s="1797"/>
      <c r="D24" s="1797"/>
      <c r="E24" s="948" t="s">
        <v>2095</v>
      </c>
      <c r="F24" s="1076">
        <v>0</v>
      </c>
      <c r="G24" s="1076">
        <v>0</v>
      </c>
      <c r="H24" s="1076">
        <v>0</v>
      </c>
      <c r="I24" s="1076">
        <v>0</v>
      </c>
      <c r="J24" s="1076">
        <v>0</v>
      </c>
      <c r="K24" s="1076">
        <v>0</v>
      </c>
      <c r="L24" s="1076">
        <v>0</v>
      </c>
      <c r="M24" s="1076">
        <v>0</v>
      </c>
      <c r="N24" s="1076">
        <v>0</v>
      </c>
      <c r="O24" s="949">
        <v>0</v>
      </c>
      <c r="P24" s="949">
        <v>0</v>
      </c>
      <c r="Q24" s="949">
        <v>0</v>
      </c>
    </row>
    <row r="25" spans="1:18" outlineLevel="1">
      <c r="A25" s="932"/>
      <c r="B25" s="1797" t="s">
        <v>2017</v>
      </c>
      <c r="C25" s="1797"/>
      <c r="D25" s="1797"/>
      <c r="E25" s="948" t="s">
        <v>2096</v>
      </c>
      <c r="F25" s="1076">
        <v>0</v>
      </c>
      <c r="G25" s="1076">
        <v>0</v>
      </c>
      <c r="H25" s="1076">
        <v>0</v>
      </c>
      <c r="I25" s="1076">
        <v>0</v>
      </c>
      <c r="J25" s="1076">
        <v>0</v>
      </c>
      <c r="K25" s="1076">
        <v>0</v>
      </c>
      <c r="L25" s="1076">
        <v>0</v>
      </c>
      <c r="M25" s="1076">
        <v>0</v>
      </c>
      <c r="N25" s="1076">
        <v>0</v>
      </c>
      <c r="O25" s="949">
        <v>0</v>
      </c>
      <c r="P25" s="949">
        <v>0</v>
      </c>
      <c r="Q25" s="949">
        <v>0</v>
      </c>
    </row>
    <row r="26" spans="1:18" outlineLevel="1">
      <c r="A26" s="932"/>
      <c r="B26" s="1806" t="s">
        <v>2157</v>
      </c>
      <c r="C26" s="1806"/>
      <c r="D26" s="1806"/>
      <c r="E26" s="948" t="s">
        <v>2109</v>
      </c>
      <c r="F26" s="1076">
        <v>0</v>
      </c>
      <c r="G26" s="1076">
        <v>0</v>
      </c>
      <c r="H26" s="1076">
        <v>0</v>
      </c>
      <c r="I26" s="1076">
        <v>0</v>
      </c>
      <c r="J26" s="1076">
        <v>0</v>
      </c>
      <c r="K26" s="1076">
        <v>0</v>
      </c>
      <c r="L26" s="1076">
        <v>0</v>
      </c>
      <c r="M26" s="1076">
        <v>0</v>
      </c>
      <c r="N26" s="1076">
        <v>0</v>
      </c>
      <c r="O26" s="949">
        <v>0</v>
      </c>
      <c r="P26" s="949">
        <v>0</v>
      </c>
      <c r="Q26" s="949">
        <v>0</v>
      </c>
    </row>
    <row r="27" spans="1:18" outlineLevel="1">
      <c r="A27" s="932"/>
      <c r="B27" s="1797" t="s">
        <v>1593</v>
      </c>
      <c r="C27" s="1797"/>
      <c r="D27" s="1797"/>
      <c r="E27" s="948" t="s">
        <v>2110</v>
      </c>
      <c r="F27" s="1076">
        <v>0</v>
      </c>
      <c r="G27" s="1076">
        <v>0</v>
      </c>
      <c r="H27" s="1076">
        <v>0</v>
      </c>
      <c r="I27" s="1104">
        <v>0</v>
      </c>
      <c r="J27" s="1104">
        <v>0</v>
      </c>
      <c r="K27" s="1104">
        <v>0</v>
      </c>
      <c r="L27" s="1104">
        <v>0</v>
      </c>
      <c r="M27" s="1104">
        <v>0</v>
      </c>
      <c r="N27" s="1104">
        <v>0</v>
      </c>
      <c r="O27" s="949">
        <v>0</v>
      </c>
      <c r="P27" s="949">
        <v>0</v>
      </c>
      <c r="Q27" s="949">
        <v>0</v>
      </c>
    </row>
    <row r="28" spans="1:18" ht="15" customHeight="1" outlineLevel="1">
      <c r="A28" s="932"/>
      <c r="B28" s="1775" t="s">
        <v>2158</v>
      </c>
      <c r="C28" s="1775"/>
      <c r="D28" s="1775"/>
      <c r="E28" s="948" t="s">
        <v>2112</v>
      </c>
      <c r="F28" s="1076">
        <v>0</v>
      </c>
      <c r="G28" s="1076">
        <v>0</v>
      </c>
      <c r="H28" s="1076">
        <v>0</v>
      </c>
      <c r="I28" s="1105">
        <f>+I29+I30+I31+I6+I33+I34+I35+I36+I38</f>
        <v>0</v>
      </c>
      <c r="J28" s="1105">
        <f t="shared" ref="J28:Q28" si="1">+J29+J30+J31+J33+J34+J35+J36+J38</f>
        <v>0</v>
      </c>
      <c r="K28" s="1105">
        <f t="shared" si="1"/>
        <v>0</v>
      </c>
      <c r="L28" s="1105">
        <f t="shared" si="1"/>
        <v>0</v>
      </c>
      <c r="M28" s="1105">
        <f t="shared" si="1"/>
        <v>0</v>
      </c>
      <c r="N28" s="1105">
        <f t="shared" si="1"/>
        <v>0</v>
      </c>
      <c r="O28" s="1105">
        <f t="shared" si="1"/>
        <v>0</v>
      </c>
      <c r="P28" s="1105">
        <f t="shared" si="1"/>
        <v>0</v>
      </c>
      <c r="Q28" s="1105">
        <f t="shared" si="1"/>
        <v>0</v>
      </c>
    </row>
    <row r="29" spans="1:18" outlineLevel="1">
      <c r="A29" s="932"/>
      <c r="B29" s="1797" t="s">
        <v>2153</v>
      </c>
      <c r="C29" s="1797"/>
      <c r="D29" s="1797"/>
      <c r="E29" s="948" t="s">
        <v>2114</v>
      </c>
      <c r="F29" s="1076">
        <v>0</v>
      </c>
      <c r="G29" s="1076">
        <v>0</v>
      </c>
      <c r="H29" s="1076">
        <v>0</v>
      </c>
      <c r="I29" s="1076">
        <v>0</v>
      </c>
      <c r="J29" s="1076">
        <v>0</v>
      </c>
      <c r="K29" s="1076">
        <v>0</v>
      </c>
      <c r="L29" s="1076">
        <v>0</v>
      </c>
      <c r="M29" s="1076">
        <v>0</v>
      </c>
      <c r="N29" s="1076">
        <v>0</v>
      </c>
      <c r="O29" s="949">
        <v>0</v>
      </c>
      <c r="P29" s="949">
        <v>0</v>
      </c>
      <c r="Q29" s="949">
        <v>0</v>
      </c>
    </row>
    <row r="30" spans="1:18" outlineLevel="1">
      <c r="A30" s="932"/>
      <c r="B30" s="1797" t="s">
        <v>2100</v>
      </c>
      <c r="C30" s="1797"/>
      <c r="D30" s="1797"/>
      <c r="E30" s="948" t="s">
        <v>2115</v>
      </c>
      <c r="F30" s="1076">
        <v>0</v>
      </c>
      <c r="G30" s="1076">
        <v>0</v>
      </c>
      <c r="H30" s="1076">
        <v>0</v>
      </c>
      <c r="I30" s="1076">
        <v>0</v>
      </c>
      <c r="J30" s="1076">
        <v>0</v>
      </c>
      <c r="K30" s="1076">
        <v>0</v>
      </c>
      <c r="L30" s="1076">
        <v>0</v>
      </c>
      <c r="M30" s="1076">
        <v>0</v>
      </c>
      <c r="N30" s="1076">
        <v>0</v>
      </c>
      <c r="O30" s="949">
        <v>0</v>
      </c>
      <c r="P30" s="949">
        <v>0</v>
      </c>
      <c r="Q30" s="949">
        <v>0</v>
      </c>
    </row>
    <row r="31" spans="1:18" outlineLevel="1">
      <c r="A31" s="932"/>
      <c r="B31" s="1802" t="s">
        <v>2116</v>
      </c>
      <c r="C31" s="1802"/>
      <c r="D31" s="1802"/>
      <c r="E31" s="948" t="s">
        <v>2117</v>
      </c>
      <c r="F31" s="1076">
        <v>0</v>
      </c>
      <c r="G31" s="1076">
        <v>0</v>
      </c>
      <c r="H31" s="1076">
        <v>0</v>
      </c>
      <c r="I31" s="1076">
        <v>0</v>
      </c>
      <c r="J31" s="1076">
        <v>0</v>
      </c>
      <c r="K31" s="1076">
        <v>0</v>
      </c>
      <c r="L31" s="1076">
        <v>0</v>
      </c>
      <c r="M31" s="1076">
        <v>0</v>
      </c>
      <c r="N31" s="1076">
        <v>0</v>
      </c>
      <c r="O31" s="949">
        <v>0</v>
      </c>
      <c r="P31" s="949">
        <v>0</v>
      </c>
      <c r="Q31" s="949">
        <v>0</v>
      </c>
      <c r="R31" s="940"/>
    </row>
    <row r="32" spans="1:18" outlineLevel="1">
      <c r="B32" s="1803" t="s">
        <v>2159</v>
      </c>
      <c r="C32" s="1803"/>
      <c r="D32" s="1803"/>
      <c r="E32" s="948" t="s">
        <v>2118</v>
      </c>
      <c r="F32" s="1076">
        <v>0</v>
      </c>
      <c r="G32" s="1076">
        <v>0</v>
      </c>
      <c r="H32" s="1076">
        <v>0</v>
      </c>
      <c r="I32" s="1076">
        <v>0</v>
      </c>
      <c r="J32" s="1076">
        <v>0</v>
      </c>
      <c r="K32" s="1076">
        <v>0</v>
      </c>
      <c r="L32" s="1076">
        <v>0</v>
      </c>
      <c r="M32" s="1076">
        <v>0</v>
      </c>
      <c r="N32" s="1076">
        <v>0</v>
      </c>
      <c r="O32" s="950"/>
      <c r="P32" s="950"/>
      <c r="Q32" s="950"/>
    </row>
    <row r="33" spans="2:17" outlineLevel="1">
      <c r="B33" s="1797" t="s">
        <v>2160</v>
      </c>
      <c r="C33" s="1797"/>
      <c r="D33" s="1797"/>
      <c r="E33" s="948" t="s">
        <v>2120</v>
      </c>
      <c r="F33" s="1076">
        <v>0</v>
      </c>
      <c r="G33" s="1076">
        <v>0</v>
      </c>
      <c r="H33" s="1076">
        <v>0</v>
      </c>
      <c r="I33" s="1076">
        <v>0</v>
      </c>
      <c r="J33" s="1076">
        <v>0</v>
      </c>
      <c r="K33" s="1076">
        <v>0</v>
      </c>
      <c r="L33" s="1076">
        <v>0</v>
      </c>
      <c r="M33" s="1076">
        <v>0</v>
      </c>
      <c r="N33" s="1076">
        <v>0</v>
      </c>
      <c r="O33" s="949">
        <v>0</v>
      </c>
      <c r="P33" s="949">
        <v>0</v>
      </c>
      <c r="Q33" s="949">
        <v>0</v>
      </c>
    </row>
    <row r="34" spans="2:17" outlineLevel="1">
      <c r="B34" s="1797" t="s">
        <v>592</v>
      </c>
      <c r="C34" s="1797"/>
      <c r="D34" s="1797"/>
      <c r="E34" s="948" t="s">
        <v>2122</v>
      </c>
      <c r="F34" s="1076">
        <v>0</v>
      </c>
      <c r="G34" s="1076">
        <v>0</v>
      </c>
      <c r="H34" s="1076">
        <v>0</v>
      </c>
      <c r="I34" s="1076">
        <v>0</v>
      </c>
      <c r="J34" s="1076">
        <v>0</v>
      </c>
      <c r="K34" s="1076">
        <v>0</v>
      </c>
      <c r="L34" s="1076">
        <v>0</v>
      </c>
      <c r="M34" s="1076">
        <v>0</v>
      </c>
      <c r="N34" s="1076">
        <v>0</v>
      </c>
      <c r="O34" s="949">
        <v>0</v>
      </c>
      <c r="P34" s="949">
        <v>0</v>
      </c>
      <c r="Q34" s="949">
        <v>0</v>
      </c>
    </row>
    <row r="35" spans="2:17" outlineLevel="1">
      <c r="B35" s="1797" t="s">
        <v>2107</v>
      </c>
      <c r="C35" s="1797"/>
      <c r="D35" s="1797"/>
      <c r="E35" s="948" t="s">
        <v>2123</v>
      </c>
      <c r="F35" s="1076">
        <v>0</v>
      </c>
      <c r="G35" s="1076">
        <v>0</v>
      </c>
      <c r="H35" s="1076">
        <v>0</v>
      </c>
      <c r="I35" s="1076">
        <v>0</v>
      </c>
      <c r="J35" s="1076">
        <v>0</v>
      </c>
      <c r="K35" s="1076">
        <v>0</v>
      </c>
      <c r="L35" s="1076">
        <v>0</v>
      </c>
      <c r="M35" s="1076">
        <v>0</v>
      </c>
      <c r="N35" s="1076">
        <v>0</v>
      </c>
      <c r="O35" s="949">
        <v>0</v>
      </c>
      <c r="P35" s="949">
        <v>0</v>
      </c>
      <c r="Q35" s="949">
        <v>0</v>
      </c>
    </row>
    <row r="36" spans="2:17" outlineLevel="1">
      <c r="B36" s="1797" t="s">
        <v>2017</v>
      </c>
      <c r="C36" s="1797"/>
      <c r="D36" s="1797"/>
      <c r="E36" s="948" t="s">
        <v>2124</v>
      </c>
      <c r="F36" s="1076">
        <v>0</v>
      </c>
      <c r="G36" s="1076">
        <v>0</v>
      </c>
      <c r="H36" s="1076">
        <v>0</v>
      </c>
      <c r="I36" s="1076">
        <v>0</v>
      </c>
      <c r="J36" s="1076">
        <v>0</v>
      </c>
      <c r="K36" s="1076">
        <v>0</v>
      </c>
      <c r="L36" s="1076">
        <v>0</v>
      </c>
      <c r="M36" s="1076">
        <v>0</v>
      </c>
      <c r="N36" s="1076">
        <v>0</v>
      </c>
      <c r="O36" s="949">
        <v>0</v>
      </c>
      <c r="P36" s="949">
        <v>0</v>
      </c>
      <c r="Q36" s="949">
        <v>0</v>
      </c>
    </row>
    <row r="37" spans="2:17" outlineLevel="1">
      <c r="B37" s="1804" t="s">
        <v>2161</v>
      </c>
      <c r="C37" s="1804"/>
      <c r="D37" s="1804"/>
      <c r="E37" s="948" t="s">
        <v>2125</v>
      </c>
      <c r="F37" s="1076">
        <v>0</v>
      </c>
      <c r="G37" s="1076">
        <v>0</v>
      </c>
      <c r="H37" s="1076">
        <v>0</v>
      </c>
      <c r="I37" s="1076">
        <v>0</v>
      </c>
      <c r="J37" s="1076">
        <v>0</v>
      </c>
      <c r="K37" s="1076">
        <v>0</v>
      </c>
      <c r="L37" s="1076">
        <v>0</v>
      </c>
      <c r="M37" s="1076">
        <v>0</v>
      </c>
      <c r="N37" s="1076">
        <v>0</v>
      </c>
      <c r="O37" s="949">
        <v>0</v>
      </c>
      <c r="P37" s="949">
        <v>0</v>
      </c>
      <c r="Q37" s="949">
        <v>0</v>
      </c>
    </row>
    <row r="38" spans="2:17" outlineLevel="1">
      <c r="B38" s="1797" t="s">
        <v>2127</v>
      </c>
      <c r="C38" s="1797"/>
      <c r="D38" s="1797"/>
      <c r="E38" s="948" t="s">
        <v>2126</v>
      </c>
      <c r="F38" s="1076">
        <v>0</v>
      </c>
      <c r="G38" s="1076">
        <v>0</v>
      </c>
      <c r="H38" s="1076">
        <v>0</v>
      </c>
      <c r="I38" s="1076">
        <v>0</v>
      </c>
      <c r="J38" s="1076">
        <v>0</v>
      </c>
      <c r="K38" s="1076">
        <v>0</v>
      </c>
      <c r="L38" s="1076">
        <v>0</v>
      </c>
      <c r="M38" s="1076">
        <v>0</v>
      </c>
      <c r="N38" s="1076">
        <v>0</v>
      </c>
      <c r="O38" s="949">
        <v>0</v>
      </c>
      <c r="P38" s="949">
        <v>0</v>
      </c>
      <c r="Q38" s="949">
        <v>0</v>
      </c>
    </row>
    <row r="39" spans="2:17" ht="25.5" customHeight="1">
      <c r="B39" s="1765" t="s">
        <v>2129</v>
      </c>
      <c r="C39" s="1766"/>
      <c r="D39" s="1766"/>
      <c r="E39" s="1766"/>
      <c r="F39" s="1766"/>
      <c r="G39" s="1766"/>
      <c r="H39" s="1766"/>
      <c r="I39" s="1766"/>
      <c r="J39" s="1766"/>
      <c r="K39" s="1766"/>
      <c r="L39" s="1766"/>
      <c r="M39" s="1766"/>
      <c r="N39" s="1766"/>
      <c r="O39" s="1766"/>
      <c r="P39" s="1766"/>
      <c r="Q39" s="1767"/>
    </row>
    <row r="40" spans="2:17" ht="15" customHeight="1">
      <c r="B40" s="1797" t="s">
        <v>2162</v>
      </c>
      <c r="C40" s="1797"/>
      <c r="D40" s="1797"/>
      <c r="E40" s="948" t="s">
        <v>2128</v>
      </c>
      <c r="F40" s="950"/>
      <c r="G40" s="950"/>
      <c r="H40" s="950"/>
      <c r="I40" s="951">
        <v>0</v>
      </c>
      <c r="J40" s="951">
        <v>0</v>
      </c>
      <c r="K40" s="951">
        <v>0</v>
      </c>
      <c r="L40" s="949">
        <v>0</v>
      </c>
      <c r="M40" s="949">
        <v>0</v>
      </c>
      <c r="N40" s="949">
        <v>0</v>
      </c>
      <c r="O40" s="950"/>
      <c r="P40" s="950"/>
      <c r="Q40" s="950"/>
    </row>
    <row r="41" spans="2:17" ht="15" customHeight="1">
      <c r="B41" s="1797" t="s">
        <v>2163</v>
      </c>
      <c r="C41" s="1797"/>
      <c r="D41" s="1797"/>
      <c r="E41" s="948" t="s">
        <v>2131</v>
      </c>
      <c r="F41" s="950"/>
      <c r="G41" s="950"/>
      <c r="H41" s="950"/>
      <c r="I41" s="951">
        <v>0</v>
      </c>
      <c r="J41" s="951">
        <v>0</v>
      </c>
      <c r="K41" s="951">
        <v>0</v>
      </c>
      <c r="L41" s="949">
        <v>0</v>
      </c>
      <c r="M41" s="949">
        <v>0</v>
      </c>
      <c r="N41" s="949">
        <v>0</v>
      </c>
      <c r="O41" s="950"/>
      <c r="P41" s="950"/>
      <c r="Q41" s="950"/>
    </row>
    <row r="42" spans="2:17" ht="15" customHeight="1">
      <c r="B42" s="1797" t="s">
        <v>2164</v>
      </c>
      <c r="C42" s="1797"/>
      <c r="D42" s="1797"/>
      <c r="E42" s="948" t="s">
        <v>2133</v>
      </c>
      <c r="F42" s="950"/>
      <c r="G42" s="950"/>
      <c r="H42" s="950"/>
      <c r="I42" s="951">
        <v>0</v>
      </c>
      <c r="J42" s="951">
        <v>0</v>
      </c>
      <c r="K42" s="951">
        <v>0</v>
      </c>
      <c r="L42" s="949">
        <v>0</v>
      </c>
      <c r="M42" s="949">
        <v>0</v>
      </c>
      <c r="N42" s="949">
        <v>0</v>
      </c>
      <c r="O42" s="950"/>
      <c r="P42" s="950"/>
      <c r="Q42" s="950"/>
    </row>
    <row r="43" spans="2:17">
      <c r="B43" s="922" t="s">
        <v>2130</v>
      </c>
      <c r="C43" s="922"/>
      <c r="D43" s="922"/>
      <c r="E43" s="948" t="s">
        <v>2165</v>
      </c>
      <c r="F43" s="950"/>
      <c r="G43" s="950"/>
      <c r="H43" s="950"/>
      <c r="I43" s="951">
        <v>0</v>
      </c>
      <c r="J43" s="951">
        <v>0</v>
      </c>
      <c r="K43" s="951">
        <v>0</v>
      </c>
      <c r="L43" s="949">
        <v>0</v>
      </c>
      <c r="M43" s="949">
        <v>0</v>
      </c>
      <c r="N43" s="949">
        <v>0</v>
      </c>
      <c r="O43" s="950"/>
      <c r="P43" s="950"/>
      <c r="Q43" s="950"/>
    </row>
    <row r="44" spans="2:17">
      <c r="B44" s="922" t="s">
        <v>2132</v>
      </c>
      <c r="C44" s="922"/>
      <c r="D44" s="922"/>
      <c r="E44" s="948" t="s">
        <v>2166</v>
      </c>
      <c r="F44" s="950"/>
      <c r="G44" s="950"/>
      <c r="H44" s="950"/>
      <c r="I44" s="951">
        <v>0</v>
      </c>
      <c r="J44" s="951">
        <v>0</v>
      </c>
      <c r="K44" s="951">
        <v>0</v>
      </c>
      <c r="L44" s="949">
        <v>0</v>
      </c>
      <c r="M44" s="949">
        <v>0</v>
      </c>
      <c r="N44" s="949">
        <v>0</v>
      </c>
      <c r="O44" s="950"/>
      <c r="P44" s="950"/>
      <c r="Q44" s="950"/>
    </row>
    <row r="45" spans="2:17"/>
    <row r="46" spans="2:17" hidden="1">
      <c r="B46" s="952"/>
    </row>
  </sheetData>
  <mergeCells count="38">
    <mergeCell ref="B30:D30"/>
    <mergeCell ref="B19:D19"/>
    <mergeCell ref="B20:D20"/>
    <mergeCell ref="B21:D21"/>
    <mergeCell ref="B22:D22"/>
    <mergeCell ref="B23:D23"/>
    <mergeCell ref="B24:D24"/>
    <mergeCell ref="B25:D25"/>
    <mergeCell ref="B26:D26"/>
    <mergeCell ref="B27:D27"/>
    <mergeCell ref="B28:D28"/>
    <mergeCell ref="B42:D42"/>
    <mergeCell ref="B31:D31"/>
    <mergeCell ref="B32:D32"/>
    <mergeCell ref="B33:D33"/>
    <mergeCell ref="B34:D34"/>
    <mergeCell ref="B35:D35"/>
    <mergeCell ref="B36:D36"/>
    <mergeCell ref="B37:D37"/>
    <mergeCell ref="B38:D38"/>
    <mergeCell ref="B40:D40"/>
    <mergeCell ref="B41:D41"/>
    <mergeCell ref="B39:Q39"/>
    <mergeCell ref="B6:Q6"/>
    <mergeCell ref="B8:Q8"/>
    <mergeCell ref="B29:D29"/>
    <mergeCell ref="B18:D18"/>
    <mergeCell ref="B9:E12"/>
    <mergeCell ref="F10:H10"/>
    <mergeCell ref="B13:D13"/>
    <mergeCell ref="B14:D14"/>
    <mergeCell ref="B15:D15"/>
    <mergeCell ref="B16:D16"/>
    <mergeCell ref="B17:D17"/>
    <mergeCell ref="F9:Q9"/>
    <mergeCell ref="I10:K10"/>
    <mergeCell ref="L10:N10"/>
    <mergeCell ref="O10:Q10"/>
  </mergeCells>
  <conditionalFormatting sqref="F14:H27 F29:H38">
    <cfRule type="cellIs" dxfId="5" priority="1" stopIfTrue="1" operator="lessThan">
      <formula>0</formula>
    </cfRule>
  </conditionalFormatting>
  <conditionalFormatting sqref="I29:O38">
    <cfRule type="cellIs" dxfId="4" priority="2" stopIfTrue="1" operator="lessThan">
      <formula>0</formula>
    </cfRule>
  </conditionalFormatting>
  <dataValidations count="2">
    <dataValidation type="custom" allowBlank="1" showInputMessage="1" showErrorMessage="1" error="Numeric value expected" sqref="I32:N38 I29:Q31 O33:Q38 I40:N44 F13:H38 O19:Q27 I17:N27 I14:Q16" xr:uid="{1AD787F8-CE3C-4228-B642-D1827C630F49}">
      <formula1>ISNUMBER(F13)</formula1>
    </dataValidation>
    <dataValidation allowBlank="1" showInputMessage="1" showErrorMessage="1" error="Numeric value expected" sqref="O32:Q32" xr:uid="{FDA2AF17-3814-4F95-A7D8-D0C4E16B1D66}"/>
  </dataValidations>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0B66F-B0C5-4C32-8A89-6CD9D057FCF0}">
  <sheetPr codeName="Sheet81"/>
  <dimension ref="A1:W33"/>
  <sheetViews>
    <sheetView topLeftCell="A3" zoomScale="85" zoomScaleNormal="85" workbookViewId="0">
      <selection activeCell="H16" sqref="H16"/>
    </sheetView>
  </sheetViews>
  <sheetFormatPr defaultColWidth="0" defaultRowHeight="15" customHeight="1" zeroHeight="1"/>
  <cols>
    <col min="1" max="1" width="4.5703125" style="862" customWidth="1"/>
    <col min="2" max="2" width="8" style="953" customWidth="1" collapsed="1"/>
    <col min="3" max="3" width="24.140625" style="953" customWidth="1"/>
    <col min="4" max="4" width="32.140625" style="953" customWidth="1"/>
    <col min="5" max="5" width="30.85546875" style="953" customWidth="1"/>
    <col min="6" max="7" width="18.42578125" style="953" customWidth="1" collapsed="1"/>
    <col min="8" max="10" width="18.42578125" style="953" customWidth="1"/>
    <col min="11" max="11" width="16.5703125" style="953" bestFit="1" customWidth="1"/>
    <col min="12" max="12" width="16.5703125" style="953" customWidth="1"/>
    <col min="13" max="14" width="18.42578125" style="953" customWidth="1"/>
    <col min="15" max="15" width="11.140625" style="953" customWidth="1"/>
    <col min="16" max="16" width="19.42578125" style="945" hidden="1" customWidth="1"/>
    <col min="17" max="19" width="19.42578125" style="945" hidden="1" customWidth="1" collapsed="1"/>
    <col min="20" max="16384" width="8.85546875" style="945" hidden="1"/>
  </cols>
  <sheetData>
    <row r="1" spans="1:23">
      <c r="B1" s="945"/>
    </row>
    <row r="2" spans="1:23" ht="51">
      <c r="B2" s="930" t="s">
        <v>2069</v>
      </c>
      <c r="C2" s="931" t="s">
        <v>2070</v>
      </c>
      <c r="D2" s="1106"/>
      <c r="E2" s="1106"/>
    </row>
    <row r="3" spans="1:23" ht="63.75">
      <c r="B3" s="930" t="s">
        <v>2071</v>
      </c>
      <c r="C3" s="931" t="s">
        <v>2072</v>
      </c>
      <c r="D3" s="1106"/>
      <c r="E3" s="1106"/>
    </row>
    <row r="4" spans="1:23" ht="15.75" thickBot="1"/>
    <row r="5" spans="1:23" ht="38.25" customHeight="1" thickBot="1">
      <c r="A5" s="932"/>
      <c r="B5" s="1792" t="s">
        <v>2383</v>
      </c>
      <c r="C5" s="1793"/>
      <c r="D5" s="1793"/>
      <c r="E5" s="1793"/>
      <c r="F5" s="1793"/>
      <c r="G5" s="1793"/>
      <c r="H5" s="1793"/>
      <c r="I5" s="1793"/>
      <c r="J5" s="1793"/>
      <c r="K5" s="1793"/>
      <c r="L5" s="1793"/>
      <c r="M5" s="1793"/>
      <c r="N5" s="1794"/>
      <c r="O5" s="1107"/>
    </row>
    <row r="6" spans="1:23" ht="18" customHeight="1">
      <c r="A6" s="932"/>
      <c r="S6" s="932"/>
      <c r="W6" s="932"/>
    </row>
    <row r="7" spans="1:23" ht="18" customHeight="1">
      <c r="A7" s="932"/>
      <c r="B7" s="862"/>
      <c r="C7" s="862"/>
      <c r="D7"/>
      <c r="E7" s="1807" t="s">
        <v>2168</v>
      </c>
      <c r="F7" s="1808"/>
      <c r="G7" s="1808"/>
      <c r="H7" s="1808"/>
      <c r="I7" s="1808"/>
      <c r="J7" s="1808"/>
      <c r="K7" s="1808"/>
      <c r="L7" s="1808"/>
      <c r="M7" s="1808"/>
      <c r="N7" s="1809"/>
      <c r="O7" s="1107"/>
      <c r="S7" s="932"/>
      <c r="W7" s="932"/>
    </row>
    <row r="8" spans="1:23" ht="33.6" customHeight="1">
      <c r="A8" s="932"/>
      <c r="B8" s="862"/>
      <c r="C8" s="862"/>
      <c r="D8" s="862"/>
      <c r="E8" s="1775" t="s">
        <v>2169</v>
      </c>
      <c r="F8" s="1775" t="s">
        <v>2077</v>
      </c>
      <c r="G8" s="1765" t="s">
        <v>2170</v>
      </c>
      <c r="H8" s="1766"/>
      <c r="I8" s="1766"/>
      <c r="J8" s="1766"/>
      <c r="K8" s="1767"/>
      <c r="L8" s="1775" t="s">
        <v>2171</v>
      </c>
      <c r="M8" s="1775"/>
      <c r="N8" s="935"/>
      <c r="O8" s="1108"/>
    </row>
    <row r="9" spans="1:23" ht="81.75" customHeight="1">
      <c r="A9" s="932"/>
      <c r="B9" s="862"/>
      <c r="C9" s="862"/>
      <c r="D9" s="862"/>
      <c r="E9" s="1775"/>
      <c r="F9" s="1775"/>
      <c r="G9" s="1109" t="s">
        <v>2172</v>
      </c>
      <c r="H9" s="1110"/>
      <c r="I9" s="1110"/>
      <c r="J9" s="1110"/>
      <c r="K9" s="1111"/>
      <c r="L9" s="1811" t="s">
        <v>2173</v>
      </c>
      <c r="M9" s="1811" t="s">
        <v>2174</v>
      </c>
      <c r="N9" s="1810" t="s">
        <v>2384</v>
      </c>
    </row>
    <row r="10" spans="1:23" ht="45.6" customHeight="1">
      <c r="A10" s="932"/>
      <c r="B10" s="862"/>
      <c r="C10" s="862"/>
      <c r="D10" s="1112"/>
      <c r="E10" s="1775"/>
      <c r="F10" s="1775"/>
      <c r="G10" s="1113"/>
      <c r="H10" s="954" t="s">
        <v>2385</v>
      </c>
      <c r="I10" s="954" t="s">
        <v>2386</v>
      </c>
      <c r="J10" s="955" t="s">
        <v>2387</v>
      </c>
      <c r="K10" s="955" t="s">
        <v>2388</v>
      </c>
      <c r="L10" s="1811"/>
      <c r="M10" s="1811"/>
      <c r="N10" s="1810"/>
    </row>
    <row r="11" spans="1:23" ht="21.75" customHeight="1">
      <c r="A11" s="932"/>
      <c r="B11" s="1114"/>
      <c r="C11" s="862"/>
      <c r="D11" s="930" t="s">
        <v>2175</v>
      </c>
      <c r="E11" s="934" t="s">
        <v>2084</v>
      </c>
      <c r="F11" s="934" t="s">
        <v>2085</v>
      </c>
      <c r="G11" s="934" t="s">
        <v>2086</v>
      </c>
      <c r="H11" s="934" t="s">
        <v>2087</v>
      </c>
      <c r="I11" s="934" t="s">
        <v>2088</v>
      </c>
      <c r="J11" s="934" t="s">
        <v>2089</v>
      </c>
      <c r="K11" s="934" t="s">
        <v>2090</v>
      </c>
      <c r="L11" s="956" t="s">
        <v>2091</v>
      </c>
      <c r="M11" s="956" t="s">
        <v>2092</v>
      </c>
      <c r="N11" s="956" t="s">
        <v>2093</v>
      </c>
    </row>
    <row r="12" spans="1:23" ht="51">
      <c r="A12" s="932"/>
      <c r="B12" s="942" t="s">
        <v>2084</v>
      </c>
      <c r="C12" s="957" t="s">
        <v>2176</v>
      </c>
      <c r="D12" s="958" t="s">
        <v>2177</v>
      </c>
      <c r="E12" s="959">
        <f>E13+E14+E15</f>
        <v>5616944.2159000002</v>
      </c>
      <c r="F12" s="959">
        <f t="shared" ref="F12:K12" si="0">F13+F14+F15</f>
        <v>5610764.1126999995</v>
      </c>
      <c r="G12" s="959">
        <f t="shared" si="0"/>
        <v>0</v>
      </c>
      <c r="H12" s="959">
        <f t="shared" si="0"/>
        <v>0</v>
      </c>
      <c r="I12" s="959">
        <f t="shared" si="0"/>
        <v>0</v>
      </c>
      <c r="J12" s="959">
        <f t="shared" si="0"/>
        <v>0</v>
      </c>
      <c r="K12" s="959">
        <f t="shared" si="0"/>
        <v>0</v>
      </c>
      <c r="L12" s="960"/>
      <c r="M12" s="960"/>
      <c r="N12" s="959">
        <f>F12-E12+I12+J12+K12+L12+M12</f>
        <v>-6180.1032000007108</v>
      </c>
    </row>
    <row r="13" spans="1:23">
      <c r="A13" s="932"/>
      <c r="B13" s="942" t="s">
        <v>2085</v>
      </c>
      <c r="C13" s="961" t="s">
        <v>813</v>
      </c>
      <c r="D13" s="958" t="s">
        <v>2178</v>
      </c>
      <c r="E13" s="962">
        <v>380013.30923999997</v>
      </c>
      <c r="F13" s="960">
        <v>373833.20604000002</v>
      </c>
      <c r="G13" s="960"/>
      <c r="H13" s="960"/>
      <c r="I13" s="960"/>
      <c r="J13" s="963"/>
      <c r="K13" s="963"/>
      <c r="L13" s="964"/>
      <c r="M13" s="964"/>
      <c r="N13" s="959">
        <f t="shared" ref="N13:N15" si="1">F13-E13+I13+J13+K13+L13+M13</f>
        <v>-6180.1031999999541</v>
      </c>
    </row>
    <row r="14" spans="1:23">
      <c r="A14" s="932"/>
      <c r="B14" s="942" t="s">
        <v>2086</v>
      </c>
      <c r="C14" s="961" t="s">
        <v>798</v>
      </c>
      <c r="D14" s="958" t="s">
        <v>2179</v>
      </c>
      <c r="E14" s="962">
        <v>5236930.9066599999</v>
      </c>
      <c r="F14" s="962">
        <f>E14</f>
        <v>5236930.9066599999</v>
      </c>
      <c r="G14" s="962"/>
      <c r="H14" s="962"/>
      <c r="I14" s="962"/>
      <c r="J14" s="962"/>
      <c r="K14" s="962"/>
      <c r="L14" s="965"/>
      <c r="M14" s="965"/>
      <c r="N14" s="959">
        <f t="shared" si="1"/>
        <v>0</v>
      </c>
    </row>
    <row r="15" spans="1:23">
      <c r="A15" s="932"/>
      <c r="B15" s="942" t="s">
        <v>2087</v>
      </c>
      <c r="C15" s="961" t="s">
        <v>1587</v>
      </c>
      <c r="D15" s="958" t="s">
        <v>2180</v>
      </c>
      <c r="E15" s="962"/>
      <c r="F15" s="962"/>
      <c r="G15" s="962"/>
      <c r="H15" s="962"/>
      <c r="I15" s="962"/>
      <c r="J15" s="962"/>
      <c r="K15" s="962"/>
      <c r="L15" s="965"/>
      <c r="M15" s="965"/>
      <c r="N15" s="959">
        <f t="shared" si="1"/>
        <v>0</v>
      </c>
    </row>
    <row r="16" spans="1:23" ht="51">
      <c r="A16" s="932"/>
      <c r="B16" s="942" t="s">
        <v>2088</v>
      </c>
      <c r="C16" s="957" t="s">
        <v>2181</v>
      </c>
      <c r="D16" s="958" t="s">
        <v>2182</v>
      </c>
      <c r="E16" s="959">
        <f>E17+E18+E19</f>
        <v>8767275.5297399983</v>
      </c>
      <c r="F16" s="959">
        <f t="shared" ref="F16:K16" si="2">F17+F18+F19</f>
        <v>8767275.5297399983</v>
      </c>
      <c r="G16" s="959">
        <f t="shared" si="2"/>
        <v>0</v>
      </c>
      <c r="H16" s="959">
        <f t="shared" si="2"/>
        <v>0</v>
      </c>
      <c r="I16" s="959">
        <f t="shared" si="2"/>
        <v>0</v>
      </c>
      <c r="J16" s="959">
        <f t="shared" si="2"/>
        <v>0</v>
      </c>
      <c r="K16" s="959">
        <f t="shared" si="2"/>
        <v>0</v>
      </c>
      <c r="L16" s="960"/>
      <c r="M16" s="960"/>
      <c r="N16" s="959">
        <f>E16-F16+I16+J16+K16+L16+M16</f>
        <v>0</v>
      </c>
    </row>
    <row r="17" spans="1:19">
      <c r="A17" s="932"/>
      <c r="B17" s="942" t="s">
        <v>2089</v>
      </c>
      <c r="C17" s="961" t="s">
        <v>2116</v>
      </c>
      <c r="D17" s="958" t="s">
        <v>2183</v>
      </c>
      <c r="E17" s="960">
        <v>7461538.0130099999</v>
      </c>
      <c r="F17" s="960">
        <f>E17</f>
        <v>7461538.0130099999</v>
      </c>
      <c r="G17" s="960"/>
      <c r="H17" s="960"/>
      <c r="I17" s="960"/>
      <c r="J17" s="960"/>
      <c r="K17" s="960"/>
      <c r="L17" s="960"/>
      <c r="M17" s="966"/>
      <c r="N17" s="959">
        <f>E17-F17+I17+J17+K17+L17+M17</f>
        <v>0</v>
      </c>
    </row>
    <row r="18" spans="1:19">
      <c r="A18" s="932"/>
      <c r="B18" s="942" t="s">
        <v>2090</v>
      </c>
      <c r="C18" s="961" t="s">
        <v>2121</v>
      </c>
      <c r="D18" s="958" t="s">
        <v>2184</v>
      </c>
      <c r="E18" s="960">
        <v>1254810.5353099999</v>
      </c>
      <c r="F18" s="960">
        <f>E18</f>
        <v>1254810.5353099999</v>
      </c>
      <c r="G18" s="960"/>
      <c r="H18" s="960"/>
      <c r="I18" s="960"/>
      <c r="J18" s="960"/>
      <c r="K18" s="960"/>
      <c r="L18" s="966"/>
      <c r="M18" s="966"/>
      <c r="N18" s="959">
        <f>E18-F18+I18+J18+K18+L18+M18</f>
        <v>0</v>
      </c>
    </row>
    <row r="19" spans="1:19" ht="27" customHeight="1">
      <c r="A19" s="932"/>
      <c r="B19" s="1115" t="s">
        <v>2091</v>
      </c>
      <c r="C19" s="1116" t="s">
        <v>2185</v>
      </c>
      <c r="D19" s="1117" t="s">
        <v>2186</v>
      </c>
      <c r="E19" s="1118">
        <v>50926.981420000004</v>
      </c>
      <c r="F19" s="1118">
        <f>E19</f>
        <v>50926.981420000004</v>
      </c>
      <c r="G19" s="1118"/>
      <c r="H19" s="1118"/>
      <c r="I19" s="1118"/>
      <c r="J19" s="1118"/>
      <c r="K19" s="1118"/>
      <c r="L19" s="1119"/>
      <c r="M19" s="1119"/>
      <c r="N19" s="959">
        <f>E19-F19+I19+J19+K19+L19+M19</f>
        <v>0</v>
      </c>
    </row>
    <row r="20" spans="1:19" ht="18.600000000000001" customHeight="1">
      <c r="A20" s="932"/>
      <c r="B20" s="942" t="s">
        <v>2092</v>
      </c>
      <c r="C20" s="1120" t="s">
        <v>45</v>
      </c>
      <c r="D20" s="1120"/>
      <c r="E20" s="1120"/>
      <c r="F20" s="1120"/>
      <c r="G20" s="1120"/>
      <c r="H20" s="1120"/>
      <c r="I20" s="1120"/>
      <c r="J20" s="1120"/>
      <c r="K20" s="1120"/>
      <c r="L20" s="1120"/>
      <c r="M20" s="1120"/>
      <c r="N20" s="959">
        <f>N12+N16</f>
        <v>-6180.1032000007108</v>
      </c>
    </row>
    <row r="21" spans="1:19" customFormat="1">
      <c r="A21" s="862"/>
      <c r="B21" s="862"/>
      <c r="C21" s="862"/>
      <c r="D21" s="862"/>
      <c r="E21" s="862"/>
      <c r="F21" s="862"/>
      <c r="G21" s="862"/>
      <c r="H21" s="862"/>
      <c r="I21" s="862"/>
      <c r="J21" s="862"/>
      <c r="K21" s="862"/>
      <c r="L21" s="862"/>
      <c r="M21" s="862"/>
      <c r="N21" s="862"/>
      <c r="O21" s="862"/>
      <c r="S21" s="862"/>
    </row>
    <row r="22" spans="1:19" ht="14.85" hidden="1" customHeight="1">
      <c r="A22" s="932"/>
    </row>
    <row r="23" spans="1:19" hidden="1">
      <c r="A23" s="932"/>
    </row>
    <row r="24" spans="1:19" hidden="1">
      <c r="A24" s="932"/>
    </row>
    <row r="25" spans="1:19" hidden="1">
      <c r="A25" s="932"/>
    </row>
    <row r="26" spans="1:19" hidden="1">
      <c r="A26" s="932"/>
    </row>
    <row r="27" spans="1:19" hidden="1">
      <c r="A27" s="932"/>
    </row>
    <row r="28" spans="1:19" hidden="1">
      <c r="A28" s="932"/>
    </row>
    <row r="29" spans="1:19" hidden="1">
      <c r="A29" s="932"/>
    </row>
    <row r="30" spans="1:19" hidden="1">
      <c r="A30" s="932"/>
    </row>
    <row r="31" spans="1:19" hidden="1">
      <c r="A31" s="932"/>
    </row>
    <row r="32" spans="1:19" hidden="1">
      <c r="A32" s="932"/>
    </row>
    <row r="33" spans="1:1" hidden="1">
      <c r="A33" s="932"/>
    </row>
  </sheetData>
  <mergeCells count="9">
    <mergeCell ref="B5:N5"/>
    <mergeCell ref="E7:N7"/>
    <mergeCell ref="N9:N10"/>
    <mergeCell ref="E8:E10"/>
    <mergeCell ref="F8:F10"/>
    <mergeCell ref="G8:K8"/>
    <mergeCell ref="L8:M8"/>
    <mergeCell ref="L9:L10"/>
    <mergeCell ref="M9:M10"/>
  </mergeCells>
  <dataValidations count="3">
    <dataValidation type="custom" operator="greaterThanOrEqual" allowBlank="1" showInputMessage="1" showErrorMessage="1" error="Numeric value expected" sqref="L12:N12 L17 L16:N16 N13:N15 N17:N20" xr:uid="{9FD008C1-77BC-48EB-85AD-22A429D80F60}">
      <formula1>ISNUMBER(L12)</formula1>
    </dataValidation>
    <dataValidation type="custom" allowBlank="1" showInputMessage="1" showErrorMessage="1" error="Numeric value expected" sqref="G10 G13:J15 G17:J20" xr:uid="{B33190C3-C2C2-48E0-9668-D8F78834BE8D}">
      <formula1>ISNUMBER(G10)</formula1>
    </dataValidation>
    <dataValidation type="decimal" operator="greaterThanOrEqual" allowBlank="1" showInputMessage="1" showErrorMessage="1" error="Value should be positive or equal to 0" sqref="K17:K20 E13:F15 K13:K15 E17:F20" xr:uid="{4DC6F6CD-FBCD-4DD1-A8C5-1231F4C5B308}">
      <formula1>0</formula1>
    </dataValidation>
  </dataValidations>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F5CC-92B6-472C-8F59-4E7B422FC364}">
  <sheetPr codeName="Sheet88"/>
  <dimension ref="A1:T52"/>
  <sheetViews>
    <sheetView workbookViewId="0">
      <selection activeCell="E49" sqref="E49"/>
    </sheetView>
  </sheetViews>
  <sheetFormatPr defaultColWidth="0" defaultRowHeight="0" customHeight="1" zeroHeight="1"/>
  <cols>
    <col min="1" max="1" width="4.5703125" style="862" customWidth="1"/>
    <col min="2" max="2" width="13.42578125" style="945" customWidth="1"/>
    <col min="3" max="3" width="66.140625" style="977" customWidth="1"/>
    <col min="4" max="4" width="7.85546875" style="977" customWidth="1"/>
    <col min="5" max="5" width="29.5703125" style="977" customWidth="1"/>
    <col min="6" max="6" width="4.5703125" style="862" customWidth="1"/>
    <col min="7" max="16384" width="9.140625" hidden="1"/>
  </cols>
  <sheetData>
    <row r="1" spans="1:20" ht="15.75" thickBot="1">
      <c r="A1" s="932"/>
      <c r="B1" s="967"/>
      <c r="C1" s="968"/>
      <c r="D1" s="968"/>
      <c r="E1" s="968"/>
      <c r="F1" s="932"/>
    </row>
    <row r="2" spans="1:20" ht="39" customHeight="1" thickBot="1">
      <c r="A2" s="932"/>
      <c r="B2" s="1813" t="s">
        <v>2187</v>
      </c>
      <c r="C2" s="1814"/>
      <c r="D2" s="1814"/>
      <c r="E2" s="1815"/>
      <c r="F2" s="932"/>
    </row>
    <row r="3" spans="1:20" s="945" customFormat="1" ht="18" customHeight="1">
      <c r="A3" s="932"/>
      <c r="B3" s="944"/>
      <c r="P3" s="932"/>
      <c r="T3" s="932"/>
    </row>
    <row r="4" spans="1:20" ht="15.75" customHeight="1">
      <c r="A4" s="932"/>
      <c r="B4" s="1765" t="s">
        <v>2188</v>
      </c>
      <c r="C4" s="1766"/>
      <c r="D4" s="1766"/>
      <c r="E4" s="1767"/>
    </row>
    <row r="5" spans="1:20" ht="15">
      <c r="A5" s="932"/>
      <c r="B5" s="967"/>
      <c r="C5" s="969"/>
      <c r="D5" s="969"/>
      <c r="E5" s="945"/>
    </row>
    <row r="6" spans="1:20" ht="25.5">
      <c r="A6" s="932"/>
      <c r="B6" s="1775" t="s">
        <v>2189</v>
      </c>
      <c r="C6" s="970" t="s">
        <v>2190</v>
      </c>
      <c r="D6" s="971"/>
      <c r="E6" s="934" t="s">
        <v>2084</v>
      </c>
    </row>
    <row r="7" spans="1:20" ht="15">
      <c r="A7" s="932"/>
      <c r="B7" s="1775"/>
      <c r="C7" s="972" t="s">
        <v>2191</v>
      </c>
      <c r="D7" s="942" t="s">
        <v>2084</v>
      </c>
      <c r="E7" s="973" t="s">
        <v>1744</v>
      </c>
    </row>
    <row r="8" spans="1:20" ht="15">
      <c r="A8" s="932"/>
      <c r="B8" s="1775"/>
      <c r="C8" s="972" t="s">
        <v>2192</v>
      </c>
      <c r="D8" s="942" t="s">
        <v>2085</v>
      </c>
      <c r="E8" s="973" t="s">
        <v>1744</v>
      </c>
    </row>
    <row r="9" spans="1:20" ht="15">
      <c r="A9" s="932"/>
      <c r="B9" s="1775"/>
      <c r="C9" s="972" t="s">
        <v>2193</v>
      </c>
      <c r="D9" s="942" t="s">
        <v>2086</v>
      </c>
      <c r="E9" s="973" t="s">
        <v>1744</v>
      </c>
    </row>
    <row r="10" spans="1:20" ht="15">
      <c r="A10" s="932"/>
      <c r="B10" s="1775"/>
      <c r="C10" s="972" t="s">
        <v>2194</v>
      </c>
      <c r="D10" s="942" t="s">
        <v>2087</v>
      </c>
      <c r="E10" s="973" t="s">
        <v>1744</v>
      </c>
    </row>
    <row r="11" spans="1:20" ht="15">
      <c r="A11" s="932"/>
      <c r="B11" s="1775"/>
      <c r="C11" s="972" t="s">
        <v>2195</v>
      </c>
      <c r="D11" s="942" t="s">
        <v>2088</v>
      </c>
      <c r="E11" s="973" t="s">
        <v>1736</v>
      </c>
    </row>
    <row r="12" spans="1:20" ht="15">
      <c r="A12" s="932"/>
      <c r="B12" s="1775"/>
      <c r="C12" s="972" t="s">
        <v>2196</v>
      </c>
      <c r="D12" s="942" t="s">
        <v>2089</v>
      </c>
      <c r="E12" s="974"/>
    </row>
    <row r="13" spans="1:20" ht="76.5">
      <c r="A13" s="932"/>
      <c r="B13" s="1775"/>
      <c r="C13" s="970" t="s">
        <v>2197</v>
      </c>
      <c r="D13" s="942" t="s">
        <v>2090</v>
      </c>
      <c r="E13" s="974" t="s">
        <v>2198</v>
      </c>
    </row>
    <row r="14" spans="1:20" ht="29.85" customHeight="1">
      <c r="A14" s="932"/>
      <c r="B14" s="1775"/>
      <c r="C14" s="970" t="s">
        <v>2199</v>
      </c>
      <c r="D14" s="942" t="s">
        <v>2091</v>
      </c>
      <c r="E14" s="973" t="s">
        <v>1736</v>
      </c>
    </row>
    <row r="15" spans="1:20" ht="15">
      <c r="A15" s="932"/>
      <c r="B15" s="1775"/>
      <c r="C15" s="972" t="s">
        <v>2200</v>
      </c>
      <c r="D15" s="942" t="s">
        <v>2092</v>
      </c>
      <c r="E15" s="974"/>
    </row>
    <row r="16" spans="1:20" ht="63.75">
      <c r="B16" s="1757" t="s">
        <v>2201</v>
      </c>
      <c r="C16" s="970" t="s">
        <v>2389</v>
      </c>
      <c r="D16" s="942" t="s">
        <v>2093</v>
      </c>
      <c r="E16" s="974" t="s">
        <v>2202</v>
      </c>
      <c r="F16"/>
    </row>
    <row r="17" spans="1:6" ht="15">
      <c r="A17" s="932"/>
      <c r="B17" s="1758"/>
      <c r="C17" s="970" t="s">
        <v>2203</v>
      </c>
      <c r="D17" s="1812"/>
      <c r="E17" s="1812"/>
    </row>
    <row r="18" spans="1:6" ht="15">
      <c r="A18" s="932"/>
      <c r="B18" s="1758"/>
      <c r="C18" s="972" t="s">
        <v>2204</v>
      </c>
      <c r="D18" s="942" t="s">
        <v>2094</v>
      </c>
      <c r="E18" s="973" t="s">
        <v>1736</v>
      </c>
    </row>
    <row r="19" spans="1:6" ht="15">
      <c r="A19" s="932"/>
      <c r="B19" s="1758"/>
      <c r="C19" s="972" t="s">
        <v>2205</v>
      </c>
      <c r="D19" s="942" t="s">
        <v>2095</v>
      </c>
      <c r="E19" s="973" t="s">
        <v>1736</v>
      </c>
    </row>
    <row r="20" spans="1:6" ht="15">
      <c r="A20" s="932"/>
      <c r="B20" s="1758"/>
      <c r="C20" s="972" t="s">
        <v>2206</v>
      </c>
      <c r="D20" s="942" t="s">
        <v>2096</v>
      </c>
      <c r="E20" s="973" t="s">
        <v>1736</v>
      </c>
    </row>
    <row r="21" spans="1:6" ht="15">
      <c r="A21" s="932"/>
      <c r="B21" s="1758"/>
      <c r="C21" s="972" t="s">
        <v>2195</v>
      </c>
      <c r="D21" s="942" t="s">
        <v>2109</v>
      </c>
      <c r="E21" s="973" t="s">
        <v>1744</v>
      </c>
    </row>
    <row r="22" spans="1:6" ht="25.5">
      <c r="A22" s="932"/>
      <c r="B22" s="1758"/>
      <c r="C22" s="972" t="s">
        <v>2196</v>
      </c>
      <c r="D22" s="942" t="s">
        <v>2110</v>
      </c>
      <c r="E22" s="974" t="s">
        <v>2207</v>
      </c>
    </row>
    <row r="23" spans="1:6" ht="25.5">
      <c r="A23" s="932"/>
      <c r="B23" s="1758"/>
      <c r="C23" s="970" t="s">
        <v>2208</v>
      </c>
      <c r="D23" s="942" t="s">
        <v>2112</v>
      </c>
      <c r="E23" s="973" t="s">
        <v>1736</v>
      </c>
    </row>
    <row r="24" spans="1:6" ht="15">
      <c r="A24" s="932"/>
      <c r="B24" s="1758"/>
      <c r="C24" s="972" t="s">
        <v>2209</v>
      </c>
      <c r="D24" s="942" t="s">
        <v>2114</v>
      </c>
      <c r="E24" s="974"/>
    </row>
    <row r="25" spans="1:6" ht="15">
      <c r="A25" s="932"/>
      <c r="B25" s="1758"/>
      <c r="C25" s="970" t="s">
        <v>2210</v>
      </c>
      <c r="D25" s="942" t="s">
        <v>2115</v>
      </c>
      <c r="E25" s="974" t="s">
        <v>2211</v>
      </c>
    </row>
    <row r="26" spans="1:6" ht="15">
      <c r="A26" s="932"/>
      <c r="B26" s="1758"/>
      <c r="C26" s="972" t="s">
        <v>2196</v>
      </c>
      <c r="D26" s="942" t="s">
        <v>2117</v>
      </c>
      <c r="E26" s="974"/>
    </row>
    <row r="27" spans="1:6" ht="25.5">
      <c r="A27" s="932"/>
      <c r="B27" s="1758"/>
      <c r="C27" s="970" t="s">
        <v>2212</v>
      </c>
      <c r="D27" s="1812"/>
      <c r="E27" s="1812"/>
    </row>
    <row r="28" spans="1:6" ht="15">
      <c r="A28" s="932"/>
      <c r="B28" s="1758"/>
      <c r="C28" s="972" t="s">
        <v>2213</v>
      </c>
      <c r="D28" s="942" t="s">
        <v>2118</v>
      </c>
      <c r="E28" s="973" t="s">
        <v>1744</v>
      </c>
    </row>
    <row r="29" spans="1:6" ht="15">
      <c r="A29" s="932"/>
      <c r="B29" s="1758"/>
      <c r="C29" s="972" t="s">
        <v>2214</v>
      </c>
      <c r="D29" s="942" t="s">
        <v>2120</v>
      </c>
      <c r="E29" s="973" t="s">
        <v>1736</v>
      </c>
      <c r="F29" s="940"/>
    </row>
    <row r="30" spans="1:6" ht="15">
      <c r="A30" s="932"/>
      <c r="B30" s="1758"/>
      <c r="C30" s="972" t="s">
        <v>2215</v>
      </c>
      <c r="D30" s="942" t="s">
        <v>2122</v>
      </c>
      <c r="E30" s="973" t="s">
        <v>1736</v>
      </c>
      <c r="F30" s="940"/>
    </row>
    <row r="31" spans="1:6" ht="15">
      <c r="A31" s="932"/>
      <c r="B31" s="1758"/>
      <c r="C31" s="972" t="s">
        <v>2196</v>
      </c>
      <c r="D31" s="942" t="s">
        <v>2123</v>
      </c>
      <c r="E31" s="974"/>
    </row>
    <row r="32" spans="1:6" ht="38.25">
      <c r="B32" s="1758"/>
      <c r="C32" s="970" t="s">
        <v>2216</v>
      </c>
      <c r="D32" s="942" t="s">
        <v>2124</v>
      </c>
      <c r="E32" s="973" t="s">
        <v>1736</v>
      </c>
    </row>
    <row r="33" spans="2:5" ht="15">
      <c r="B33" s="1758"/>
      <c r="C33" s="970" t="s">
        <v>2217</v>
      </c>
      <c r="D33" s="1812"/>
      <c r="E33" s="1812"/>
    </row>
    <row r="34" spans="2:5" ht="15">
      <c r="B34" s="1758"/>
      <c r="C34" s="972" t="s">
        <v>2218</v>
      </c>
      <c r="D34" s="942" t="s">
        <v>2125</v>
      </c>
      <c r="E34" s="973" t="s">
        <v>1736</v>
      </c>
    </row>
    <row r="35" spans="2:5" ht="15">
      <c r="B35" s="1758"/>
      <c r="C35" s="972" t="s">
        <v>2219</v>
      </c>
      <c r="D35" s="942" t="s">
        <v>2126</v>
      </c>
      <c r="E35" s="973" t="s">
        <v>1736</v>
      </c>
    </row>
    <row r="36" spans="2:5" ht="15">
      <c r="B36" s="1758"/>
      <c r="C36" s="972" t="s">
        <v>2220</v>
      </c>
      <c r="D36" s="942" t="s">
        <v>2128</v>
      </c>
      <c r="E36" s="973" t="s">
        <v>1736</v>
      </c>
    </row>
    <row r="37" spans="2:5" ht="25.5">
      <c r="B37" s="1758"/>
      <c r="C37" s="972" t="s">
        <v>2215</v>
      </c>
      <c r="D37" s="942" t="s">
        <v>2131</v>
      </c>
      <c r="E37" s="974" t="s">
        <v>2221</v>
      </c>
    </row>
    <row r="38" spans="2:5" ht="15">
      <c r="B38" s="1758"/>
      <c r="C38" s="970" t="s">
        <v>2222</v>
      </c>
      <c r="D38" s="942" t="s">
        <v>2133</v>
      </c>
      <c r="E38" s="974" t="s">
        <v>2223</v>
      </c>
    </row>
    <row r="39" spans="2:5" ht="25.5">
      <c r="B39" s="1758"/>
      <c r="C39" s="970" t="s">
        <v>2224</v>
      </c>
      <c r="D39" s="1812"/>
      <c r="E39" s="1812"/>
    </row>
    <row r="40" spans="2:5" ht="15">
      <c r="B40" s="1758"/>
      <c r="C40" s="975" t="s">
        <v>2225</v>
      </c>
      <c r="D40" s="942" t="s">
        <v>2165</v>
      </c>
      <c r="E40" s="974" t="s">
        <v>2226</v>
      </c>
    </row>
    <row r="41" spans="2:5" ht="51">
      <c r="B41" s="1758"/>
      <c r="C41" s="975" t="s">
        <v>2227</v>
      </c>
      <c r="D41" s="942" t="s">
        <v>2166</v>
      </c>
      <c r="E41" s="974" t="s">
        <v>2228</v>
      </c>
    </row>
    <row r="42" spans="2:5" ht="25.5">
      <c r="B42" s="1758"/>
      <c r="C42" s="970" t="s">
        <v>2229</v>
      </c>
      <c r="D42" s="1812"/>
      <c r="E42" s="1812"/>
    </row>
    <row r="43" spans="2:5" ht="15">
      <c r="B43" s="1758"/>
      <c r="C43" s="975" t="s">
        <v>2225</v>
      </c>
      <c r="D43" s="942" t="s">
        <v>2230</v>
      </c>
      <c r="E43" s="976" t="s">
        <v>2231</v>
      </c>
    </row>
    <row r="44" spans="2:5" ht="51">
      <c r="B44" s="1758"/>
      <c r="C44" s="975" t="s">
        <v>2227</v>
      </c>
      <c r="D44" s="942" t="s">
        <v>2232</v>
      </c>
      <c r="E44" s="974" t="s">
        <v>2233</v>
      </c>
    </row>
    <row r="45" spans="2:5" ht="25.5">
      <c r="B45" s="1758"/>
      <c r="C45" s="970" t="s">
        <v>2234</v>
      </c>
      <c r="D45" s="1812"/>
      <c r="E45" s="1812"/>
    </row>
    <row r="46" spans="2:5" ht="15">
      <c r="B46" s="1758"/>
      <c r="C46" s="975" t="s">
        <v>2225</v>
      </c>
      <c r="D46" s="942" t="s">
        <v>2235</v>
      </c>
      <c r="E46" s="974" t="s">
        <v>2231</v>
      </c>
    </row>
    <row r="47" spans="2:5" ht="51">
      <c r="B47" s="1758"/>
      <c r="C47" s="975" t="s">
        <v>2227</v>
      </c>
      <c r="D47" s="942" t="s">
        <v>2236</v>
      </c>
      <c r="E47" s="974" t="s">
        <v>2237</v>
      </c>
    </row>
    <row r="48" spans="2:5" ht="15">
      <c r="B48" s="1758"/>
      <c r="C48" s="970" t="s">
        <v>2390</v>
      </c>
      <c r="D48" s="1812"/>
      <c r="E48" s="1812"/>
    </row>
    <row r="49" spans="2:5" ht="15">
      <c r="B49" s="1758"/>
      <c r="C49" s="975" t="s">
        <v>2238</v>
      </c>
      <c r="D49" s="942" t="s">
        <v>2239</v>
      </c>
      <c r="E49" s="974" t="s">
        <v>2240</v>
      </c>
    </row>
    <row r="50" spans="2:5" ht="25.5">
      <c r="B50" s="1758"/>
      <c r="C50" s="970" t="s">
        <v>2391</v>
      </c>
    </row>
    <row r="51" spans="2:5" ht="15">
      <c r="B51" s="1759"/>
      <c r="C51" s="975" t="s">
        <v>2227</v>
      </c>
      <c r="D51" s="942" t="s">
        <v>2241</v>
      </c>
      <c r="E51" s="974"/>
    </row>
    <row r="52" spans="2:5" ht="15"/>
  </sheetData>
  <mergeCells count="11">
    <mergeCell ref="D48:E48"/>
    <mergeCell ref="B2:E2"/>
    <mergeCell ref="B4:E4"/>
    <mergeCell ref="B6:B15"/>
    <mergeCell ref="B16:B51"/>
    <mergeCell ref="D17:E17"/>
    <mergeCell ref="D27:E27"/>
    <mergeCell ref="D33:E33"/>
    <mergeCell ref="D39:E39"/>
    <mergeCell ref="D42:E42"/>
    <mergeCell ref="D45:E45"/>
  </mergeCells>
  <dataValidations count="6">
    <dataValidation type="list" allowBlank="1" showInputMessage="1" showErrorMessage="1" sqref="E49" xr:uid="{691F7C89-61DA-4AC1-88A6-96F0C78DEB9D}">
      <formula1>"Included,  Excluded"</formula1>
    </dataValidation>
    <dataValidation type="list" allowBlank="1" showInputMessage="1" showErrorMessage="1" sqref="E18:E21 E23 E32 E28:E30 E7:E11 E14" xr:uid="{CE3347F1-BB16-42BF-86DF-843C77DDAD8C}">
      <formula1>"Yes, No"</formula1>
    </dataValidation>
    <dataValidation type="list" allowBlank="1" showInputMessage="1" showErrorMessage="1" sqref="E25" xr:uid="{29F69603-62EB-4079-B03C-4A7709E0BA77}">
      <formula1>"Daily, Weekly, Monthly, Other (specify)"</formula1>
    </dataValidation>
    <dataValidation type="list" allowBlank="1" showInputMessage="1" showErrorMessage="1" sqref="E38" xr:uid="{58CDAAC2-CA19-48B5-8A4A-9462AF5CEB98}">
      <formula1>"Every year, Every 2yr, Every 5yr, Less than every 5yr"</formula1>
    </dataValidation>
    <dataValidation type="list" allowBlank="1" showInputMessage="1" showErrorMessage="1" sqref="E40 E46 E43" xr:uid="{DF2A357A-F0EA-4E5C-A0A9-8B185C151B19}">
      <formula1>"constant balance sheet, dynamic balance sheet"</formula1>
    </dataValidation>
    <dataValidation type="list" allowBlank="1" showInputMessage="1" showErrorMessage="1" sqref="E34:E36" xr:uid="{78F8CE6E-0A01-4882-B422-4158B8E84B3F}">
      <formula1>"Yes,No"</formula1>
    </dataValidation>
  </dataValidations>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13434-5BDA-445D-99EE-0A80980F5CA6}">
  <sheetPr codeName="Sheet96"/>
  <dimension ref="A1:P31"/>
  <sheetViews>
    <sheetView workbookViewId="0">
      <selection activeCell="D17" sqref="D17"/>
    </sheetView>
  </sheetViews>
  <sheetFormatPr defaultColWidth="0" defaultRowHeight="15" customHeight="1" zeroHeight="1"/>
  <cols>
    <col min="1" max="1" width="4.5703125" style="862" customWidth="1"/>
    <col min="2" max="2" width="73.140625" style="945" customWidth="1"/>
    <col min="3" max="3" width="12.5703125" style="945" customWidth="1"/>
    <col min="4" max="4" width="26.85546875" style="945" customWidth="1"/>
    <col min="5" max="5" width="4.5703125" style="862" customWidth="1"/>
    <col min="6" max="16384" width="49.85546875" style="945" hidden="1"/>
  </cols>
  <sheetData>
    <row r="1" spans="1:10"/>
    <row r="2" spans="1:10">
      <c r="B2" s="930" t="s">
        <v>2069</v>
      </c>
      <c r="C2" s="931" t="s">
        <v>2070</v>
      </c>
    </row>
    <row r="3" spans="1:10" ht="25.5">
      <c r="B3" s="930" t="s">
        <v>2071</v>
      </c>
      <c r="C3" s="931" t="s">
        <v>2072</v>
      </c>
    </row>
    <row r="4" spans="1:10" ht="15.75" thickBot="1"/>
    <row r="5" spans="1:10" ht="15.75" thickBot="1">
      <c r="A5" s="932"/>
      <c r="B5" s="1792" t="s">
        <v>2242</v>
      </c>
      <c r="C5" s="1793"/>
      <c r="D5" s="1794"/>
      <c r="E5" s="932"/>
    </row>
    <row r="6" spans="1:10" ht="12.75">
      <c r="A6" s="967"/>
      <c r="B6" s="978"/>
      <c r="C6" s="979"/>
      <c r="D6" s="979"/>
      <c r="E6" s="979"/>
      <c r="F6" s="979"/>
      <c r="G6" s="979"/>
      <c r="H6" s="979"/>
      <c r="I6" s="979"/>
      <c r="J6" s="979"/>
    </row>
    <row r="7" spans="1:10" ht="15" customHeight="1">
      <c r="A7" s="932"/>
      <c r="B7" s="980"/>
      <c r="C7" s="980"/>
      <c r="D7" s="935" t="s">
        <v>2243</v>
      </c>
    </row>
    <row r="8" spans="1:10" ht="15" customHeight="1">
      <c r="A8" s="932"/>
      <c r="B8" s="980"/>
      <c r="C8" s="980"/>
      <c r="D8" s="934" t="s">
        <v>2084</v>
      </c>
    </row>
    <row r="9" spans="1:10">
      <c r="A9" s="932"/>
      <c r="B9" s="981" t="s">
        <v>2244</v>
      </c>
      <c r="C9" s="936" t="s">
        <v>2084</v>
      </c>
      <c r="D9" s="1121">
        <f>+D10+D14</f>
        <v>2344719.5519399997</v>
      </c>
    </row>
    <row r="10" spans="1:10">
      <c r="A10" s="932"/>
      <c r="B10" s="982" t="s">
        <v>2245</v>
      </c>
      <c r="C10" s="936" t="s">
        <v>2085</v>
      </c>
      <c r="D10" s="1121">
        <f>SUM(D11:D13)</f>
        <v>1186820.2694899999</v>
      </c>
    </row>
    <row r="11" spans="1:10">
      <c r="A11" s="932"/>
      <c r="B11" s="983" t="s">
        <v>2246</v>
      </c>
      <c r="C11" s="936" t="s">
        <v>2086</v>
      </c>
      <c r="D11" s="1078">
        <v>594507.61680999992</v>
      </c>
    </row>
    <row r="12" spans="1:10">
      <c r="A12" s="932"/>
      <c r="B12" s="983" t="s">
        <v>2247</v>
      </c>
      <c r="C12" s="936" t="s">
        <v>2087</v>
      </c>
      <c r="D12" s="1079">
        <v>186181.35349000001</v>
      </c>
    </row>
    <row r="13" spans="1:10">
      <c r="A13" s="932"/>
      <c r="B13" s="983" t="s">
        <v>2248</v>
      </c>
      <c r="C13" s="936" t="s">
        <v>2088</v>
      </c>
      <c r="D13" s="1079">
        <v>406131.29918999999</v>
      </c>
    </row>
    <row r="14" spans="1:10">
      <c r="A14" s="932"/>
      <c r="B14" s="982" t="s">
        <v>2249</v>
      </c>
      <c r="C14" s="936" t="s">
        <v>2089</v>
      </c>
      <c r="D14" s="1122">
        <f>SUM(D15:D18)</f>
        <v>1157899.2824500001</v>
      </c>
    </row>
    <row r="15" spans="1:10">
      <c r="A15" s="932"/>
      <c r="B15" s="984" t="s">
        <v>2250</v>
      </c>
      <c r="C15" s="936" t="s">
        <v>2090</v>
      </c>
      <c r="D15" s="1078">
        <v>523939.54725</v>
      </c>
    </row>
    <row r="16" spans="1:10">
      <c r="A16" s="932"/>
      <c r="B16" s="983" t="s">
        <v>2251</v>
      </c>
      <c r="C16" s="936" t="s">
        <v>2091</v>
      </c>
      <c r="D16" s="1078">
        <v>312455.44639999996</v>
      </c>
    </row>
    <row r="17" spans="1:16">
      <c r="A17" s="932"/>
      <c r="B17" s="983" t="s">
        <v>2252</v>
      </c>
      <c r="C17" s="936" t="s">
        <v>2092</v>
      </c>
      <c r="D17" s="1078">
        <v>321504.28880000004</v>
      </c>
    </row>
    <row r="18" spans="1:16">
      <c r="A18" s="932"/>
      <c r="B18" s="983" t="s">
        <v>2253</v>
      </c>
      <c r="C18" s="936" t="s">
        <v>2093</v>
      </c>
      <c r="D18" s="1078">
        <v>0</v>
      </c>
    </row>
    <row r="19" spans="1:16" customFormat="1">
      <c r="A19" s="862"/>
      <c r="E19" s="862"/>
      <c r="P19" s="862"/>
    </row>
    <row r="20" spans="1:16" hidden="1">
      <c r="A20" s="932"/>
    </row>
    <row r="21" spans="1:16" hidden="1">
      <c r="A21" s="932"/>
    </row>
    <row r="22" spans="1:16" hidden="1">
      <c r="A22" s="932"/>
    </row>
    <row r="23" spans="1:16" hidden="1">
      <c r="A23" s="932"/>
    </row>
    <row r="24" spans="1:16" hidden="1">
      <c r="A24" s="932"/>
    </row>
    <row r="25" spans="1:16" hidden="1">
      <c r="A25" s="932"/>
    </row>
    <row r="26" spans="1:16" hidden="1">
      <c r="A26" s="932"/>
    </row>
    <row r="27" spans="1:16" hidden="1">
      <c r="A27" s="932"/>
    </row>
    <row r="28" spans="1:16" hidden="1">
      <c r="A28" s="932"/>
    </row>
    <row r="29" spans="1:16" hidden="1">
      <c r="A29" s="932"/>
    </row>
    <row r="30" spans="1:16" hidden="1">
      <c r="A30" s="932"/>
    </row>
    <row r="31" spans="1:16" hidden="1">
      <c r="A31" s="932"/>
      <c r="E31" s="940"/>
    </row>
  </sheetData>
  <mergeCells count="1">
    <mergeCell ref="B5:D5"/>
  </mergeCells>
  <conditionalFormatting sqref="D11:D13">
    <cfRule type="cellIs" dxfId="3" priority="2" stopIfTrue="1" operator="lessThan">
      <formula>0</formula>
    </cfRule>
  </conditionalFormatting>
  <conditionalFormatting sqref="D15:D18">
    <cfRule type="cellIs" dxfId="2" priority="1" stopIfTrue="1" operator="lessThan">
      <formula>0</formula>
    </cfRule>
  </conditionalFormatting>
  <dataValidations count="1">
    <dataValidation type="decimal" operator="greaterThanOrEqual" allowBlank="1" showInputMessage="1" showErrorMessage="1" error="Value should be positive or equal to 0" sqref="D11:D13 D15:D18" xr:uid="{7363ACD1-7CDE-4A0F-8BF2-018131906413}">
      <formula1>0</formula1>
    </dataValidation>
  </dataValidations>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5A5F-22F3-426F-A20A-35FA291CD3D1}">
  <sheetPr codeName="Sheet99"/>
  <dimension ref="A1:L117"/>
  <sheetViews>
    <sheetView topLeftCell="F1" zoomScale="70" zoomScaleNormal="70" workbookViewId="0">
      <selection activeCell="J29" sqref="J29"/>
    </sheetView>
  </sheetViews>
  <sheetFormatPr defaultColWidth="0" defaultRowHeight="15" zeroHeight="1"/>
  <cols>
    <col min="1" max="1" width="4.5703125" customWidth="1"/>
    <col min="2" max="2" width="26.5703125" style="985" customWidth="1"/>
    <col min="3" max="3" width="96.42578125" style="985" customWidth="1"/>
    <col min="4" max="4" width="35.85546875" style="986" customWidth="1"/>
    <col min="5" max="10" width="45.42578125" style="985" customWidth="1"/>
    <col min="11" max="11" width="4.5703125" customWidth="1"/>
    <col min="12" max="16384" width="8.85546875" hidden="1"/>
  </cols>
  <sheetData>
    <row r="1" spans="1:11">
      <c r="A1" s="985"/>
      <c r="K1" s="985"/>
    </row>
    <row r="2" spans="1:11">
      <c r="A2" s="985"/>
      <c r="B2" s="930" t="s">
        <v>2069</v>
      </c>
      <c r="C2" s="916" t="s">
        <v>2070</v>
      </c>
      <c r="K2" s="985"/>
    </row>
    <row r="3" spans="1:11" ht="25.5">
      <c r="A3" s="985"/>
      <c r="B3" s="930" t="s">
        <v>2071</v>
      </c>
      <c r="C3" s="916" t="s">
        <v>2072</v>
      </c>
      <c r="K3" s="985"/>
    </row>
    <row r="4" spans="1:11" ht="25.5">
      <c r="A4" s="985"/>
      <c r="B4" s="930" t="s">
        <v>2134</v>
      </c>
      <c r="C4" s="916" t="s">
        <v>2135</v>
      </c>
      <c r="K4" s="985"/>
    </row>
    <row r="5" spans="1:11" ht="15.75" thickBot="1">
      <c r="A5" s="985"/>
      <c r="K5" s="985"/>
    </row>
    <row r="6" spans="1:11" ht="26.1" customHeight="1" thickBot="1">
      <c r="A6" s="932"/>
      <c r="B6" s="1816" t="s">
        <v>2254</v>
      </c>
      <c r="C6" s="1817"/>
      <c r="D6" s="1817"/>
      <c r="E6" s="1817"/>
      <c r="F6" s="1817"/>
      <c r="G6" s="1817"/>
      <c r="H6" s="1817"/>
      <c r="I6" s="1817"/>
      <c r="J6" s="1818"/>
      <c r="K6" s="932"/>
    </row>
    <row r="7" spans="1:11" ht="17.100000000000001" customHeight="1">
      <c r="A7" s="932"/>
      <c r="B7" s="1819"/>
      <c r="C7" s="1819"/>
      <c r="D7" s="1819"/>
      <c r="E7" s="1819"/>
      <c r="F7" s="918"/>
      <c r="G7" s="918"/>
      <c r="H7" s="918"/>
      <c r="I7" s="918"/>
      <c r="J7" s="918"/>
      <c r="K7" s="932"/>
    </row>
    <row r="8" spans="1:11" ht="26.1" customHeight="1">
      <c r="A8" s="932"/>
      <c r="B8" s="1820" t="s">
        <v>2255</v>
      </c>
      <c r="C8" s="1820"/>
      <c r="D8" s="1820"/>
      <c r="E8" s="1820"/>
      <c r="F8" s="987"/>
      <c r="G8" s="987"/>
      <c r="H8" s="987"/>
      <c r="I8" s="987"/>
      <c r="J8" s="988"/>
      <c r="K8" s="932"/>
    </row>
    <row r="9" spans="1:11" ht="26.1" customHeight="1">
      <c r="A9" s="932"/>
      <c r="B9" s="989" t="s">
        <v>2256</v>
      </c>
      <c r="C9" s="989"/>
      <c r="D9" s="990"/>
      <c r="E9" s="989"/>
      <c r="F9" s="989"/>
      <c r="G9" s="989"/>
      <c r="H9" s="989"/>
      <c r="I9" s="989"/>
      <c r="J9" s="989"/>
      <c r="K9" s="932"/>
    </row>
    <row r="10" spans="1:11" ht="17.100000000000001" customHeight="1">
      <c r="A10" s="932"/>
      <c r="B10" s="991"/>
      <c r="C10" s="991"/>
      <c r="D10" s="992"/>
      <c r="E10" s="991"/>
      <c r="F10" s="862"/>
      <c r="G10" s="862"/>
      <c r="H10" s="862"/>
      <c r="I10" s="862"/>
      <c r="J10" s="993"/>
    </row>
    <row r="11" spans="1:11" ht="26.1" customHeight="1">
      <c r="A11" s="932"/>
      <c r="B11" s="994"/>
      <c r="C11" s="987"/>
      <c r="D11" s="995"/>
      <c r="E11" s="987"/>
      <c r="F11" s="1821" t="s">
        <v>2257</v>
      </c>
      <c r="G11" s="1822"/>
      <c r="H11" s="1822"/>
      <c r="I11" s="1822"/>
      <c r="J11" s="1823"/>
    </row>
    <row r="12" spans="1:11" ht="26.1" customHeight="1">
      <c r="A12" s="932"/>
      <c r="B12" s="994"/>
      <c r="C12" s="987"/>
      <c r="D12" s="995"/>
      <c r="E12" s="987"/>
      <c r="F12" s="996" t="s">
        <v>1545</v>
      </c>
      <c r="G12" s="1071" t="s">
        <v>1109</v>
      </c>
      <c r="H12" s="1071" t="s">
        <v>1109</v>
      </c>
      <c r="I12" s="1071" t="s">
        <v>1109</v>
      </c>
      <c r="J12" s="997" t="s">
        <v>2258</v>
      </c>
    </row>
    <row r="13" spans="1:11" ht="26.1" customHeight="1">
      <c r="A13" s="932"/>
      <c r="B13" s="1824" t="s">
        <v>2259</v>
      </c>
      <c r="C13" s="1824" t="s">
        <v>2260</v>
      </c>
      <c r="D13" s="998"/>
      <c r="E13" s="997" t="s">
        <v>2243</v>
      </c>
      <c r="F13" s="1821" t="s">
        <v>2243</v>
      </c>
      <c r="G13" s="1822" t="s">
        <v>2243</v>
      </c>
      <c r="H13" s="1822" t="s">
        <v>2243</v>
      </c>
      <c r="I13" s="1822" t="s">
        <v>2243</v>
      </c>
      <c r="J13" s="1823" t="s">
        <v>2243</v>
      </c>
    </row>
    <row r="14" spans="1:11" ht="26.1" customHeight="1">
      <c r="A14" s="932"/>
      <c r="B14" s="1825"/>
      <c r="C14" s="1825"/>
      <c r="D14" s="995"/>
      <c r="E14" s="999" t="s">
        <v>2084</v>
      </c>
      <c r="F14" s="999" t="s">
        <v>2085</v>
      </c>
      <c r="G14" s="999" t="s">
        <v>2086</v>
      </c>
      <c r="H14" s="999" t="s">
        <v>2087</v>
      </c>
      <c r="I14" s="999" t="s">
        <v>2088</v>
      </c>
      <c r="J14" s="999" t="s">
        <v>2089</v>
      </c>
    </row>
    <row r="15" spans="1:11" ht="26.1" customHeight="1">
      <c r="A15" s="932"/>
      <c r="B15" s="997">
        <v>1</v>
      </c>
      <c r="C15" s="928" t="s">
        <v>2261</v>
      </c>
      <c r="D15" s="948" t="s">
        <v>2084</v>
      </c>
      <c r="E15" s="1000"/>
      <c r="F15" s="1001"/>
      <c r="G15" s="1002"/>
      <c r="H15" s="1002"/>
      <c r="I15" s="1002"/>
      <c r="J15" s="1001"/>
      <c r="K15" s="1003"/>
    </row>
    <row r="16" spans="1:11" ht="26.1" customHeight="1">
      <c r="A16" s="932"/>
      <c r="B16" s="997">
        <v>2</v>
      </c>
      <c r="C16" s="1004" t="s">
        <v>2262</v>
      </c>
      <c r="D16" s="948" t="s">
        <v>2085</v>
      </c>
      <c r="E16" s="1000"/>
      <c r="F16" s="1005"/>
      <c r="G16" s="1006"/>
      <c r="H16" s="1006"/>
      <c r="I16" s="1006"/>
      <c r="J16" s="1006"/>
      <c r="K16" s="1003"/>
    </row>
    <row r="17" spans="1:11" ht="26.1" customHeight="1">
      <c r="A17" s="932"/>
      <c r="B17" s="997">
        <v>3</v>
      </c>
      <c r="C17" s="1004" t="s">
        <v>2263</v>
      </c>
      <c r="D17" s="948" t="s">
        <v>2086</v>
      </c>
      <c r="E17" s="1000"/>
      <c r="F17" s="1005"/>
      <c r="G17" s="1006"/>
      <c r="H17" s="1006"/>
      <c r="I17" s="1006"/>
      <c r="J17" s="1006"/>
      <c r="K17" s="1003"/>
    </row>
    <row r="18" spans="1:11" ht="26.1" customHeight="1">
      <c r="A18" s="932"/>
      <c r="B18" s="994"/>
      <c r="C18" s="987"/>
      <c r="D18" s="995"/>
      <c r="E18" s="827"/>
      <c r="F18" s="827"/>
      <c r="G18" s="827"/>
      <c r="H18" s="827"/>
      <c r="I18" s="827"/>
      <c r="J18" s="827"/>
      <c r="K18" s="1003"/>
    </row>
    <row r="19" spans="1:11" ht="26.1" customHeight="1">
      <c r="A19" s="932"/>
      <c r="B19"/>
      <c r="C19" s="1007" t="s">
        <v>2264</v>
      </c>
      <c r="D19" s="1008"/>
      <c r="E19" s="827"/>
      <c r="F19" s="827"/>
      <c r="G19" s="827"/>
      <c r="H19" s="827"/>
      <c r="I19" s="827"/>
      <c r="J19" s="827"/>
      <c r="K19" s="1009"/>
    </row>
    <row r="20" spans="1:11" ht="26.1" customHeight="1">
      <c r="A20" s="932"/>
      <c r="B20" s="997">
        <v>4</v>
      </c>
      <c r="C20" s="1007" t="s">
        <v>2265</v>
      </c>
      <c r="D20" s="948" t="s">
        <v>2087</v>
      </c>
      <c r="E20" s="827"/>
      <c r="F20" s="1010"/>
      <c r="G20" s="1010"/>
      <c r="H20" s="1010"/>
      <c r="I20" s="1010"/>
      <c r="J20" s="827"/>
      <c r="K20" s="1009"/>
    </row>
    <row r="21" spans="1:11" ht="26.1" customHeight="1">
      <c r="A21" s="932"/>
      <c r="B21" s="997">
        <v>5</v>
      </c>
      <c r="C21" s="1007" t="s">
        <v>2266</v>
      </c>
      <c r="D21" s="948" t="s">
        <v>2088</v>
      </c>
      <c r="E21" s="827"/>
      <c r="F21" s="1010"/>
      <c r="G21" s="1010"/>
      <c r="H21" s="1010"/>
      <c r="I21" s="1010"/>
      <c r="J21" s="827"/>
      <c r="K21" s="1009"/>
    </row>
    <row r="22" spans="1:11" ht="26.1" customHeight="1">
      <c r="A22" s="932"/>
      <c r="B22" s="997">
        <v>6</v>
      </c>
      <c r="C22" s="1007" t="s">
        <v>2267</v>
      </c>
      <c r="D22" s="948" t="s">
        <v>2089</v>
      </c>
      <c r="E22" s="827"/>
      <c r="F22" s="1010"/>
      <c r="G22" s="1010"/>
      <c r="H22" s="1010"/>
      <c r="I22" s="1010"/>
      <c r="J22" s="827"/>
      <c r="K22" s="1009"/>
    </row>
    <row r="23" spans="1:11" ht="26.1" customHeight="1">
      <c r="A23" s="932"/>
      <c r="B23" s="932"/>
      <c r="C23" s="932"/>
      <c r="D23" s="1011"/>
      <c r="E23" s="1012"/>
      <c r="F23" s="1012"/>
      <c r="G23" s="1012"/>
      <c r="H23" s="1012"/>
      <c r="I23" s="1012"/>
      <c r="J23" s="827"/>
      <c r="K23" s="1009"/>
    </row>
    <row r="24" spans="1:11" ht="26.1" customHeight="1">
      <c r="A24" s="932"/>
      <c r="B24" s="997">
        <v>7</v>
      </c>
      <c r="C24" s="1004" t="s">
        <v>2268</v>
      </c>
      <c r="D24" s="948" t="s">
        <v>2090</v>
      </c>
      <c r="E24" s="1000"/>
      <c r="F24" s="1003"/>
      <c r="G24" s="827"/>
      <c r="H24" s="827"/>
      <c r="I24" s="827"/>
      <c r="J24" s="827"/>
      <c r="K24" s="1009"/>
    </row>
    <row r="25" spans="1:11" ht="26.1" customHeight="1">
      <c r="A25" s="932"/>
      <c r="B25" s="997">
        <v>8</v>
      </c>
      <c r="C25" s="1004" t="s">
        <v>2269</v>
      </c>
      <c r="D25" s="948" t="s">
        <v>2091</v>
      </c>
      <c r="E25" s="1000"/>
      <c r="F25" s="1005"/>
      <c r="G25" s="1006"/>
      <c r="H25" s="1006"/>
      <c r="I25" s="1006"/>
      <c r="J25" s="1005"/>
      <c r="K25" s="1009"/>
    </row>
    <row r="26" spans="1:11" ht="26.1" customHeight="1">
      <c r="A26" s="932"/>
      <c r="B26" s="997">
        <v>9</v>
      </c>
      <c r="C26" s="1004" t="s">
        <v>2270</v>
      </c>
      <c r="D26" s="948" t="s">
        <v>2092</v>
      </c>
      <c r="E26" s="1000"/>
      <c r="F26" s="1005"/>
      <c r="G26" s="1005"/>
      <c r="H26" s="1005"/>
      <c r="I26" s="1005"/>
      <c r="J26" s="1005"/>
      <c r="K26" s="1009"/>
    </row>
    <row r="27" spans="1:11" ht="26.1" customHeight="1">
      <c r="A27" s="932"/>
      <c r="B27" s="997">
        <v>10</v>
      </c>
      <c r="C27" s="1004" t="s">
        <v>2271</v>
      </c>
      <c r="D27" s="948" t="s">
        <v>2093</v>
      </c>
      <c r="E27" s="1000"/>
      <c r="F27" s="1005"/>
      <c r="G27" s="1006"/>
      <c r="H27" s="1006"/>
      <c r="I27" s="1006"/>
      <c r="J27" s="1005"/>
      <c r="K27" s="1009"/>
    </row>
    <row r="28" spans="1:11" ht="26.1" customHeight="1">
      <c r="A28" s="932"/>
      <c r="B28" s="997">
        <v>11</v>
      </c>
      <c r="C28" s="1004" t="s">
        <v>2272</v>
      </c>
      <c r="D28" s="948" t="s">
        <v>2094</v>
      </c>
      <c r="E28" s="1000"/>
      <c r="F28" s="1005"/>
      <c r="G28" s="1005"/>
      <c r="H28" s="1005"/>
      <c r="I28" s="1005"/>
      <c r="J28" s="1005"/>
      <c r="K28" s="1009"/>
    </row>
    <row r="29" spans="1:11" ht="26.1" customHeight="1">
      <c r="A29" s="932"/>
      <c r="B29" s="997">
        <v>12</v>
      </c>
      <c r="C29" s="1004" t="s">
        <v>2273</v>
      </c>
      <c r="D29" s="948" t="s">
        <v>2095</v>
      </c>
      <c r="E29" s="1000"/>
      <c r="F29" s="1005"/>
      <c r="G29" s="1006"/>
      <c r="H29" s="1006"/>
      <c r="I29" s="1006"/>
      <c r="J29" s="1005"/>
      <c r="K29" s="1009"/>
    </row>
    <row r="30" spans="1:11" ht="26.1" customHeight="1">
      <c r="A30" s="932"/>
      <c r="B30" s="997">
        <v>13</v>
      </c>
      <c r="C30" s="1004" t="s">
        <v>2274</v>
      </c>
      <c r="D30" s="948" t="s">
        <v>2096</v>
      </c>
      <c r="E30" s="1000"/>
      <c r="F30" s="1005"/>
      <c r="G30" s="1005"/>
      <c r="H30" s="1005"/>
      <c r="I30" s="1005"/>
      <c r="J30" s="1005"/>
      <c r="K30" s="1009"/>
    </row>
    <row r="31" spans="1:11" ht="26.1" customHeight="1">
      <c r="A31" s="932"/>
      <c r="B31" s="932"/>
      <c r="C31" s="932"/>
      <c r="D31" s="1011"/>
      <c r="E31" s="1012"/>
      <c r="F31" s="1012"/>
      <c r="G31" s="1012"/>
      <c r="H31" s="1012"/>
      <c r="I31" s="1012"/>
      <c r="J31" s="1003"/>
      <c r="K31" s="1009"/>
    </row>
    <row r="32" spans="1:11" ht="26.1" customHeight="1">
      <c r="A32" s="932"/>
      <c r="B32" s="997">
        <v>14</v>
      </c>
      <c r="C32" s="1004" t="s">
        <v>2275</v>
      </c>
      <c r="D32" s="948" t="s">
        <v>2109</v>
      </c>
      <c r="E32" s="1005"/>
      <c r="F32" s="1005"/>
      <c r="G32" s="1005"/>
      <c r="H32" s="1005"/>
      <c r="I32" s="1005"/>
      <c r="J32" s="1005"/>
      <c r="K32" s="1009"/>
    </row>
    <row r="33" spans="1:11" ht="26.1" customHeight="1">
      <c r="A33" s="932"/>
      <c r="B33" s="932"/>
      <c r="C33" s="932"/>
      <c r="D33" s="1011"/>
      <c r="E33" s="1013"/>
      <c r="F33" s="1013"/>
      <c r="G33" s="1013"/>
      <c r="H33" s="1013"/>
      <c r="I33" s="1013"/>
      <c r="J33" s="1013"/>
      <c r="K33" s="1012"/>
    </row>
    <row r="34" spans="1:11" ht="26.1" customHeight="1">
      <c r="A34" s="932"/>
      <c r="B34" s="997">
        <v>15</v>
      </c>
      <c r="C34" s="1007" t="s">
        <v>2276</v>
      </c>
      <c r="D34" s="948" t="s">
        <v>2110</v>
      </c>
      <c r="E34" s="1005"/>
      <c r="F34" s="1005"/>
      <c r="G34" s="1005"/>
      <c r="H34" s="1005"/>
      <c r="I34" s="1005"/>
      <c r="J34" s="1005"/>
      <c r="K34" s="1009"/>
    </row>
    <row r="35" spans="1:11" ht="26.1" customHeight="1">
      <c r="A35" s="932"/>
      <c r="B35" s="1014">
        <v>6</v>
      </c>
      <c r="C35" s="1007" t="s">
        <v>2277</v>
      </c>
      <c r="D35" s="948" t="s">
        <v>2112</v>
      </c>
      <c r="E35" s="1000"/>
      <c r="F35" s="1000"/>
      <c r="G35" s="1000"/>
      <c r="H35" s="1000"/>
      <c r="I35" s="1000"/>
      <c r="J35" s="1000"/>
      <c r="K35" s="1009"/>
    </row>
    <row r="36" spans="1:11" ht="26.1" customHeight="1">
      <c r="A36" s="932"/>
      <c r="B36" s="994"/>
      <c r="C36" s="991"/>
      <c r="D36" s="992"/>
      <c r="E36" s="1015"/>
      <c r="F36" s="1015"/>
      <c r="G36" s="1015"/>
      <c r="H36" s="1015"/>
      <c r="I36" s="1015"/>
      <c r="J36" s="1001"/>
      <c r="K36" s="1009"/>
    </row>
    <row r="37" spans="1:11" ht="26.1" customHeight="1">
      <c r="A37" s="932"/>
      <c r="B37" s="997">
        <v>16</v>
      </c>
      <c r="C37" s="1007" t="s">
        <v>2278</v>
      </c>
      <c r="D37" s="948" t="s">
        <v>2114</v>
      </c>
      <c r="E37" s="1005"/>
      <c r="F37" s="1005"/>
      <c r="G37" s="1005"/>
      <c r="H37" s="1005"/>
      <c r="I37" s="1005"/>
      <c r="J37" s="1005"/>
      <c r="K37" s="1009"/>
    </row>
    <row r="38" spans="1:11" ht="26.1" customHeight="1">
      <c r="A38" s="932"/>
      <c r="B38" s="1014"/>
      <c r="C38" s="1007" t="s">
        <v>2279</v>
      </c>
      <c r="D38" s="948" t="s">
        <v>2115</v>
      </c>
      <c r="E38" s="1000"/>
      <c r="F38" s="1000"/>
      <c r="G38" s="1000"/>
      <c r="H38" s="1000"/>
      <c r="I38" s="1000"/>
      <c r="J38" s="1000"/>
      <c r="K38" s="1009"/>
    </row>
    <row r="39" spans="1:11" ht="26.1" customHeight="1">
      <c r="A39" s="1016"/>
      <c r="B39" s="1017"/>
      <c r="C39" s="1018"/>
      <c r="D39" s="1019"/>
      <c r="E39" s="1020"/>
      <c r="F39" s="1020"/>
      <c r="G39" s="1020"/>
      <c r="H39" s="1020"/>
      <c r="I39" s="1020"/>
      <c r="J39" s="1001"/>
      <c r="K39" s="1009"/>
    </row>
    <row r="40" spans="1:11" ht="26.1" customHeight="1">
      <c r="A40" s="1021"/>
      <c r="B40" s="997">
        <v>17</v>
      </c>
      <c r="C40" s="1004" t="s">
        <v>2280</v>
      </c>
      <c r="D40" s="948" t="s">
        <v>2117</v>
      </c>
      <c r="E40" s="1005"/>
      <c r="F40" s="1005"/>
      <c r="G40" s="1005"/>
      <c r="H40" s="1005"/>
      <c r="I40" s="1005"/>
      <c r="J40" s="1005"/>
      <c r="K40" s="1009"/>
    </row>
    <row r="41" spans="1:11" ht="26.1" customHeight="1">
      <c r="A41" s="985"/>
      <c r="B41" s="994"/>
      <c r="C41" s="987"/>
      <c r="D41" s="995"/>
      <c r="E41" s="1002"/>
      <c r="F41" s="1015"/>
      <c r="G41" s="1015"/>
      <c r="H41" s="1015"/>
      <c r="I41" s="1015"/>
      <c r="J41" s="1015"/>
      <c r="K41" s="1009"/>
    </row>
    <row r="42" spans="1:11" ht="26.1" customHeight="1">
      <c r="A42" s="1021"/>
      <c r="B42" s="997">
        <v>18</v>
      </c>
      <c r="C42" s="1007" t="s">
        <v>2281</v>
      </c>
      <c r="D42" s="948" t="s">
        <v>2118</v>
      </c>
      <c r="E42" s="1005"/>
      <c r="F42" s="1005"/>
      <c r="G42" s="1005"/>
      <c r="H42" s="1005"/>
      <c r="I42" s="1005"/>
      <c r="J42" s="1005"/>
      <c r="K42" s="1009"/>
    </row>
    <row r="43" spans="1:11" ht="26.1" customHeight="1">
      <c r="A43" s="985"/>
      <c r="B43" s="1014"/>
      <c r="C43" s="1007" t="s">
        <v>2282</v>
      </c>
      <c r="D43" s="948" t="s">
        <v>2120</v>
      </c>
      <c r="E43" s="1022"/>
      <c r="F43" s="1000"/>
      <c r="G43" s="1000"/>
      <c r="H43" s="1000"/>
      <c r="I43" s="1000"/>
      <c r="J43" s="1000"/>
      <c r="K43" s="1009"/>
    </row>
    <row r="44" spans="1:11" ht="26.1" customHeight="1">
      <c r="A44" s="985"/>
      <c r="B44" s="994"/>
      <c r="C44" s="991"/>
      <c r="D44" s="992"/>
      <c r="E44" s="1015"/>
      <c r="F44" s="1015"/>
      <c r="G44" s="1015"/>
      <c r="H44" s="1015"/>
      <c r="I44" s="1015"/>
      <c r="J44" s="1001"/>
      <c r="K44" s="1009"/>
    </row>
    <row r="45" spans="1:11" ht="26.1" customHeight="1">
      <c r="A45" s="1021"/>
      <c r="B45" s="997">
        <v>19</v>
      </c>
      <c r="C45" s="1007" t="s">
        <v>2283</v>
      </c>
      <c r="D45" s="948" t="s">
        <v>2122</v>
      </c>
      <c r="E45" s="1005"/>
      <c r="F45" s="1005"/>
      <c r="G45" s="1005"/>
      <c r="H45" s="1005"/>
      <c r="I45" s="1005"/>
      <c r="J45" s="1005"/>
      <c r="K45" s="1009"/>
    </row>
    <row r="46" spans="1:11" ht="26.1" customHeight="1">
      <c r="A46" s="985"/>
      <c r="B46" s="1023"/>
      <c r="C46" s="1007" t="s">
        <v>2284</v>
      </c>
      <c r="D46" s="948" t="s">
        <v>2123</v>
      </c>
      <c r="E46" s="1000"/>
      <c r="F46" s="1000"/>
      <c r="G46" s="1000"/>
      <c r="H46" s="1000"/>
      <c r="I46" s="1000"/>
      <c r="J46" s="1000"/>
      <c r="K46" s="1009"/>
    </row>
    <row r="47" spans="1:11" ht="26.1" customHeight="1">
      <c r="A47" s="985"/>
      <c r="B47"/>
      <c r="C47" s="1024"/>
      <c r="D47" s="1025"/>
      <c r="E47" s="1026"/>
      <c r="F47" s="1026"/>
      <c r="G47" s="1026"/>
      <c r="H47" s="1026"/>
      <c r="I47" s="1026"/>
      <c r="J47" s="1026"/>
      <c r="K47" s="1027"/>
    </row>
    <row r="48" spans="1:11" ht="26.1" customHeight="1">
      <c r="A48" s="1016"/>
      <c r="B48" s="994"/>
      <c r="C48" s="991"/>
      <c r="D48" s="992"/>
      <c r="E48" s="1028"/>
      <c r="F48" s="1028"/>
      <c r="G48" s="1028"/>
      <c r="H48" s="1028"/>
      <c r="I48" s="1028"/>
      <c r="J48" s="1028"/>
      <c r="K48" s="1009"/>
    </row>
    <row r="49" spans="1:11" ht="26.1" customHeight="1">
      <c r="A49" s="1029"/>
      <c r="B49" s="997">
        <v>20</v>
      </c>
      <c r="C49" s="1007" t="s">
        <v>2285</v>
      </c>
      <c r="D49" s="948" t="s">
        <v>2124</v>
      </c>
      <c r="E49" s="1028"/>
      <c r="F49" s="1005"/>
      <c r="G49" s="1005"/>
      <c r="H49" s="1005"/>
      <c r="I49" s="1005"/>
      <c r="J49" s="1005"/>
      <c r="K49" s="1009"/>
    </row>
    <row r="50" spans="1:11" ht="26.1" customHeight="1">
      <c r="A50" s="1029"/>
      <c r="B50" s="997">
        <v>21</v>
      </c>
      <c r="C50" s="1007" t="s">
        <v>2286</v>
      </c>
      <c r="D50" s="948" t="s">
        <v>2125</v>
      </c>
      <c r="E50" s="1028"/>
      <c r="F50" s="1005"/>
      <c r="G50" s="1005"/>
      <c r="H50" s="1005"/>
      <c r="I50" s="1005"/>
      <c r="J50" s="1005"/>
      <c r="K50" s="1009"/>
    </row>
    <row r="51" spans="1:11" ht="26.1" customHeight="1">
      <c r="A51" s="932"/>
      <c r="B51" s="997">
        <v>22</v>
      </c>
      <c r="C51" s="1007" t="s">
        <v>2287</v>
      </c>
      <c r="D51" s="948" t="s">
        <v>2126</v>
      </c>
      <c r="E51" s="1028"/>
      <c r="F51" s="1005"/>
      <c r="G51" s="1005"/>
      <c r="H51" s="1005"/>
      <c r="I51" s="1005"/>
      <c r="J51" s="1005"/>
      <c r="K51" s="1009"/>
    </row>
    <row r="52" spans="1:11" ht="26.1" customHeight="1">
      <c r="A52" s="932"/>
      <c r="B52" s="997">
        <v>23</v>
      </c>
      <c r="C52" s="1007" t="s">
        <v>2288</v>
      </c>
      <c r="D52" s="948" t="s">
        <v>2128</v>
      </c>
      <c r="E52" s="1028"/>
      <c r="F52" s="1005"/>
      <c r="G52" s="1005"/>
      <c r="H52" s="1005"/>
      <c r="I52" s="1005"/>
      <c r="J52" s="1005"/>
      <c r="K52" s="1009"/>
    </row>
    <row r="53" spans="1:11" ht="18.75" customHeight="1">
      <c r="A53" s="932"/>
      <c r="B53" s="994"/>
      <c r="C53" s="991"/>
      <c r="D53" s="992"/>
      <c r="E53" s="991"/>
      <c r="F53" s="991"/>
      <c r="G53" s="991"/>
      <c r="H53" s="991"/>
      <c r="I53" s="991"/>
      <c r="J53" s="991"/>
      <c r="K53" s="1030"/>
    </row>
    <row r="54" spans="1:11" ht="15" customHeight="1" thickBot="1">
      <c r="A54" s="932"/>
      <c r="B54" s="994"/>
      <c r="C54" s="991"/>
      <c r="D54" s="992"/>
      <c r="E54" s="991"/>
      <c r="F54" s="991"/>
      <c r="G54" s="991"/>
      <c r="H54" s="991"/>
      <c r="I54" s="991"/>
      <c r="J54" s="991"/>
      <c r="K54" s="1030"/>
    </row>
    <row r="55" spans="1:11" ht="21.75" thickBot="1">
      <c r="A55" s="932"/>
      <c r="B55" s="1827" t="s">
        <v>2289</v>
      </c>
      <c r="C55" s="1828"/>
      <c r="D55" s="1828"/>
      <c r="E55" s="1828"/>
      <c r="F55" s="1828"/>
      <c r="G55" s="1828"/>
      <c r="H55" s="1828"/>
      <c r="I55" s="1828"/>
      <c r="J55" s="1829"/>
      <c r="K55" s="1030"/>
    </row>
    <row r="56" spans="1:11" ht="15.75">
      <c r="A56" s="932"/>
      <c r="B56" s="1031"/>
      <c r="C56" s="1032"/>
      <c r="D56" s="1033"/>
      <c r="E56" s="1034"/>
      <c r="F56" s="1035"/>
      <c r="G56" s="1035"/>
      <c r="H56" s="1035"/>
      <c r="I56" s="1035"/>
      <c r="J56" s="1035"/>
      <c r="K56" s="1030"/>
    </row>
    <row r="57" spans="1:11" s="1038" customFormat="1" ht="15.75">
      <c r="A57" s="1036"/>
      <c r="B57" s="1830" t="s">
        <v>2290</v>
      </c>
      <c r="C57" s="1831"/>
      <c r="D57" s="1831"/>
      <c r="E57" s="1831"/>
      <c r="F57" s="1831"/>
      <c r="G57" s="1831"/>
      <c r="H57" s="1831"/>
      <c r="I57" s="1831"/>
      <c r="J57" s="1832"/>
      <c r="K57" s="1037"/>
    </row>
    <row r="58" spans="1:11" s="1038" customFormat="1" ht="15.75" customHeight="1">
      <c r="A58" s="1036"/>
      <c r="B58" s="1833" t="s">
        <v>2291</v>
      </c>
      <c r="C58" s="1833"/>
      <c r="D58" s="1833"/>
      <c r="E58" s="1833"/>
      <c r="F58" s="1833"/>
      <c r="G58" s="1833"/>
      <c r="H58" s="1833"/>
      <c r="I58" s="1833"/>
      <c r="J58" s="1833"/>
      <c r="K58" s="1037"/>
    </row>
    <row r="59" spans="1:11" s="1038" customFormat="1" ht="15.75">
      <c r="A59" s="1036"/>
      <c r="B59" s="1833"/>
      <c r="C59" s="1833"/>
      <c r="D59" s="1833"/>
      <c r="E59" s="1833"/>
      <c r="F59" s="1833"/>
      <c r="G59" s="1833"/>
      <c r="H59" s="1833"/>
      <c r="I59" s="1833"/>
      <c r="J59" s="1833"/>
      <c r="K59" s="1037"/>
    </row>
    <row r="60" spans="1:11" s="1038" customFormat="1" ht="15.75">
      <c r="A60" s="1036"/>
      <c r="B60" s="1039"/>
      <c r="C60" s="1040"/>
      <c r="D60" s="1041"/>
      <c r="E60" s="1039"/>
      <c r="F60" s="1039"/>
      <c r="G60" s="1039"/>
      <c r="H60" s="1039"/>
      <c r="I60" s="1039"/>
      <c r="J60" s="1039"/>
      <c r="K60" s="1037"/>
    </row>
    <row r="61" spans="1:11" s="1038" customFormat="1" ht="15.75">
      <c r="A61" s="1036"/>
      <c r="B61" s="1037"/>
      <c r="C61" s="1042"/>
      <c r="D61" s="1043"/>
      <c r="E61" s="999" t="s">
        <v>2084</v>
      </c>
      <c r="F61" s="1037"/>
      <c r="G61" s="1037"/>
      <c r="H61" s="1037"/>
      <c r="I61" s="1037"/>
      <c r="J61" s="1037"/>
      <c r="K61" s="1037"/>
    </row>
    <row r="62" spans="1:11" s="985" customFormat="1" ht="15.6" customHeight="1">
      <c r="A62" s="1036"/>
      <c r="B62" s="1834" t="s">
        <v>2292</v>
      </c>
      <c r="C62" s="1835"/>
      <c r="D62" s="948" t="s">
        <v>2131</v>
      </c>
      <c r="E62" s="1044"/>
      <c r="F62" s="1045"/>
    </row>
    <row r="63" spans="1:11" s="985" customFormat="1" ht="15.75">
      <c r="A63" s="1036"/>
      <c r="B63" s="1836" t="s">
        <v>2293</v>
      </c>
      <c r="C63" s="1836"/>
      <c r="D63" s="948" t="s">
        <v>2133</v>
      </c>
      <c r="E63" s="1046"/>
      <c r="F63" s="1045"/>
    </row>
    <row r="64" spans="1:11" s="985" customFormat="1" ht="40.5" customHeight="1">
      <c r="A64" s="1036"/>
      <c r="B64" s="1834" t="s">
        <v>2294</v>
      </c>
      <c r="C64" s="1835"/>
      <c r="D64" s="948" t="s">
        <v>2165</v>
      </c>
      <c r="E64" s="1046"/>
      <c r="F64" s="1045"/>
    </row>
    <row r="65" spans="1:12" s="1049" customFormat="1" ht="15.75" customHeight="1">
      <c r="A65" s="1036"/>
      <c r="B65" s="1826" t="s">
        <v>2295</v>
      </c>
      <c r="C65" s="1826"/>
      <c r="D65" s="998"/>
      <c r="E65" s="1047"/>
      <c r="F65" s="985"/>
      <c r="G65" s="985"/>
      <c r="H65" s="985"/>
      <c r="I65" s="985"/>
      <c r="J65" s="985"/>
      <c r="K65" s="1048"/>
    </row>
    <row r="66" spans="1:12" s="985" customFormat="1" ht="15.75">
      <c r="A66" s="1036"/>
      <c r="B66" s="1837" t="s">
        <v>2296</v>
      </c>
      <c r="C66" s="1838"/>
      <c r="D66" s="1050" t="s">
        <v>2166</v>
      </c>
      <c r="E66" s="1044"/>
      <c r="F66" s="1045"/>
    </row>
    <row r="67" spans="1:12" s="985" customFormat="1" ht="15.75">
      <c r="A67" s="1036"/>
      <c r="B67" s="1837" t="s">
        <v>2297</v>
      </c>
      <c r="C67" s="1838"/>
      <c r="D67" s="1050" t="s">
        <v>2230</v>
      </c>
      <c r="E67" s="1046"/>
      <c r="F67" s="1045"/>
    </row>
    <row r="68" spans="1:12" s="985" customFormat="1" ht="15.75">
      <c r="A68" s="1036"/>
      <c r="B68" s="1837" t="s">
        <v>2298</v>
      </c>
      <c r="C68" s="1838"/>
      <c r="D68" s="1050" t="s">
        <v>2232</v>
      </c>
      <c r="E68" s="1051"/>
      <c r="F68" s="1045"/>
    </row>
    <row r="69" spans="1:12" s="1053" customFormat="1" ht="15.75">
      <c r="A69" s="1036"/>
      <c r="B69" s="1837" t="s">
        <v>2297</v>
      </c>
      <c r="C69" s="1838"/>
      <c r="D69" s="1050" t="s">
        <v>2235</v>
      </c>
      <c r="E69" s="1046"/>
      <c r="F69" s="1052"/>
    </row>
    <row r="70" spans="1:12" s="985" customFormat="1" ht="15.6" customHeight="1">
      <c r="A70" s="1036"/>
      <c r="B70" s="1826" t="s">
        <v>2299</v>
      </c>
      <c r="C70" s="1826"/>
      <c r="D70" s="1050" t="s">
        <v>2236</v>
      </c>
      <c r="E70" s="1044"/>
      <c r="F70" s="1045"/>
      <c r="L70" s="1045"/>
    </row>
    <row r="71" spans="1:12" s="985" customFormat="1" ht="15.75">
      <c r="A71" s="1036"/>
      <c r="B71" s="1839" t="s">
        <v>2300</v>
      </c>
      <c r="C71" s="1839"/>
      <c r="D71" s="1050" t="s">
        <v>2239</v>
      </c>
      <c r="E71" s="1046"/>
      <c r="F71" s="1045"/>
      <c r="L71" s="1045"/>
    </row>
    <row r="72" spans="1:12" s="1049" customFormat="1" ht="15.6" customHeight="1">
      <c r="A72" s="1036"/>
      <c r="B72" s="1826" t="s">
        <v>2301</v>
      </c>
      <c r="C72" s="1826"/>
      <c r="D72" s="1050" t="s">
        <v>2241</v>
      </c>
      <c r="E72" s="1044"/>
      <c r="F72" s="1045"/>
      <c r="G72" s="985"/>
      <c r="H72" s="985"/>
      <c r="I72" s="985"/>
      <c r="J72" s="985"/>
      <c r="K72" s="985"/>
    </row>
    <row r="73" spans="1:12" s="1049" customFormat="1" ht="15.75">
      <c r="A73" s="1036"/>
      <c r="B73" s="1839" t="s">
        <v>2300</v>
      </c>
      <c r="C73" s="1839"/>
      <c r="D73" s="1050" t="s">
        <v>2302</v>
      </c>
      <c r="E73" s="1046"/>
      <c r="F73" s="1045"/>
      <c r="G73" s="985"/>
      <c r="H73" s="985"/>
      <c r="I73" s="985"/>
      <c r="J73" s="985"/>
      <c r="K73" s="985"/>
      <c r="L73" s="1054"/>
    </row>
    <row r="74" spans="1:12" s="1049" customFormat="1" ht="15.75" customHeight="1">
      <c r="A74" s="1036"/>
      <c r="B74" s="1826" t="s">
        <v>2303</v>
      </c>
      <c r="C74" s="1826"/>
      <c r="D74" s="1050" t="s">
        <v>2304</v>
      </c>
      <c r="E74" s="1044"/>
      <c r="F74" s="1045"/>
      <c r="G74" s="985"/>
      <c r="H74" s="985"/>
      <c r="I74" s="985"/>
      <c r="J74" s="985"/>
      <c r="K74" s="985"/>
    </row>
    <row r="75" spans="1:12" s="985" customFormat="1" ht="15.75">
      <c r="A75" s="1036"/>
      <c r="B75" s="1837" t="s">
        <v>2300</v>
      </c>
      <c r="C75" s="1838"/>
      <c r="D75" s="1050" t="s">
        <v>2305</v>
      </c>
      <c r="E75" s="1046"/>
      <c r="F75" s="1045"/>
    </row>
    <row r="76" spans="1:12" s="985" customFormat="1" ht="15.6" customHeight="1">
      <c r="A76" s="1036"/>
      <c r="B76" s="1826" t="s">
        <v>2306</v>
      </c>
      <c r="C76" s="1826"/>
      <c r="D76" s="1055"/>
      <c r="E76" s="1003"/>
    </row>
    <row r="77" spans="1:12" s="985" customFormat="1" ht="15.75">
      <c r="A77" s="1036"/>
      <c r="B77" s="1837" t="s">
        <v>2307</v>
      </c>
      <c r="C77" s="1838"/>
      <c r="D77" s="1050" t="s">
        <v>2308</v>
      </c>
      <c r="E77" s="1046"/>
      <c r="F77" s="1045"/>
    </row>
    <row r="78" spans="1:12" s="985" customFormat="1" ht="15.75">
      <c r="A78" s="1036"/>
      <c r="B78" s="1837" t="s">
        <v>2309</v>
      </c>
      <c r="C78" s="1838"/>
      <c r="D78" s="1050" t="s">
        <v>2310</v>
      </c>
      <c r="E78" s="1046"/>
      <c r="F78" s="1052"/>
      <c r="G78" s="1053"/>
      <c r="H78" s="1053"/>
      <c r="I78" s="1053"/>
      <c r="J78" s="1053"/>
      <c r="K78" s="1053"/>
    </row>
    <row r="79" spans="1:12" s="985" customFormat="1">
      <c r="A79" s="1056"/>
      <c r="B79" s="1057"/>
      <c r="C79" s="1057"/>
      <c r="D79" s="1058"/>
      <c r="E79" s="1057"/>
      <c r="L79" s="1045"/>
    </row>
    <row r="80" spans="1:12" s="985" customFormat="1" ht="31.5" hidden="1" customHeight="1">
      <c r="A80" s="1056"/>
      <c r="B80" s="1049"/>
      <c r="C80" s="1049"/>
      <c r="D80" s="1059"/>
      <c r="E80" s="1049"/>
    </row>
    <row r="81" spans="4:4" s="985" customFormat="1" ht="26.1" hidden="1" customHeight="1">
      <c r="D81" s="986"/>
    </row>
    <row r="82" spans="4:4" s="985" customFormat="1" hidden="1">
      <c r="D82" s="986"/>
    </row>
    <row r="83" spans="4:4" s="985" customFormat="1" hidden="1">
      <c r="D83" s="986"/>
    </row>
    <row r="84" spans="4:4" s="985" customFormat="1" hidden="1">
      <c r="D84" s="986"/>
    </row>
    <row r="85" spans="4:4" s="985" customFormat="1" hidden="1">
      <c r="D85" s="986"/>
    </row>
    <row r="86" spans="4:4" s="985" customFormat="1" hidden="1">
      <c r="D86" s="986"/>
    </row>
    <row r="87" spans="4:4" s="985" customFormat="1" hidden="1">
      <c r="D87" s="986"/>
    </row>
    <row r="88" spans="4:4" s="985" customFormat="1" hidden="1">
      <c r="D88" s="986"/>
    </row>
    <row r="89" spans="4:4" s="985" customFormat="1" hidden="1">
      <c r="D89" s="986"/>
    </row>
    <row r="90" spans="4:4" s="985" customFormat="1" hidden="1">
      <c r="D90" s="986"/>
    </row>
    <row r="91" spans="4:4" s="985" customFormat="1" hidden="1">
      <c r="D91" s="986"/>
    </row>
    <row r="92" spans="4:4" s="985" customFormat="1" hidden="1">
      <c r="D92" s="986"/>
    </row>
    <row r="93" spans="4:4" s="985" customFormat="1" hidden="1">
      <c r="D93" s="986"/>
    </row>
    <row r="94" spans="4:4" s="985" customFormat="1" hidden="1">
      <c r="D94" s="986"/>
    </row>
    <row r="95" spans="4:4" s="985" customFormat="1" hidden="1">
      <c r="D95" s="986"/>
    </row>
    <row r="96" spans="4:4" s="985" customFormat="1" hidden="1">
      <c r="D96" s="986"/>
    </row>
    <row r="97" spans="4:4" s="985" customFormat="1" hidden="1">
      <c r="D97" s="986"/>
    </row>
    <row r="98" spans="4:4" s="985" customFormat="1" hidden="1">
      <c r="D98" s="986"/>
    </row>
    <row r="99" spans="4:4" s="985" customFormat="1" hidden="1">
      <c r="D99" s="986"/>
    </row>
    <row r="100" spans="4:4" s="985" customFormat="1" hidden="1">
      <c r="D100" s="986"/>
    </row>
    <row r="101" spans="4:4" s="985" customFormat="1" hidden="1">
      <c r="D101" s="986"/>
    </row>
    <row r="102" spans="4:4" s="985" customFormat="1" hidden="1">
      <c r="D102" s="986"/>
    </row>
    <row r="103" spans="4:4" s="985" customFormat="1" hidden="1">
      <c r="D103" s="986"/>
    </row>
    <row r="104" spans="4:4" s="985" customFormat="1" hidden="1">
      <c r="D104" s="986"/>
    </row>
    <row r="105" spans="4:4" s="985" customFormat="1" hidden="1">
      <c r="D105" s="986"/>
    </row>
    <row r="106" spans="4:4" s="985" customFormat="1" hidden="1">
      <c r="D106" s="986"/>
    </row>
    <row r="107" spans="4:4" s="985" customFormat="1" hidden="1">
      <c r="D107" s="986"/>
    </row>
    <row r="108" spans="4:4" s="985" customFormat="1" hidden="1">
      <c r="D108" s="986"/>
    </row>
    <row r="109" spans="4:4" s="985" customFormat="1" hidden="1">
      <c r="D109" s="986"/>
    </row>
    <row r="110" spans="4:4" s="985" customFormat="1" hidden="1">
      <c r="D110" s="986"/>
    </row>
    <row r="111" spans="4:4" s="985" customFormat="1" hidden="1">
      <c r="D111" s="986"/>
    </row>
    <row r="112" spans="4:4" s="985" customFormat="1" hidden="1">
      <c r="D112" s="986"/>
    </row>
    <row r="113" spans="1:11" s="985" customFormat="1" hidden="1">
      <c r="D113" s="986"/>
    </row>
    <row r="114" spans="1:11" s="985" customFormat="1" hidden="1">
      <c r="D114" s="986"/>
    </row>
    <row r="115" spans="1:11" s="985" customFormat="1" hidden="1">
      <c r="A115" s="1021"/>
      <c r="D115" s="986"/>
      <c r="K115" s="1045"/>
    </row>
    <row r="116" spans="1:11" s="985" customFormat="1" hidden="1">
      <c r="A116" s="1021"/>
      <c r="D116" s="986"/>
      <c r="K116" s="1045"/>
    </row>
    <row r="117" spans="1:11" s="985" customFormat="1" hidden="1">
      <c r="A117" s="1021"/>
      <c r="D117" s="986"/>
      <c r="K117" s="1045"/>
    </row>
  </sheetData>
  <mergeCells count="27">
    <mergeCell ref="B77:C77"/>
    <mergeCell ref="B78:C78"/>
    <mergeCell ref="B71:C71"/>
    <mergeCell ref="B72:C72"/>
    <mergeCell ref="B73:C73"/>
    <mergeCell ref="B74:C74"/>
    <mergeCell ref="B75:C75"/>
    <mergeCell ref="B76:C76"/>
    <mergeCell ref="B70:C70"/>
    <mergeCell ref="B55:J55"/>
    <mergeCell ref="B57:J57"/>
    <mergeCell ref="B58:J59"/>
    <mergeCell ref="B62:C62"/>
    <mergeCell ref="B63:C63"/>
    <mergeCell ref="B64:C64"/>
    <mergeCell ref="B65:C65"/>
    <mergeCell ref="B66:C66"/>
    <mergeCell ref="B67:C67"/>
    <mergeCell ref="B68:C68"/>
    <mergeCell ref="B69:C69"/>
    <mergeCell ref="B6:J6"/>
    <mergeCell ref="B7:E7"/>
    <mergeCell ref="B8:E8"/>
    <mergeCell ref="F11:J11"/>
    <mergeCell ref="B13:B14"/>
    <mergeCell ref="C13:C14"/>
    <mergeCell ref="F13:J13"/>
  </mergeCells>
  <conditionalFormatting sqref="E73 L73 E75">
    <cfRule type="expression" dxfId="1" priority="1">
      <formula>$E$74="No"</formula>
    </cfRule>
  </conditionalFormatting>
  <dataValidations count="3">
    <dataValidation type="custom" allowBlank="1" showInputMessage="1" showErrorMessage="1" error="Numeric value expected" sqref="F20:I22 F25:J30 E32:J32 E34:J34 E37:J37 E40:J40 E42:J42 E45:J45 F49:J52 F16:J17" xr:uid="{AB622545-22BB-449B-A33B-569D028BD5FE}">
      <formula1>ISNUMBER(E16)</formula1>
    </dataValidation>
    <dataValidation type="list" allowBlank="1" showInputMessage="1" showErrorMessage="1" sqref="E62 E70 E72 E74" xr:uid="{2A096ED3-DBB4-4ACC-88B1-B01F76DE86F5}">
      <formula1>"Yes, No"</formula1>
    </dataValidation>
    <dataValidation type="list" allowBlank="1" showInputMessage="1" showErrorMessage="1" sqref="E66 E68" xr:uid="{32F49E68-ABBE-4BBF-8C43-E82585F48ACF}">
      <formula1>"Unconditional cash flows, Cash flows partially or fully conditional on interest rate scenario"</formula1>
    </dataValidation>
  </dataValidations>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99351-095D-4E5C-9CAD-1EB77F3E078C}">
  <sheetPr codeName="Sheet106"/>
  <dimension ref="A1:Z13"/>
  <sheetViews>
    <sheetView topLeftCell="C1" workbookViewId="0">
      <selection activeCell="I12" sqref="I12"/>
    </sheetView>
  </sheetViews>
  <sheetFormatPr defaultColWidth="0" defaultRowHeight="15" customHeight="1" zeroHeight="1" outlineLevelRow="1"/>
  <cols>
    <col min="1" max="1" width="4.5703125" style="862" customWidth="1"/>
    <col min="2" max="2" width="18.85546875" customWidth="1"/>
    <col min="3" max="3" width="16.140625" customWidth="1"/>
    <col min="4" max="4" width="18.85546875" customWidth="1"/>
    <col min="5" max="5" width="10.85546875" customWidth="1"/>
    <col min="6" max="11" width="45.42578125" customWidth="1"/>
    <col min="12" max="12" width="4.5703125" style="862" customWidth="1"/>
    <col min="13" max="14" width="20.140625" hidden="1" customWidth="1"/>
    <col min="15" max="15" width="19.5703125" hidden="1" customWidth="1"/>
    <col min="16" max="16" width="9.5703125" hidden="1" customWidth="1"/>
    <col min="17" max="17" width="8.85546875" hidden="1" customWidth="1"/>
    <col min="18" max="18" width="9.140625" hidden="1" customWidth="1"/>
    <col min="19" max="19" width="20.140625" hidden="1" customWidth="1"/>
    <col min="20" max="22" width="16.140625" hidden="1" customWidth="1"/>
    <col min="23" max="23" width="9.5703125" hidden="1" customWidth="1"/>
    <col min="24" max="24" width="8.85546875" hidden="1" customWidth="1"/>
    <col min="25" max="25" width="9.140625" hidden="1" customWidth="1"/>
    <col min="26" max="26" width="20.140625" hidden="1" customWidth="1"/>
    <col min="27" max="16384" width="16.140625" hidden="1"/>
  </cols>
  <sheetData>
    <row r="1" spans="1:12">
      <c r="B1" s="987"/>
      <c r="C1" s="987"/>
      <c r="D1" s="987"/>
      <c r="E1" s="987"/>
      <c r="F1" s="987"/>
      <c r="G1" s="987"/>
      <c r="H1" s="987"/>
      <c r="I1" s="987"/>
      <c r="J1" s="987"/>
      <c r="K1" s="987"/>
    </row>
    <row r="2" spans="1:12" ht="25.5">
      <c r="B2" s="1060" t="s">
        <v>2069</v>
      </c>
      <c r="C2" s="1061" t="s">
        <v>2070</v>
      </c>
      <c r="D2" s="987"/>
      <c r="E2" s="987"/>
      <c r="F2" s="987"/>
      <c r="G2" s="987"/>
      <c r="H2" s="987"/>
      <c r="I2" s="987"/>
      <c r="J2" s="987"/>
      <c r="K2" s="987"/>
    </row>
    <row r="3" spans="1:12" ht="36.75" customHeight="1">
      <c r="B3" s="1060" t="s">
        <v>2071</v>
      </c>
      <c r="C3" s="1061" t="s">
        <v>2072</v>
      </c>
      <c r="D3" s="987"/>
      <c r="E3" s="987"/>
      <c r="F3" s="987"/>
      <c r="G3" s="987"/>
      <c r="H3" s="987"/>
      <c r="I3" s="987"/>
      <c r="J3" s="987"/>
      <c r="K3" s="987"/>
    </row>
    <row r="4" spans="1:12" ht="15.75" thickBot="1">
      <c r="A4" s="940"/>
      <c r="B4" s="987"/>
      <c r="C4" s="987"/>
      <c r="D4" s="987"/>
      <c r="E4" s="987"/>
      <c r="F4" s="987"/>
      <c r="G4" s="987"/>
      <c r="H4" s="987"/>
      <c r="I4" s="987"/>
      <c r="J4" s="987"/>
      <c r="K4" s="987"/>
      <c r="L4" s="940"/>
    </row>
    <row r="5" spans="1:12" ht="38.25" customHeight="1" thickBot="1">
      <c r="A5" s="940"/>
      <c r="B5" s="1840" t="s">
        <v>2311</v>
      </c>
      <c r="C5" s="1841"/>
      <c r="D5" s="1841"/>
      <c r="E5" s="1841"/>
      <c r="F5" s="1841"/>
      <c r="G5" s="1841"/>
      <c r="H5" s="1841"/>
      <c r="I5" s="1841"/>
      <c r="J5" s="1841"/>
      <c r="K5" s="1842"/>
      <c r="L5" s="940"/>
    </row>
    <row r="6" spans="1:12" ht="38.25" customHeight="1">
      <c r="A6"/>
      <c r="B6" s="987"/>
      <c r="C6" s="987"/>
      <c r="D6" s="987"/>
      <c r="E6" s="987"/>
      <c r="F6" s="1062"/>
      <c r="G6" s="987"/>
      <c r="H6" s="1062"/>
      <c r="I6" s="987"/>
      <c r="J6" s="1062"/>
      <c r="K6" s="987"/>
      <c r="L6"/>
    </row>
    <row r="7" spans="1:12" ht="39.75" customHeight="1">
      <c r="A7" s="940"/>
      <c r="B7" s="987"/>
      <c r="C7" s="987"/>
      <c r="D7" s="987"/>
      <c r="E7" s="987"/>
      <c r="F7" s="987"/>
      <c r="G7" s="1063" t="s">
        <v>1545</v>
      </c>
      <c r="H7" s="1063" t="s">
        <v>2439</v>
      </c>
      <c r="I7" s="1063" t="s">
        <v>1109</v>
      </c>
      <c r="J7" s="1063" t="s">
        <v>1109</v>
      </c>
      <c r="K7" s="1064" t="s">
        <v>2258</v>
      </c>
    </row>
    <row r="8" spans="1:12" ht="22.5" customHeight="1">
      <c r="A8" s="940"/>
      <c r="B8" s="987"/>
      <c r="C8" s="987"/>
      <c r="D8" s="987"/>
      <c r="E8" s="987"/>
      <c r="F8" s="1064" t="s">
        <v>2243</v>
      </c>
      <c r="G8" s="1843" t="s">
        <v>2243</v>
      </c>
      <c r="H8" s="1844" t="s">
        <v>2243</v>
      </c>
      <c r="I8" s="1844" t="s">
        <v>2243</v>
      </c>
      <c r="J8" s="1844" t="s">
        <v>2243</v>
      </c>
      <c r="K8" s="1845" t="s">
        <v>2243</v>
      </c>
    </row>
    <row r="9" spans="1:12" ht="22.5" customHeight="1">
      <c r="A9" s="940"/>
      <c r="B9" s="987"/>
      <c r="C9" s="987"/>
      <c r="D9" s="987"/>
      <c r="E9" s="987"/>
      <c r="F9" s="1065" t="s">
        <v>2084</v>
      </c>
      <c r="G9" s="1065" t="s">
        <v>2085</v>
      </c>
      <c r="H9" s="1065" t="s">
        <v>2086</v>
      </c>
      <c r="I9" s="1065" t="s">
        <v>2087</v>
      </c>
      <c r="J9" s="1065" t="s">
        <v>2088</v>
      </c>
      <c r="K9" s="1065" t="s">
        <v>2089</v>
      </c>
    </row>
    <row r="10" spans="1:12" outlineLevel="1">
      <c r="A10" s="940"/>
      <c r="B10" s="1846" t="s">
        <v>2312</v>
      </c>
      <c r="C10" s="1846"/>
      <c r="D10" s="1846"/>
      <c r="E10" s="1066" t="s">
        <v>2084</v>
      </c>
      <c r="F10" s="1067">
        <f>F11-F12</f>
        <v>241740.85453959959</v>
      </c>
      <c r="G10" s="1067">
        <f>G11-G12</f>
        <v>207298.64446959956</v>
      </c>
      <c r="H10" s="1067">
        <f t="shared" ref="H10" si="0">H11-H12</f>
        <v>34442.210070000008</v>
      </c>
      <c r="I10" s="1067">
        <f t="shared" ref="I10:K10" si="1">I11-I12</f>
        <v>0</v>
      </c>
      <c r="J10" s="1067">
        <f t="shared" si="1"/>
        <v>0</v>
      </c>
      <c r="K10" s="1067">
        <f t="shared" si="1"/>
        <v>0</v>
      </c>
    </row>
    <row r="11" spans="1:12" outlineLevel="1">
      <c r="A11" s="940"/>
      <c r="B11" s="1847" t="s">
        <v>2313</v>
      </c>
      <c r="C11" s="1847"/>
      <c r="D11" s="1847"/>
      <c r="E11" s="1066" t="s">
        <v>2085</v>
      </c>
      <c r="F11" s="1067">
        <f>SUM(G11:K11)</f>
        <v>426469.76479191822</v>
      </c>
      <c r="G11" s="1068">
        <v>359068.44166191819</v>
      </c>
      <c r="H11" s="1068">
        <v>67401.323130000004</v>
      </c>
      <c r="I11" s="1068"/>
      <c r="J11" s="1068"/>
      <c r="K11" s="1068"/>
    </row>
    <row r="12" spans="1:12" outlineLevel="1">
      <c r="A12" s="940"/>
      <c r="B12" s="1848" t="s">
        <v>2314</v>
      </c>
      <c r="C12" s="1848"/>
      <c r="D12" s="1848"/>
      <c r="E12" s="1066" t="s">
        <v>2086</v>
      </c>
      <c r="F12" s="1067">
        <f>SUM(G12:K12)</f>
        <v>184728.91025231863</v>
      </c>
      <c r="G12" s="1068">
        <v>151769.79719231863</v>
      </c>
      <c r="H12" s="1068">
        <v>32959.113059999996</v>
      </c>
      <c r="I12" s="1068"/>
      <c r="J12" s="1068"/>
      <c r="K12" s="1068"/>
    </row>
    <row r="13" spans="1:12" s="987" customFormat="1">
      <c r="A13" s="862"/>
    </row>
  </sheetData>
  <mergeCells count="5">
    <mergeCell ref="B5:K5"/>
    <mergeCell ref="G8:K8"/>
    <mergeCell ref="B10:D10"/>
    <mergeCell ref="B11:D11"/>
    <mergeCell ref="B12:D12"/>
  </mergeCells>
  <conditionalFormatting sqref="G11:K12">
    <cfRule type="cellIs" dxfId="0" priority="1" stopIfTrue="1" operator="lessThan">
      <formula>0</formula>
    </cfRule>
  </conditionalFormatting>
  <dataValidations count="1">
    <dataValidation type="decimal" operator="greaterThanOrEqual" allowBlank="1" showInputMessage="1" showErrorMessage="1" error="Numeric value should be positive" sqref="G11:K12" xr:uid="{67ED61D3-4F75-4012-A1E9-A857F399ED16}">
      <formula1>0</formula1>
    </dataValidation>
  </dataValidations>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F17A9-F896-4380-8077-7C54B8BF7C80}">
  <sheetPr codeName="Sheet110"/>
  <dimension ref="A1:F15"/>
  <sheetViews>
    <sheetView workbookViewId="0"/>
  </sheetViews>
  <sheetFormatPr defaultColWidth="8.85546875" defaultRowHeight="12.75"/>
  <cols>
    <col min="1" max="1" width="11.85546875" style="615" customWidth="1"/>
    <col min="2" max="2" width="78.42578125" style="615" customWidth="1"/>
    <col min="3" max="7" width="17.5703125" style="615" customWidth="1"/>
    <col min="8" max="8" width="19.42578125" style="615" customWidth="1"/>
    <col min="9" max="10" width="17.5703125" style="615" customWidth="1"/>
    <col min="11" max="11" width="13.5703125" style="615" customWidth="1"/>
    <col min="12" max="16384" width="8.85546875" style="615"/>
  </cols>
  <sheetData>
    <row r="1" spans="1:6" ht="18.75">
      <c r="A1" s="634" t="s">
        <v>1579</v>
      </c>
      <c r="C1" s="615" t="s">
        <v>190</v>
      </c>
      <c r="D1" s="615" t="s">
        <v>1609</v>
      </c>
    </row>
    <row r="2" spans="1:6" ht="15">
      <c r="A2" s="1" t="s">
        <v>1610</v>
      </c>
    </row>
    <row r="3" spans="1:6" ht="15">
      <c r="A3" s="1"/>
    </row>
    <row r="5" spans="1:6" ht="30">
      <c r="A5" s="215" t="s">
        <v>113</v>
      </c>
      <c r="B5" s="79" t="s">
        <v>122</v>
      </c>
    </row>
    <row r="6" spans="1:6" ht="15">
      <c r="A6" s="15" t="s">
        <v>116</v>
      </c>
      <c r="B6" s="26" t="s">
        <v>1611</v>
      </c>
    </row>
    <row r="7" spans="1:6" ht="52.5" customHeight="1">
      <c r="A7" s="657" t="s">
        <v>117</v>
      </c>
      <c r="B7" s="658" t="s">
        <v>1612</v>
      </c>
      <c r="C7" s="659"/>
      <c r="D7" s="659"/>
      <c r="E7" s="659"/>
      <c r="F7" s="659"/>
    </row>
    <row r="8" spans="1:6" ht="17.25" customHeight="1">
      <c r="A8" s="660"/>
      <c r="B8" s="227"/>
      <c r="C8" s="661"/>
      <c r="D8" s="661"/>
      <c r="E8" s="661"/>
      <c r="F8" s="661"/>
    </row>
    <row r="9" spans="1:6" ht="15">
      <c r="A9" s="660"/>
      <c r="B9" s="661"/>
      <c r="C9" s="661"/>
      <c r="D9" s="661"/>
      <c r="E9" s="661"/>
      <c r="F9" s="661"/>
    </row>
    <row r="10" spans="1:6" ht="15">
      <c r="A10" s="660"/>
      <c r="B10" s="661"/>
      <c r="C10" s="661"/>
      <c r="D10" s="661"/>
      <c r="E10" s="661"/>
      <c r="F10" s="661"/>
    </row>
    <row r="11" spans="1:6" ht="15">
      <c r="A11" s="660"/>
      <c r="B11" s="661"/>
      <c r="C11" s="661"/>
      <c r="D11" s="661"/>
      <c r="E11" s="661"/>
      <c r="F11" s="661"/>
    </row>
    <row r="12" spans="1:6" ht="15">
      <c r="A12" s="660"/>
      <c r="B12" s="449"/>
      <c r="C12" s="449"/>
      <c r="D12" s="449"/>
      <c r="E12" s="449"/>
      <c r="F12" s="449"/>
    </row>
    <row r="13" spans="1:6" ht="15">
      <c r="A13" s="662"/>
      <c r="B13" s="449"/>
      <c r="C13" s="449"/>
      <c r="D13" s="449"/>
      <c r="E13" s="449"/>
      <c r="F13" s="449"/>
    </row>
    <row r="14" spans="1:6" ht="15">
      <c r="A14" s="662"/>
      <c r="B14" s="449"/>
      <c r="C14" s="449"/>
      <c r="D14" s="449"/>
      <c r="E14" s="449"/>
      <c r="F14" s="449"/>
    </row>
    <row r="15" spans="1:6">
      <c r="B15" s="645"/>
    </row>
  </sheetData>
  <pageMargins left="0.70866141732283472" right="0.70866141732283472" top="0.74803149606299213" bottom="0.74803149606299213" header="0.31496062992125984" footer="0.31496062992125984"/>
  <pageSetup paperSize="9" orientation="landscape" r:id="rId1"/>
  <headerFooter>
    <oddHeader>&amp;CEN
Annex XXXV</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110</vt:i4>
      </vt:variant>
      <vt:variant>
        <vt:lpstr>Named Ranges</vt:lpstr>
      </vt:variant>
      <vt:variant>
        <vt:i4>16</vt:i4>
      </vt:variant>
    </vt:vector>
  </HeadingPairs>
  <TitlesOfParts>
    <vt:vector size="126" baseType="lpstr">
      <vt:lpstr>TOC</vt:lpstr>
      <vt:lpstr>EU OV1</vt:lpstr>
      <vt:lpstr>EU KM1</vt:lpstr>
      <vt:lpstr>EU INS2</vt:lpstr>
      <vt:lpstr>EU INS1</vt:lpstr>
      <vt:lpstr>EU OVC</vt:lpstr>
      <vt:lpstr>EU OVA</vt:lpstr>
      <vt:lpstr>EU OVB</vt:lpstr>
      <vt:lpstr>EU LI1</vt:lpstr>
      <vt:lpstr>EU LI2</vt:lpstr>
      <vt:lpstr>EU LI3</vt:lpstr>
      <vt:lpstr>EU LIA</vt:lpstr>
      <vt:lpstr>EU LIB</vt:lpstr>
      <vt:lpstr>EU PV1</vt:lpstr>
      <vt:lpstr>EU CC1</vt:lpstr>
      <vt:lpstr>EU CC2</vt:lpstr>
      <vt:lpstr>EU CCA</vt:lpstr>
      <vt:lpstr>EU CCyB1</vt:lpstr>
      <vt:lpstr>EU CCyB2</vt:lpstr>
      <vt:lpstr>EU LR1</vt:lpstr>
      <vt:lpstr>EU LR2</vt:lpstr>
      <vt:lpstr>EU LR3</vt:lpstr>
      <vt:lpstr>EU LRA</vt:lpstr>
      <vt:lpstr>EU LIQA</vt:lpstr>
      <vt:lpstr>EU LIQ1</vt:lpstr>
      <vt:lpstr>EU LIQB</vt:lpstr>
      <vt:lpstr>EU LIQ2</vt:lpstr>
      <vt:lpstr>EU CRA</vt:lpstr>
      <vt:lpstr>EU CRB</vt:lpstr>
      <vt:lpstr>EU CR1</vt:lpstr>
      <vt:lpstr>EU CR1-A</vt:lpstr>
      <vt:lpstr>EU CR2</vt:lpstr>
      <vt:lpstr>EU CR2a</vt:lpstr>
      <vt:lpstr>EU CQ7</vt:lpstr>
      <vt:lpstr>EU CQ1</vt:lpstr>
      <vt:lpstr>EU CQ2</vt:lpstr>
      <vt:lpstr>EU CQ3</vt:lpstr>
      <vt:lpstr>EU CQ4</vt:lpstr>
      <vt:lpstr>EU CQ6</vt:lpstr>
      <vt:lpstr>EU CQ8</vt:lpstr>
      <vt:lpstr>EU CRC</vt:lpstr>
      <vt:lpstr>EU CQ5</vt:lpstr>
      <vt:lpstr>EU CR3</vt:lpstr>
      <vt:lpstr>EU CRD</vt:lpstr>
      <vt:lpstr>EU CR4</vt:lpstr>
      <vt:lpstr>EU CR5</vt:lpstr>
      <vt:lpstr>Map</vt:lpstr>
      <vt:lpstr>EU CRE</vt:lpstr>
      <vt:lpstr>EU CR6</vt:lpstr>
      <vt:lpstr>EU CR6-A</vt:lpstr>
      <vt:lpstr>EU CR7</vt:lpstr>
      <vt:lpstr>EU CR7-A</vt:lpstr>
      <vt:lpstr>EU CR8</vt:lpstr>
      <vt:lpstr>EU CR9</vt:lpstr>
      <vt:lpstr>EU CR9.1</vt:lpstr>
      <vt:lpstr>EU CR10</vt:lpstr>
      <vt:lpstr>EU CCRA</vt:lpstr>
      <vt:lpstr>EU CCR1</vt:lpstr>
      <vt:lpstr>EU CCR2</vt:lpstr>
      <vt:lpstr>EU CCR3</vt:lpstr>
      <vt:lpstr>EU CCR4</vt:lpstr>
      <vt:lpstr>EU CCR5</vt:lpstr>
      <vt:lpstr>EU CCR6</vt:lpstr>
      <vt:lpstr>EU CCR7</vt:lpstr>
      <vt:lpstr>EU CCR8</vt:lpstr>
      <vt:lpstr>EU-SECA</vt:lpstr>
      <vt:lpstr>EU-SEC1</vt:lpstr>
      <vt:lpstr>EU-SEC2</vt:lpstr>
      <vt:lpstr>EU-SEC3</vt:lpstr>
      <vt:lpstr>EU-SEC4</vt:lpstr>
      <vt:lpstr>EU-SEC5</vt:lpstr>
      <vt:lpstr>EU MRA</vt:lpstr>
      <vt:lpstr>EU MR1</vt:lpstr>
      <vt:lpstr>EU MRB</vt:lpstr>
      <vt:lpstr>EU MR2-A</vt:lpstr>
      <vt:lpstr>EU MR2-B</vt:lpstr>
      <vt:lpstr>EU MR3</vt:lpstr>
      <vt:lpstr>EU MR4</vt:lpstr>
      <vt:lpstr>EU ORA</vt:lpstr>
      <vt:lpstr>EU OR1</vt:lpstr>
      <vt:lpstr>EU REMA</vt:lpstr>
      <vt:lpstr>EU REMA_base</vt:lpstr>
      <vt:lpstr>EU REM1</vt:lpstr>
      <vt:lpstr>EU REM2</vt:lpstr>
      <vt:lpstr>EU REM3</vt:lpstr>
      <vt:lpstr>EU REM4</vt:lpstr>
      <vt:lpstr>EU REM5</vt:lpstr>
      <vt:lpstr>EU AE3</vt:lpstr>
      <vt:lpstr>EU AE1</vt:lpstr>
      <vt:lpstr>EU AE2</vt:lpstr>
      <vt:lpstr>Qualitative-Environmental risk</vt:lpstr>
      <vt:lpstr>Qualitative-Social risk</vt:lpstr>
      <vt:lpstr>Qualitative-Governance risk</vt:lpstr>
      <vt:lpstr>1.CC Transition risk-Banking b.</vt:lpstr>
      <vt:lpstr>2.CC Trans-BB.RE collateral</vt:lpstr>
      <vt:lpstr>3.CC Trans-BB.alignment metrics</vt:lpstr>
      <vt:lpstr>4.CC Transition-toppollutcomp</vt:lpstr>
      <vt:lpstr>5.CC Physical risk</vt:lpstr>
      <vt:lpstr>6. Summary GAR </vt:lpstr>
      <vt:lpstr>7.Mitigating actions-GAR assets</vt:lpstr>
      <vt:lpstr>8.Mitigating actions - GAR %</vt:lpstr>
      <vt:lpstr>10.Other mitigating actions</vt:lpstr>
      <vt:lpstr>1_IRRBB_CSRBB_mapping</vt:lpstr>
      <vt:lpstr>2_CSRBB_sensitivities</vt:lpstr>
      <vt:lpstr>3_Unrealised losses</vt:lpstr>
      <vt:lpstr>4_CSRBB_Additional</vt:lpstr>
      <vt:lpstr>5_NMD_Stratification</vt:lpstr>
      <vt:lpstr>6_IRRBB_Additional</vt:lpstr>
      <vt:lpstr>7_Realised_NII</vt:lpstr>
      <vt:lpstr>EU AE4</vt:lpstr>
      <vt:lpstr>'EU MR1'!_ftn1</vt:lpstr>
      <vt:lpstr>'EU MR1'!_ftnref1</vt:lpstr>
      <vt:lpstr>'EU LI1'!_Toc483499698</vt:lpstr>
      <vt:lpstr>'EU CC1'!Print_Area</vt:lpstr>
      <vt:lpstr>'EU CR3'!Print_Area</vt:lpstr>
      <vt:lpstr>'EU CR6-A'!Print_Area</vt:lpstr>
      <vt:lpstr>'EU CR7'!Print_Area</vt:lpstr>
      <vt:lpstr>'EU CR9'!Print_Area</vt:lpstr>
      <vt:lpstr>'EU CR9.1'!Print_Area</vt:lpstr>
      <vt:lpstr>'EU LI1'!Print_Area</vt:lpstr>
      <vt:lpstr>'EU LR1'!Print_Area</vt:lpstr>
      <vt:lpstr>'EU LR2'!Print_Area</vt:lpstr>
      <vt:lpstr>'EU LR3'!Print_Area</vt:lpstr>
      <vt:lpstr>'EU LRA'!Print_Area</vt:lpstr>
      <vt:lpstr>'EU-SEC5'!Print_Area</vt:lpstr>
      <vt:lpstr>'EU CC1'!Print_Titles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Dmitri Birjukov</dc:creator>
  <cp:lastModifiedBy>Annika Kask</cp:lastModifiedBy>
  <dcterms:created xsi:type="dcterms:W3CDTF">2022-03-18T10:10:32Z</dcterms:created>
  <dcterms:modified xsi:type="dcterms:W3CDTF">2026-03-05T12:48:04Z</dcterms:modified>
</cp:coreProperties>
</file>