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codeName="ThisWorkbook" defaultThemeVersion="166925"/>
  <mc:AlternateContent xmlns:mc="http://schemas.openxmlformats.org/markup-compatibility/2006">
    <mc:Choice Requires="x15">
      <x15ac:absPath xmlns:x15ac="http://schemas.microsoft.com/office/spreadsheetml/2010/11/ac" url="/Users/airiin/Downloads/"/>
    </mc:Choice>
  </mc:AlternateContent>
  <xr:revisionPtr revIDLastSave="0" documentId="8_{F0C33B1E-138E-B148-A9CB-81263F279E0F}" xr6:coauthVersionLast="47" xr6:coauthVersionMax="47" xr10:uidLastSave="{00000000-0000-0000-0000-000000000000}"/>
  <bookViews>
    <workbookView xWindow="0" yWindow="760" windowWidth="30240" windowHeight="17600" tabRatio="931" firstSheet="21" activeTab="36" xr2:uid="{72D35AC8-68F1-4863-97EB-C248FB94F54C}"/>
  </bookViews>
  <sheets>
    <sheet name="TOC" sheetId="216" r:id="rId1"/>
    <sheet name="EU OV1" sheetId="217" r:id="rId2"/>
    <sheet name="EU KM1" sheetId="218" r:id="rId3"/>
    <sheet name="EU INS2" sheetId="220" r:id="rId4"/>
    <sheet name="EU INS1" sheetId="219" r:id="rId5"/>
    <sheet name="EU OVC" sheetId="221" r:id="rId6"/>
    <sheet name="EU OVA" sheetId="223" state="hidden" r:id="rId7"/>
    <sheet name="EU OVB" sheetId="224" state="hidden" r:id="rId8"/>
    <sheet name="EU LI1" sheetId="226" state="hidden" r:id="rId9"/>
    <sheet name="EU LI2" sheetId="227" state="hidden" r:id="rId10"/>
    <sheet name="EU LI3" sheetId="228" state="hidden" r:id="rId11"/>
    <sheet name="EU LIA" sheetId="229" state="hidden" r:id="rId12"/>
    <sheet name="EU LIB" sheetId="230" state="hidden" r:id="rId13"/>
    <sheet name="EU PV1" sheetId="231" state="hidden" r:id="rId14"/>
    <sheet name="EU CC1" sheetId="233" r:id="rId15"/>
    <sheet name="EU CC2" sheetId="323" r:id="rId16"/>
    <sheet name="EU CCA" sheetId="324" r:id="rId17"/>
    <sheet name="EU CCyB1" sheetId="238" r:id="rId18"/>
    <sheet name="EU CCyB2" sheetId="239" r:id="rId19"/>
    <sheet name="EU LR1" sheetId="241" r:id="rId20"/>
    <sheet name="EU LR2" sheetId="242" r:id="rId21"/>
    <sheet name="EU LR3" sheetId="243" r:id="rId22"/>
    <sheet name="EU LRA" sheetId="244" state="hidden" r:id="rId23"/>
    <sheet name="EU LIQA" sheetId="246" state="hidden" r:id="rId24"/>
    <sheet name="EU LIQ1" sheetId="247" r:id="rId25"/>
    <sheet name="EU LIQB" sheetId="248" state="hidden" r:id="rId26"/>
    <sheet name="EU LIQ2" sheetId="249" r:id="rId27"/>
    <sheet name="EU CRA" sheetId="251" state="hidden" r:id="rId28"/>
    <sheet name="EU CRB" sheetId="252" state="hidden" r:id="rId29"/>
    <sheet name="EU CR1" sheetId="253" r:id="rId30"/>
    <sheet name="EU CR1-A" sheetId="254" state="hidden" r:id="rId31"/>
    <sheet name="EU CR2" sheetId="255" r:id="rId32"/>
    <sheet name="EU CR2a" sheetId="256" r:id="rId33"/>
    <sheet name="EU CQ7" sheetId="263" r:id="rId34"/>
    <sheet name="EU CQ1" sheetId="257" r:id="rId35"/>
    <sheet name="EU CQ2" sheetId="258" state="hidden" r:id="rId36"/>
    <sheet name="EU CQ3" sheetId="259" r:id="rId37"/>
    <sheet name="EU CQ4" sheetId="260" r:id="rId38"/>
    <sheet name="EU CQ6" sheetId="262" r:id="rId39"/>
    <sheet name="EU CQ8" sheetId="264" state="hidden" r:id="rId40"/>
    <sheet name="EU CRC" sheetId="266" state="hidden" r:id="rId41"/>
    <sheet name="EU CQ5" sheetId="261" r:id="rId42"/>
    <sheet name="EU CR3" sheetId="267" r:id="rId43"/>
    <sheet name="EU CRD" sheetId="269" state="hidden" r:id="rId44"/>
    <sheet name="EU CR4" sheetId="270" r:id="rId45"/>
    <sheet name="EU CR5" sheetId="271" r:id="rId46"/>
    <sheet name="Map" sheetId="348" state="hidden" r:id="rId47"/>
    <sheet name="EU CRE" sheetId="273" state="hidden" r:id="rId48"/>
    <sheet name="EU CR6" sheetId="274" state="hidden" r:id="rId49"/>
    <sheet name="EU CR6-A" sheetId="275" state="hidden" r:id="rId50"/>
    <sheet name="EU CR7" sheetId="276" state="hidden" r:id="rId51"/>
    <sheet name="EU CR7-A" sheetId="277" state="hidden" r:id="rId52"/>
    <sheet name="EU CR8" sheetId="278" state="hidden" r:id="rId53"/>
    <sheet name="EU CR9" sheetId="279" state="hidden" r:id="rId54"/>
    <sheet name="EU CR9.1" sheetId="280" state="hidden" r:id="rId55"/>
    <sheet name="EU CR10" sheetId="282" state="hidden" r:id="rId56"/>
    <sheet name="EU CCRA" sheetId="284" state="hidden" r:id="rId57"/>
    <sheet name="EU CCR1" sheetId="285" state="hidden" r:id="rId58"/>
    <sheet name="EU CCR2" sheetId="286" state="hidden" r:id="rId59"/>
    <sheet name="EU CCR3" sheetId="287" r:id="rId60"/>
    <sheet name="EU CCR4" sheetId="288" state="hidden" r:id="rId61"/>
    <sheet name="EU CCR5" sheetId="289" state="hidden" r:id="rId62"/>
    <sheet name="EU CCR6" sheetId="290" state="hidden" r:id="rId63"/>
    <sheet name="EU CCR7" sheetId="291" state="hidden" r:id="rId64"/>
    <sheet name="EU CCR8" sheetId="292" state="hidden" r:id="rId65"/>
    <sheet name="EU-SECA" sheetId="294" state="hidden" r:id="rId66"/>
    <sheet name="EU-SEC1" sheetId="295" state="hidden" r:id="rId67"/>
    <sheet name="EU-SEC2" sheetId="296" state="hidden" r:id="rId68"/>
    <sheet name="EU-SEC3" sheetId="297" state="hidden" r:id="rId69"/>
    <sheet name="EU-SEC4" sheetId="298" state="hidden" r:id="rId70"/>
    <sheet name="EU-SEC5" sheetId="299" state="hidden" r:id="rId71"/>
    <sheet name="EU MRA" sheetId="301" state="hidden" r:id="rId72"/>
    <sheet name="EU MR1" sheetId="302" r:id="rId73"/>
    <sheet name="EU MRB" sheetId="303" state="hidden" r:id="rId74"/>
    <sheet name="EU MR2-A" sheetId="304" state="hidden" r:id="rId75"/>
    <sheet name="EU MR2-B" sheetId="305" state="hidden" r:id="rId76"/>
    <sheet name="EU MR3" sheetId="306" state="hidden" r:id="rId77"/>
    <sheet name="EU MR4" sheetId="307" state="hidden" r:id="rId78"/>
    <sheet name="EU ORA" sheetId="309" state="hidden" r:id="rId79"/>
    <sheet name="EU OR1" sheetId="310" r:id="rId80"/>
    <sheet name="EU REMA" sheetId="325" r:id="rId81"/>
    <sheet name="EU REMA_base" sheetId="312" state="hidden" r:id="rId82"/>
    <sheet name="EU REM1" sheetId="313" state="hidden" r:id="rId83"/>
    <sheet name="EU REM2" sheetId="314" state="hidden" r:id="rId84"/>
    <sheet name="EU REM3" sheetId="315" state="hidden" r:id="rId85"/>
    <sheet name="EU REM4" sheetId="316" state="hidden" r:id="rId86"/>
    <sheet name="EU REM5" sheetId="317" state="hidden" r:id="rId87"/>
    <sheet name="EU AE3" sheetId="321" r:id="rId88"/>
    <sheet name="EU AE1" sheetId="319" r:id="rId89"/>
    <sheet name="EU AE2" sheetId="320" r:id="rId90"/>
    <sheet name="Qualitative-Environmental risk" sheetId="327" r:id="rId91"/>
    <sheet name="Qualitative-Social risk" sheetId="328" r:id="rId92"/>
    <sheet name="Qualitative-Governance risk" sheetId="329" r:id="rId93"/>
    <sheet name="1.CC Transition risk-Banking b." sheetId="330" r:id="rId94"/>
    <sheet name="2.CC Trans-BB.RE collateral" sheetId="331" r:id="rId95"/>
    <sheet name="3.CC Trans-BB.alignment metrics" sheetId="332" r:id="rId96"/>
    <sheet name="4.CC Transition-toppollutcomp" sheetId="333" r:id="rId97"/>
    <sheet name="5.CC Physical risk" sheetId="334" r:id="rId98"/>
    <sheet name="6. Summary GAR " sheetId="335" r:id="rId99"/>
    <sheet name="7.Mitigating actions-GAR assets" sheetId="336" r:id="rId100"/>
    <sheet name="8.Mitigating actions - GAR %" sheetId="337" r:id="rId101"/>
    <sheet name="10.Other mitigating actions" sheetId="339" r:id="rId102"/>
    <sheet name="1_IRRBB_CSRBB_mapping" sheetId="340" r:id="rId103"/>
    <sheet name="2_CSRBB_sensitivities" sheetId="341" r:id="rId104"/>
    <sheet name="3_Unrealised losses" sheetId="342" r:id="rId105"/>
    <sheet name="4_CSRBB_Additional" sheetId="343" r:id="rId106"/>
    <sheet name="5_NMD_Stratification" sheetId="344" r:id="rId107"/>
    <sheet name="6_IRRBB_Additional" sheetId="345" r:id="rId108"/>
    <sheet name="7_Realised_NII" sheetId="346" r:id="rId109"/>
    <sheet name="EU AE4" sheetId="322" state="hidden" r:id="rId110"/>
  </sheets>
  <definedNames>
    <definedName name="_xlnm._FilterDatabase" localSheetId="0" hidden="1">TOC!$N$2:$O$107</definedName>
    <definedName name="_ftn1" localSheetId="72">'EU MR1'!$G$13</definedName>
    <definedName name="_ftnref1" localSheetId="72">'EU MR1'!$G$10</definedName>
    <definedName name="_Toc483499698" localSheetId="8">'EU LI1'!$C$3</definedName>
    <definedName name="_Toc483499734" localSheetId="76">'EU MR3'!#REF!</definedName>
    <definedName name="_Toc483499735" localSheetId="77">'EU MR4'!#REF!</definedName>
    <definedName name="_Toc510626265" localSheetId="0">TOC!#REF!</definedName>
    <definedName name="_Toc510626266" localSheetId="0">TOC!#REF!</definedName>
    <definedName name="_Toc510626267" localSheetId="0">TOC!#REF!</definedName>
    <definedName name="_Toc510626268" localSheetId="0">TOC!#REF!</definedName>
    <definedName name="_Toc510626269" localSheetId="0">TOC!#REF!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4">'EU CC1'!$B$7:$E$127</definedName>
    <definedName name="_xlnm.Print_Area" localSheetId="42">'EU CR3'!$B$1:$K$21</definedName>
    <definedName name="_xlnm.Print_Area" localSheetId="49">'EU CR6-A'!$A$2:$J$24</definedName>
    <definedName name="_xlnm.Print_Area" localSheetId="50">'EU CR7'!$B$2:$H$27</definedName>
    <definedName name="_xlnm.Print_Area" localSheetId="53">'EU CR9'!$B$4:$J$51</definedName>
    <definedName name="_xlnm.Print_Area" localSheetId="54">'EU CR9.1'!$B$2:$I$30</definedName>
    <definedName name="_xlnm.Print_Area" localSheetId="8">'EU LI1'!$B$3:$J$31</definedName>
    <definedName name="_xlnm.Print_Area" localSheetId="19">'EU LR1'!$B$2:$D$21</definedName>
    <definedName name="_xlnm.Print_Area" localSheetId="20">'EU LR2'!$B$2:$E$72</definedName>
    <definedName name="_xlnm.Print_Area" localSheetId="21">'EU LR3'!$B$2:$D$17</definedName>
    <definedName name="_xlnm.Print_Area" localSheetId="22">'EU LRA'!$B$2:$D$9</definedName>
    <definedName name="_xlnm.Print_Area" localSheetId="70">'EU-SEC5'!$A$1:$E$19</definedName>
    <definedName name="_xlnm.Print_Titles" localSheetId="14">'EU CC1'!$7:$7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5" i="336" l="1"/>
  <c r="AB28" i="271" l="1"/>
  <c r="AC28" i="271" s="1"/>
  <c r="AB27" i="271"/>
  <c r="AC27" i="271" s="1"/>
  <c r="P36" i="271"/>
  <c r="W36" i="271"/>
  <c r="V36" i="271"/>
  <c r="T36" i="271"/>
  <c r="N36" i="271"/>
  <c r="O36" i="271"/>
  <c r="U36" i="271"/>
  <c r="Z36" i="271"/>
  <c r="AA36" i="271"/>
  <c r="S36" i="271"/>
  <c r="M36" i="271"/>
  <c r="Y36" i="271"/>
  <c r="R36" i="271"/>
  <c r="X36" i="271"/>
  <c r="Q36" i="271"/>
  <c r="H36" i="271"/>
  <c r="G36" i="271"/>
  <c r="L36" i="271"/>
  <c r="F36" i="271"/>
  <c r="K36" i="271"/>
  <c r="E36" i="271"/>
  <c r="I36" i="271"/>
  <c r="J36" i="271"/>
  <c r="AB35" i="271"/>
  <c r="AC35" i="271" s="1"/>
  <c r="AB34" i="271"/>
  <c r="AC34" i="271" s="1"/>
  <c r="AB26" i="271"/>
  <c r="AC26" i="271" s="1"/>
  <c r="AB30" i="271"/>
  <c r="AC30" i="271" s="1"/>
  <c r="AB33" i="271"/>
  <c r="AC33" i="271" s="1"/>
  <c r="AB25" i="271"/>
  <c r="AC25" i="271" s="1"/>
  <c r="AB32" i="271"/>
  <c r="AC32" i="271" s="1"/>
  <c r="AB31" i="271"/>
  <c r="AC31" i="271" s="1"/>
  <c r="AB29" i="271"/>
  <c r="AC29" i="271" s="1"/>
  <c r="C36" i="271"/>
  <c r="D36" i="271"/>
  <c r="G10" i="260"/>
  <c r="G22" i="260" s="1"/>
  <c r="E10" i="260"/>
  <c r="E16" i="260"/>
  <c r="F10" i="260"/>
  <c r="F12" i="346"/>
  <c r="F11" i="346"/>
  <c r="K10" i="346"/>
  <c r="J10" i="346"/>
  <c r="I10" i="346"/>
  <c r="H10" i="346"/>
  <c r="G10" i="346"/>
  <c r="F10" i="346"/>
  <c r="D14" i="344"/>
  <c r="D10" i="344"/>
  <c r="D9" i="344" s="1"/>
  <c r="F19" i="342"/>
  <c r="N19" i="342" s="1"/>
  <c r="F18" i="342"/>
  <c r="N18" i="342" s="1"/>
  <c r="F17" i="342"/>
  <c r="F16" i="342" s="1"/>
  <c r="N16" i="342" s="1"/>
  <c r="K16" i="342"/>
  <c r="J16" i="342"/>
  <c r="I16" i="342"/>
  <c r="H16" i="342"/>
  <c r="G16" i="342"/>
  <c r="E16" i="342"/>
  <c r="N15" i="342"/>
  <c r="F14" i="342"/>
  <c r="N14" i="342" s="1"/>
  <c r="N13" i="342"/>
  <c r="K12" i="342"/>
  <c r="J12" i="342"/>
  <c r="I12" i="342"/>
  <c r="H12" i="342"/>
  <c r="G12" i="342"/>
  <c r="F12" i="342"/>
  <c r="N12" i="342" s="1"/>
  <c r="N20" i="342" s="1"/>
  <c r="E12" i="342"/>
  <c r="Q28" i="341"/>
  <c r="P28" i="341"/>
  <c r="O28" i="341"/>
  <c r="N28" i="341"/>
  <c r="M28" i="341"/>
  <c r="L28" i="341"/>
  <c r="K28" i="341"/>
  <c r="J28" i="341"/>
  <c r="I28" i="341"/>
  <c r="M20" i="341"/>
  <c r="L20" i="341"/>
  <c r="I20" i="341"/>
  <c r="G20" i="341"/>
  <c r="Q13" i="341"/>
  <c r="P13" i="341"/>
  <c r="O13" i="341"/>
  <c r="N13" i="341"/>
  <c r="M13" i="341"/>
  <c r="L13" i="341"/>
  <c r="K13" i="341"/>
  <c r="J13" i="341"/>
  <c r="I13" i="341"/>
  <c r="G40" i="340"/>
  <c r="G39" i="340"/>
  <c r="G37" i="340"/>
  <c r="G36" i="340"/>
  <c r="G35" i="340"/>
  <c r="G34" i="340"/>
  <c r="G33" i="340"/>
  <c r="G32" i="340"/>
  <c r="L31" i="340"/>
  <c r="G31" i="340"/>
  <c r="L30" i="340"/>
  <c r="G30" i="340"/>
  <c r="G29" i="340"/>
  <c r="L28" i="340"/>
  <c r="L26" i="340" s="1"/>
  <c r="G28" i="340"/>
  <c r="G27" i="340"/>
  <c r="G26" i="340" s="1"/>
  <c r="V26" i="340"/>
  <c r="U26" i="340"/>
  <c r="T26" i="340"/>
  <c r="S26" i="340"/>
  <c r="R26" i="340"/>
  <c r="Q26" i="340"/>
  <c r="P26" i="340"/>
  <c r="O26" i="340"/>
  <c r="N26" i="340"/>
  <c r="M26" i="340"/>
  <c r="K26" i="340"/>
  <c r="J26" i="340"/>
  <c r="I26" i="340"/>
  <c r="L25" i="340"/>
  <c r="G25" i="340"/>
  <c r="G24" i="340"/>
  <c r="G23" i="340"/>
  <c r="G22" i="340"/>
  <c r="G21" i="340"/>
  <c r="G20" i="340"/>
  <c r="G19" i="340"/>
  <c r="G18" i="340"/>
  <c r="L18" i="340" s="1"/>
  <c r="G17" i="340"/>
  <c r="L17" i="340" s="1"/>
  <c r="G16" i="340"/>
  <c r="G15" i="340"/>
  <c r="G14" i="340"/>
  <c r="L14" i="340" s="1"/>
  <c r="L13" i="340"/>
  <c r="G13" i="340"/>
  <c r="G12" i="340"/>
  <c r="G11" i="340" s="1"/>
  <c r="V11" i="340"/>
  <c r="U11" i="340"/>
  <c r="T11" i="340"/>
  <c r="S11" i="340"/>
  <c r="R11" i="340"/>
  <c r="Q11" i="340"/>
  <c r="P11" i="340"/>
  <c r="O11" i="340"/>
  <c r="N11" i="340"/>
  <c r="M11" i="340"/>
  <c r="K11" i="340"/>
  <c r="J11" i="340"/>
  <c r="I11" i="340"/>
  <c r="E35" i="323"/>
  <c r="D35" i="323"/>
  <c r="E22" i="260" l="1"/>
  <c r="N17" i="342"/>
  <c r="L15" i="340"/>
  <c r="L16" i="340" s="1"/>
  <c r="L11" i="340"/>
  <c r="F25" i="217" l="1"/>
  <c r="F26" i="217"/>
  <c r="F27" i="217"/>
  <c r="F28" i="217"/>
  <c r="F29" i="217"/>
  <c r="F30" i="217"/>
  <c r="F31" i="217"/>
  <c r="D32" i="217"/>
  <c r="F32" i="217" s="1"/>
  <c r="E32" i="217"/>
  <c r="F35" i="217"/>
  <c r="D36" i="217"/>
  <c r="E36" i="217"/>
  <c r="F36" i="217"/>
  <c r="F37" i="217"/>
  <c r="F38" i="217"/>
  <c r="F39" i="217"/>
  <c r="E44" i="217"/>
  <c r="L12" i="238" l="1"/>
  <c r="L13" i="238"/>
  <c r="L14" i="238"/>
  <c r="L15" i="238"/>
  <c r="L16" i="238"/>
  <c r="L17" i="238"/>
  <c r="L18" i="238"/>
  <c r="L19" i="238"/>
  <c r="L20" i="238"/>
  <c r="L21" i="238"/>
  <c r="L22" i="238"/>
  <c r="L23" i="238"/>
  <c r="L24" i="238"/>
  <c r="L25" i="238"/>
  <c r="L26" i="238"/>
  <c r="L27" i="238"/>
  <c r="L28" i="238"/>
  <c r="L29" i="238"/>
  <c r="L30" i="238"/>
  <c r="L31" i="238"/>
  <c r="L32" i="238"/>
  <c r="L33" i="238"/>
  <c r="L34" i="238"/>
  <c r="L35" i="238"/>
  <c r="L36" i="238"/>
  <c r="L37" i="238"/>
  <c r="L38" i="238"/>
  <c r="L39" i="238"/>
  <c r="L40" i="238"/>
  <c r="L41" i="238"/>
  <c r="L42" i="238"/>
  <c r="L43" i="238"/>
  <c r="L44" i="238"/>
  <c r="L45" i="238"/>
  <c r="L46" i="238"/>
  <c r="L47" i="238"/>
  <c r="L48" i="238"/>
  <c r="L49" i="238"/>
  <c r="L50" i="238"/>
  <c r="L51" i="238"/>
  <c r="L52" i="238"/>
  <c r="L53" i="238"/>
  <c r="L54" i="238"/>
  <c r="L55" i="238"/>
  <c r="L56" i="238"/>
  <c r="L57" i="238"/>
  <c r="L58" i="238"/>
  <c r="L59" i="238"/>
  <c r="L60" i="238"/>
  <c r="L61" i="238"/>
  <c r="L62" i="238"/>
  <c r="L63" i="238"/>
  <c r="L64" i="238"/>
  <c r="H54" i="238"/>
  <c r="H49" i="238"/>
  <c r="H44" i="238"/>
  <c r="H45" i="238"/>
  <c r="H15" i="238"/>
  <c r="H16" i="238"/>
  <c r="H12" i="238"/>
  <c r="C65" i="238"/>
  <c r="H25" i="270" l="1"/>
  <c r="H24" i="270"/>
  <c r="H23" i="270"/>
  <c r="H21" i="270"/>
  <c r="H20" i="270"/>
  <c r="H22" i="270"/>
  <c r="H18" i="270"/>
  <c r="H17" i="270"/>
  <c r="H26" i="270"/>
  <c r="H19" i="270"/>
  <c r="H16" i="270"/>
  <c r="H13" i="270"/>
  <c r="E14" i="217" l="1"/>
  <c r="E9" i="217" l="1"/>
  <c r="D90" i="233"/>
  <c r="D69" i="233"/>
  <c r="D60" i="233"/>
  <c r="D49" i="233"/>
  <c r="D50" i="233" s="1"/>
  <c r="F19" i="217"/>
  <c r="F18" i="217"/>
  <c r="F17" i="217"/>
  <c r="F16" i="217"/>
  <c r="F15" i="217"/>
  <c r="F13" i="217"/>
  <c r="F12" i="217"/>
  <c r="F11" i="217"/>
  <c r="F10" i="217"/>
  <c r="D9" i="217"/>
  <c r="F9" i="217" s="1"/>
  <c r="H10" i="260"/>
  <c r="D10" i="260"/>
  <c r="I16" i="260"/>
  <c r="I22" i="260" s="1"/>
  <c r="F16" i="260"/>
  <c r="D16" i="260"/>
  <c r="D70" i="233" l="1"/>
  <c r="F8" i="217"/>
  <c r="D14" i="217"/>
  <c r="D44" i="217" s="1"/>
  <c r="F44" i="217" s="1"/>
  <c r="F14" i="217" l="1"/>
  <c r="E41" i="323"/>
  <c r="E33" i="323"/>
  <c r="E25" i="323"/>
  <c r="H22" i="260" l="1"/>
  <c r="F22" i="260"/>
  <c r="D22" i="260"/>
  <c r="M65" i="238" l="1"/>
  <c r="N65" i="238"/>
  <c r="H13" i="238"/>
  <c r="H14" i="238"/>
  <c r="H17" i="238"/>
  <c r="H18" i="238"/>
  <c r="H19" i="238"/>
  <c r="H20" i="238"/>
  <c r="H21" i="238"/>
  <c r="H22" i="238"/>
  <c r="H23" i="238"/>
  <c r="H24" i="238"/>
  <c r="H25" i="238"/>
  <c r="H26" i="238"/>
  <c r="H27" i="238"/>
  <c r="H28" i="238"/>
  <c r="H29" i="238"/>
  <c r="H30" i="238"/>
  <c r="H31" i="238"/>
  <c r="H32" i="238"/>
  <c r="H33" i="238"/>
  <c r="H34" i="238"/>
  <c r="H35" i="238"/>
  <c r="H36" i="238"/>
  <c r="H37" i="238"/>
  <c r="H38" i="238"/>
  <c r="H39" i="238"/>
  <c r="H40" i="238"/>
  <c r="H41" i="238"/>
  <c r="H42" i="238"/>
  <c r="H43" i="238"/>
  <c r="H46" i="238"/>
  <c r="H47" i="238"/>
  <c r="H48" i="238"/>
  <c r="H50" i="238"/>
  <c r="H51" i="238"/>
  <c r="H52" i="238"/>
  <c r="H53" i="238"/>
  <c r="H55" i="238"/>
  <c r="H56" i="238"/>
  <c r="H57" i="238"/>
  <c r="H58" i="238"/>
  <c r="H59" i="238"/>
  <c r="H60" i="238"/>
  <c r="H61" i="238"/>
  <c r="H62" i="238"/>
  <c r="H63" i="238"/>
  <c r="H64" i="238"/>
  <c r="L11" i="238"/>
  <c r="H11" i="238"/>
  <c r="J46" i="345" l="1"/>
  <c r="I46" i="345"/>
  <c r="H46" i="345"/>
  <c r="G46" i="345"/>
  <c r="F46" i="345"/>
  <c r="E46" i="345"/>
  <c r="J43" i="345"/>
  <c r="I43" i="345"/>
  <c r="H43" i="345"/>
  <c r="G43" i="345"/>
  <c r="F43" i="345"/>
  <c r="E43" i="345"/>
  <c r="J38" i="345"/>
  <c r="I38" i="345"/>
  <c r="H38" i="345"/>
  <c r="G38" i="345"/>
  <c r="F38" i="345"/>
  <c r="E38" i="345"/>
  <c r="J35" i="345"/>
  <c r="I35" i="345"/>
  <c r="H35" i="345"/>
  <c r="G35" i="345"/>
  <c r="F35" i="345"/>
  <c r="E35" i="345"/>
  <c r="E30" i="345"/>
  <c r="E29" i="345"/>
  <c r="E28" i="345"/>
  <c r="E27" i="345"/>
  <c r="E26" i="345"/>
  <c r="E25" i="345"/>
  <c r="E24" i="345" s="1"/>
  <c r="E17" i="345"/>
  <c r="E16" i="345"/>
  <c r="E15" i="345" s="1"/>
  <c r="D25" i="323" l="1"/>
  <c r="Q9" i="253"/>
  <c r="Q30" i="253" s="1"/>
  <c r="P9" i="253"/>
  <c r="P30" i="253" s="1"/>
  <c r="D7" i="256"/>
  <c r="D7" i="255"/>
  <c r="L25" i="253" l="1"/>
  <c r="L26" i="253"/>
  <c r="L27" i="253"/>
  <c r="L28" i="253"/>
  <c r="L29" i="253"/>
  <c r="L24" i="253"/>
  <c r="J17" i="253" l="1"/>
  <c r="L65" i="238" l="1"/>
  <c r="J65" i="238"/>
  <c r="I65" i="238"/>
  <c r="H65" i="238"/>
  <c r="E65" i="238"/>
  <c r="D21" i="320" l="1"/>
  <c r="C21" i="320"/>
  <c r="C17" i="287" l="1"/>
  <c r="D17" i="287"/>
  <c r="E17" i="287"/>
  <c r="F17" i="287"/>
  <c r="G17" i="287"/>
  <c r="H17" i="287"/>
  <c r="I17" i="287"/>
  <c r="J17" i="287"/>
  <c r="K17" i="287"/>
  <c r="L17" i="287"/>
  <c r="M17" i="287"/>
  <c r="N8" i="287"/>
  <c r="N9" i="287"/>
  <c r="N10" i="287"/>
  <c r="N11" i="287"/>
  <c r="N12" i="287"/>
  <c r="N13" i="287"/>
  <c r="N14" i="287"/>
  <c r="N15" i="287"/>
  <c r="N16" i="287"/>
  <c r="N7" i="287"/>
  <c r="N17" i="287" l="1"/>
  <c r="D41" i="323" l="1"/>
  <c r="D33" i="323"/>
  <c r="E14" i="242" l="1"/>
  <c r="E26" i="242"/>
  <c r="E37" i="242"/>
  <c r="D26" i="242"/>
  <c r="H13" i="267"/>
  <c r="G13" i="267"/>
  <c r="F13" i="267"/>
  <c r="E13" i="267"/>
  <c r="D13" i="267"/>
  <c r="G36" i="249"/>
  <c r="F36" i="249"/>
  <c r="G14" i="261"/>
  <c r="G13" i="261"/>
  <c r="G12" i="261"/>
  <c r="I28" i="261"/>
  <c r="F28" i="261"/>
  <c r="E28" i="261"/>
  <c r="G27" i="261"/>
  <c r="G26" i="261"/>
  <c r="G25" i="261"/>
  <c r="G24" i="261"/>
  <c r="G23" i="261"/>
  <c r="G22" i="261"/>
  <c r="G21" i="261"/>
  <c r="G20" i="261"/>
  <c r="G19" i="261"/>
  <c r="G18" i="261"/>
  <c r="G17" i="261"/>
  <c r="G16" i="261"/>
  <c r="G15" i="261"/>
  <c r="G11" i="261"/>
  <c r="G10" i="261"/>
  <c r="G9" i="261"/>
  <c r="D28" i="261"/>
  <c r="H28" i="261"/>
  <c r="C22" i="259"/>
  <c r="C21" i="259"/>
  <c r="F14" i="259"/>
  <c r="C16" i="259"/>
  <c r="C13" i="259"/>
  <c r="D10" i="259"/>
  <c r="C11" i="259"/>
  <c r="N31" i="259"/>
  <c r="M31" i="259"/>
  <c r="L31" i="259"/>
  <c r="K31" i="259"/>
  <c r="J31" i="259"/>
  <c r="M18" i="259"/>
  <c r="L18" i="259"/>
  <c r="K18" i="259"/>
  <c r="J18" i="259"/>
  <c r="I18" i="259"/>
  <c r="H18" i="259"/>
  <c r="G18" i="259"/>
  <c r="F18" i="259" s="1"/>
  <c r="F23" i="259"/>
  <c r="F22" i="259"/>
  <c r="F21" i="259"/>
  <c r="F20" i="259"/>
  <c r="F19" i="259"/>
  <c r="E18" i="259"/>
  <c r="C23" i="259"/>
  <c r="C19" i="259"/>
  <c r="F16" i="259"/>
  <c r="F13" i="259"/>
  <c r="F11" i="259"/>
  <c r="C14" i="259"/>
  <c r="M10" i="259"/>
  <c r="L10" i="259"/>
  <c r="K10" i="259"/>
  <c r="J10" i="259"/>
  <c r="J17" i="257"/>
  <c r="I17" i="257"/>
  <c r="F17" i="257"/>
  <c r="E17" i="257"/>
  <c r="J8" i="257"/>
  <c r="I8" i="257"/>
  <c r="F8" i="257"/>
  <c r="E8" i="257"/>
  <c r="M23" i="253"/>
  <c r="I28" i="253"/>
  <c r="I29" i="253"/>
  <c r="I27" i="253"/>
  <c r="I26" i="253"/>
  <c r="I25" i="253"/>
  <c r="I24" i="253"/>
  <c r="K23" i="253"/>
  <c r="F26" i="253"/>
  <c r="F25" i="253"/>
  <c r="F24" i="253"/>
  <c r="C28" i="253"/>
  <c r="C27" i="253"/>
  <c r="C29" i="253"/>
  <c r="C25" i="253"/>
  <c r="F29" i="253"/>
  <c r="F27" i="253"/>
  <c r="G23" i="253"/>
  <c r="C22" i="253"/>
  <c r="C19" i="253"/>
  <c r="C18" i="253"/>
  <c r="L16" i="253"/>
  <c r="L13" i="253"/>
  <c r="L12" i="253"/>
  <c r="L11" i="253"/>
  <c r="L10" i="253"/>
  <c r="L22" i="253"/>
  <c r="L21" i="253"/>
  <c r="L20" i="253"/>
  <c r="L19" i="253"/>
  <c r="L18" i="253"/>
  <c r="L17" i="253"/>
  <c r="L15" i="253"/>
  <c r="L14" i="253"/>
  <c r="K9" i="253"/>
  <c r="I15" i="253"/>
  <c r="I16" i="253"/>
  <c r="I11" i="253"/>
  <c r="I10" i="253"/>
  <c r="I22" i="253"/>
  <c r="I21" i="253"/>
  <c r="I20" i="253"/>
  <c r="I19" i="253"/>
  <c r="I18" i="253"/>
  <c r="I17" i="253"/>
  <c r="I14" i="253"/>
  <c r="M9" i="253"/>
  <c r="M30" i="253" s="1"/>
  <c r="F16" i="253"/>
  <c r="F15" i="253"/>
  <c r="F12" i="253"/>
  <c r="F11" i="253"/>
  <c r="G9" i="253"/>
  <c r="E17" i="253"/>
  <c r="F28" i="253"/>
  <c r="F22" i="253"/>
  <c r="F21" i="253"/>
  <c r="F20" i="253"/>
  <c r="F19" i="253"/>
  <c r="F18" i="253"/>
  <c r="F17" i="253"/>
  <c r="F14" i="253"/>
  <c r="F13" i="253"/>
  <c r="F8" i="253"/>
  <c r="C21" i="253"/>
  <c r="C20" i="253"/>
  <c r="C13" i="253"/>
  <c r="C16" i="253"/>
  <c r="C15" i="253"/>
  <c r="C14" i="253"/>
  <c r="C12" i="253"/>
  <c r="C11" i="253"/>
  <c r="E9" i="253"/>
  <c r="C10" i="253"/>
  <c r="C8" i="253"/>
  <c r="F12" i="259"/>
  <c r="F15" i="259"/>
  <c r="D9" i="253"/>
  <c r="I12" i="253"/>
  <c r="I10" i="259"/>
  <c r="I31" i="259" s="1"/>
  <c r="D18" i="259"/>
  <c r="C12" i="259"/>
  <c r="J9" i="253"/>
  <c r="C26" i="253"/>
  <c r="E10" i="259"/>
  <c r="C15" i="259"/>
  <c r="F24" i="259"/>
  <c r="C24" i="259"/>
  <c r="C20" i="259"/>
  <c r="F17" i="259"/>
  <c r="H10" i="259"/>
  <c r="H31" i="259" s="1"/>
  <c r="G10" i="259"/>
  <c r="C17" i="259"/>
  <c r="H8" i="257"/>
  <c r="H17" i="257" s="1"/>
  <c r="G8" i="257"/>
  <c r="G17" i="257" s="1"/>
  <c r="D8" i="257"/>
  <c r="D17" i="257" s="1"/>
  <c r="C8" i="257"/>
  <c r="C17" i="257" s="1"/>
  <c r="N23" i="253"/>
  <c r="L23" i="253" s="1"/>
  <c r="J23" i="253"/>
  <c r="H23" i="253"/>
  <c r="E23" i="253"/>
  <c r="D23" i="253"/>
  <c r="C24" i="253"/>
  <c r="D17" i="253"/>
  <c r="N9" i="253"/>
  <c r="L9" i="253" s="1"/>
  <c r="I13" i="253"/>
  <c r="H9" i="253"/>
  <c r="F10" i="253"/>
  <c r="H12" i="270"/>
  <c r="H32" i="270"/>
  <c r="AB8" i="271"/>
  <c r="AB14" i="271"/>
  <c r="AC14" i="271" s="1"/>
  <c r="AB22" i="271"/>
  <c r="AC22" i="271" s="1"/>
  <c r="H15" i="270"/>
  <c r="H11" i="270"/>
  <c r="H14" i="270"/>
  <c r="H31" i="270"/>
  <c r="H33" i="270"/>
  <c r="AB13" i="271"/>
  <c r="AC13" i="271" s="1"/>
  <c r="AB21" i="271"/>
  <c r="AC21" i="271" s="1"/>
  <c r="AB20" i="271"/>
  <c r="AC20" i="271" s="1"/>
  <c r="H34" i="270"/>
  <c r="H28" i="270"/>
  <c r="AB11" i="271"/>
  <c r="AC11" i="271" s="1"/>
  <c r="AB19" i="271"/>
  <c r="AC19" i="271" s="1"/>
  <c r="H8" i="270"/>
  <c r="H10" i="270"/>
  <c r="H30" i="270"/>
  <c r="AB10" i="271"/>
  <c r="AC10" i="271" s="1"/>
  <c r="AB18" i="271"/>
  <c r="AC18" i="271" s="1"/>
  <c r="AB12" i="271"/>
  <c r="AC12" i="271" s="1"/>
  <c r="H7" i="270"/>
  <c r="H9" i="270"/>
  <c r="H27" i="270"/>
  <c r="H29" i="270"/>
  <c r="H35" i="270"/>
  <c r="AB9" i="271"/>
  <c r="AC9" i="271" s="1"/>
  <c r="AB17" i="271"/>
  <c r="AC17" i="271" s="1"/>
  <c r="AB24" i="271"/>
  <c r="AC24" i="271" s="1"/>
  <c r="AB16" i="271"/>
  <c r="AC16" i="271" s="1"/>
  <c r="AB15" i="271"/>
  <c r="AC15" i="271" s="1"/>
  <c r="AB23" i="271"/>
  <c r="AC23" i="271" s="1"/>
  <c r="D37" i="242"/>
  <c r="AC8" i="271" l="1"/>
  <c r="AC36" i="271" s="1"/>
  <c r="AB36" i="271"/>
  <c r="G30" i="253"/>
  <c r="E31" i="259"/>
  <c r="I23" i="253"/>
  <c r="C17" i="253"/>
  <c r="F23" i="253"/>
  <c r="G31" i="259"/>
  <c r="H30" i="253"/>
  <c r="L30" i="253"/>
  <c r="D31" i="259"/>
  <c r="C23" i="253"/>
  <c r="K30" i="253"/>
  <c r="C9" i="253"/>
  <c r="D14" i="242"/>
  <c r="H36" i="249"/>
  <c r="E36" i="249"/>
  <c r="D8" i="243"/>
  <c r="D6" i="243" s="1"/>
  <c r="D51" i="242"/>
  <c r="E34" i="242"/>
  <c r="D34" i="242"/>
  <c r="E51" i="242"/>
  <c r="F9" i="253"/>
  <c r="C18" i="259"/>
  <c r="N30" i="253"/>
  <c r="C10" i="259"/>
  <c r="G28" i="261"/>
  <c r="I9" i="253"/>
  <c r="E30" i="253"/>
  <c r="D30" i="253"/>
  <c r="F10" i="259"/>
  <c r="F31" i="259" s="1"/>
  <c r="J30" i="253"/>
  <c r="F30" i="253" l="1"/>
  <c r="I30" i="253"/>
  <c r="C30" i="253"/>
  <c r="C31" i="259"/>
  <c r="E54" i="242"/>
  <c r="D54" i="242"/>
  <c r="E63" i="242" l="1"/>
  <c r="D63" i="242"/>
  <c r="E58" i="242"/>
  <c r="E56" i="242"/>
  <c r="E57" i="242" s="1"/>
  <c r="D21" i="241"/>
  <c r="D20" i="241" s="1"/>
  <c r="D56" i="242"/>
  <c r="D57" i="242" s="1"/>
  <c r="D58" i="242"/>
</calcChain>
</file>

<file path=xl/sharedStrings.xml><?xml version="1.0" encoding="utf-8"?>
<sst xmlns="http://schemas.openxmlformats.org/spreadsheetml/2006/main" count="4839" uniqueCount="2444">
  <si>
    <t>Template EU OV1 – Overview of total risk exposure amounts</t>
  </si>
  <si>
    <t>Template EU KM1 - Key metrics template</t>
  </si>
  <si>
    <t>Template EU INS1 - Insurance participations</t>
  </si>
  <si>
    <t>Template EU INS2 - Financial conglomerates information on own funds and capital adequacy ratio</t>
  </si>
  <si>
    <t>Table EU OVC - ICAAP information</t>
  </si>
  <si>
    <t>Total risk exposure amounts (TREA)</t>
  </si>
  <si>
    <t>Total own funds requirements</t>
  </si>
  <si>
    <t>a</t>
  </si>
  <si>
    <t>b</t>
  </si>
  <si>
    <t>c</t>
  </si>
  <si>
    <t>T</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</si>
  <si>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</si>
  <si>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</si>
  <si>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</si>
  <si>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</si>
  <si>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</si>
  <si>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</si>
  <si>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</si>
  <si>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</si>
  <si>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</si>
  <si>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</si>
  <si>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</si>
  <si>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</si>
  <si>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</si>
  <si>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</si>
  <si>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</si>
  <si>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</si>
  <si>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</si>
  <si>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</si>
  <si>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</si>
  <si>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</si>
  <si>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</si>
  <si>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</si>
  <si>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</si>
  <si>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</si>
  <si>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</si>
  <si>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</si>
  <si>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</si>
  <si>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</si>
  <si>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</si>
  <si>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</si>
  <si>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</si>
  <si>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</si>
  <si>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</si>
  <si>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</si>
  <si>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</si>
  <si>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d</t>
  </si>
  <si>
    <t>e</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</si>
  <si>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</si>
  <si>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</si>
  <si>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</si>
  <si>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</si>
  <si>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</si>
  <si>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</si>
  <si>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</si>
  <si>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charset val="186"/>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</si>
  <si>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</si>
  <si>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</si>
  <si>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</si>
  <si>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</si>
  <si>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</si>
  <si>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</si>
  <si>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</si>
  <si>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</si>
  <si>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</si>
  <si>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</si>
  <si>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</si>
  <si>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</si>
  <si>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</si>
  <si>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</si>
  <si>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</si>
  <si>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</si>
  <si>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</si>
  <si>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</si>
  <si>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</si>
  <si>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</si>
  <si>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</si>
  <si>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</si>
  <si>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</si>
  <si>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</si>
  <si>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</si>
  <si>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</si>
  <si>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</si>
  <si>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</si>
  <si>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</si>
  <si>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</si>
  <si>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</si>
  <si>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</si>
  <si>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</si>
  <si>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</si>
  <si>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</si>
  <si>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</si>
  <si>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</si>
  <si>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</si>
  <si>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</si>
  <si>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</si>
  <si>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</si>
  <si>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</si>
  <si>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</si>
  <si>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</si>
  <si>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</si>
  <si>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</si>
  <si>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</si>
  <si>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</si>
  <si>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</si>
  <si>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Exposure value</t>
  </si>
  <si>
    <t>Risk exposure amount</t>
  </si>
  <si>
    <t>Own fund instruments held in insurance or re-insurance undertakings  or insurance holding company not deducted from own funds</t>
  </si>
  <si>
    <t xml:space="preserve">Supplementary own fund requirements of the financial conglomerate (amount) </t>
  </si>
  <si>
    <t>Capital adequacy ratio of the financial conglomerate (%)</t>
  </si>
  <si>
    <t>Internal Capital Adequacy Assessment Process +ongoing assessment of the bank's risks, how the bank intends to mitigate those risks and how much current and future capital is necessary having considered other mitigating factors</t>
  </si>
  <si>
    <t>Free format text boxes for disclosure on qualitative items</t>
  </si>
  <si>
    <t xml:space="preserve">Legal basis </t>
  </si>
  <si>
    <t>Row number</t>
  </si>
  <si>
    <t>Free format</t>
  </si>
  <si>
    <t>Article 438(a) CRR</t>
  </si>
  <si>
    <t>(a)</t>
  </si>
  <si>
    <t>(b)</t>
  </si>
  <si>
    <t>Table EU OVA - Institution risk management approach</t>
  </si>
  <si>
    <t>Table EU OVB - Disclosure on governance arrangements</t>
  </si>
  <si>
    <t>Free format text boxes for disclosure of qualitative information</t>
  </si>
  <si>
    <t>Legal basis</t>
  </si>
  <si>
    <t>Qualitative information - Free format</t>
  </si>
  <si>
    <t>Point (f) of Article 435(1) CRR</t>
  </si>
  <si>
    <t>Disclosure of concise risk statement approved by the management body</t>
  </si>
  <si>
    <t>Point (b) of Article 435(1) CRR</t>
  </si>
  <si>
    <t xml:space="preserve">(b) </t>
  </si>
  <si>
    <t>Information on the risk governance structure for each type of risk</t>
  </si>
  <si>
    <t>Point (e) of Article 435(1) CRR</t>
  </si>
  <si>
    <t xml:space="preserve">(c) </t>
  </si>
  <si>
    <t>Declaration approved by the management body on the adequacy of the risk management arrangements.</t>
  </si>
  <si>
    <t>Point (c) of Article 435(1) CRR</t>
  </si>
  <si>
    <t>(d)</t>
  </si>
  <si>
    <t xml:space="preserve">Disclosure on the scope and nature of risk disclosure and/or measurement systems. </t>
  </si>
  <si>
    <t>(e)</t>
  </si>
  <si>
    <t>Disclose information on the main features of risk disclosure and measurement systems.</t>
  </si>
  <si>
    <t xml:space="preserve"> Point (a) of Article 435(1) CRR</t>
  </si>
  <si>
    <t>(f)</t>
  </si>
  <si>
    <t>Strategies and processes to manage risks for each separate category of risk.</t>
  </si>
  <si>
    <t>Points (a) and (d) of Article 435(1) CRR</t>
  </si>
  <si>
    <t>(g)</t>
  </si>
  <si>
    <t>Information on the strategies and processes to manage, hedge and mitigate risks, as well as on the monitoring of the effectiveness of hedges and mitigants.</t>
  </si>
  <si>
    <t>Point (a) of Article 435(2) CRR</t>
  </si>
  <si>
    <t>The number of directorships held by members of the management body.</t>
  </si>
  <si>
    <t>Point (b) of Article 435(2) CRR</t>
  </si>
  <si>
    <t>Information regarding the recruitment policy for the selection of members of the management body and their actual knowledge, skills and expertise.</t>
  </si>
  <si>
    <t>Point (c) of Article 435(2) CRR</t>
  </si>
  <si>
    <t>(c)</t>
  </si>
  <si>
    <t>Information on the  diversity policy with regard of the members of the management body.</t>
  </si>
  <si>
    <t>Point (d) of Article 435(2) CRR</t>
  </si>
  <si>
    <t>Information whether or not the institution has set up a separate risk committee and the frequency of the meetings.</t>
  </si>
  <si>
    <t>Point (e) Article 435(2) CRR</t>
  </si>
  <si>
    <t xml:space="preserve">Description on the information flow on risk to the management body. </t>
  </si>
  <si>
    <t>Template EU CCyB1 - Geographical distribution of credit exposures relevant for the calculation of the countercyclical buffer</t>
  </si>
  <si>
    <t>Template EU CCyB2 - Amount of institution-specific countercyclical capital buffer</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</si>
  <si>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</si>
  <si>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</si>
  <si>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</si>
  <si>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</si>
  <si>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</si>
  <si>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</si>
  <si>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</si>
  <si>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</si>
  <si>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</si>
  <si>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</si>
  <si>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</si>
  <si>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</si>
  <si>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</si>
  <si>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</si>
  <si>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</si>
  <si>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</si>
  <si>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</si>
  <si>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</si>
  <si>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</si>
  <si>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</si>
  <si>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</si>
  <si>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</si>
  <si>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</si>
  <si>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</si>
  <si>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</si>
  <si>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020</t>
  </si>
  <si>
    <t>Institution specific countercyclical capital buffer rate</t>
  </si>
  <si>
    <t>Institution specific countercyclical capital buffer requirement</t>
  </si>
  <si>
    <t>Template EU LI1 - Differences between the accounting scope and the scope of prudential consolidation and mapping of financial statement categories with regulatory risk categories</t>
  </si>
  <si>
    <t xml:space="preserve">Template EU LI2 - Main sources of differences between regulatory exposure amounts and carrying values in financial statements </t>
  </si>
  <si>
    <t xml:space="preserve">Template EU LI3 - Outline of the differences in the scopes of consolidation (entity by entity) </t>
  </si>
  <si>
    <t>Table EU LIA - Explanations of differences between accounting and regulatory exposure amounts</t>
  </si>
  <si>
    <t>Table EU LIB - Other qualitative information on the scope of application</t>
  </si>
  <si>
    <t>Template EU PV1 - Prudent valuation adjustments (PVA)</t>
  </si>
  <si>
    <t xml:space="preserve">Template EU LI1 - Differences between the accounting scope and the scope of prudential consolidation and mapping of financial statement categories with regulatory risk categories </t>
  </si>
  <si>
    <t xml:space="preserve"> </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</si>
  <si>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</si>
  <si>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</si>
  <si>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</si>
  <si>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</si>
  <si>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</si>
  <si>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</si>
  <si>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</si>
  <si>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</si>
  <si>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</si>
  <si>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t>
  </si>
  <si>
    <t>xxx</t>
  </si>
  <si>
    <t xml:space="preserve">Total assets </t>
  </si>
  <si>
    <t>Breakdown by liability classes according to the balance sheet in the published financial statements</t>
  </si>
  <si>
    <t>1</t>
  </si>
  <si>
    <t xml:space="preserve">Total liabilities </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</si>
  <si>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</si>
  <si>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</si>
  <si>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</si>
  <si>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</si>
  <si>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</si>
  <si>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</si>
  <si>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</si>
  <si>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</si>
  <si>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</si>
  <si>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</si>
  <si>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</si>
  <si>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</si>
  <si>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</si>
  <si>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</si>
  <si>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</si>
  <si>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</si>
  <si>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</si>
  <si>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</si>
  <si>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</si>
  <si>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</si>
  <si>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</si>
  <si>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</si>
  <si>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</si>
  <si>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</si>
  <si>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</si>
  <si>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</si>
  <si>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Entity A</t>
  </si>
  <si>
    <t>X</t>
  </si>
  <si>
    <t>Credit institution</t>
  </si>
  <si>
    <t>Entity N</t>
  </si>
  <si>
    <t>Entity Z</t>
  </si>
  <si>
    <t>Insurance entity</t>
  </si>
  <si>
    <t>Entity AA</t>
  </si>
  <si>
    <t>Immaterial leasing company</t>
  </si>
  <si>
    <t>Article 436(b) CRR</t>
  </si>
  <si>
    <t>Differences between columns (a) and (b) in template EU LI1</t>
  </si>
  <si>
    <t>Article 436(d) CRR</t>
  </si>
  <si>
    <t>Qualitative information on the main sources of differences between the accounting and regulatoy scope of consolidation shown in template EU LI2</t>
  </si>
  <si>
    <t>Article 436(f) CRR</t>
  </si>
  <si>
    <t>Impediment to the prompt transfer of own funds or to the repayment of liabilities within the group</t>
  </si>
  <si>
    <t>Article 436(g) CRR</t>
  </si>
  <si>
    <t xml:space="preserve">Subsidiaries not included in the consolidation with own funds less than required </t>
  </si>
  <si>
    <t>Article 436(h) CRR</t>
  </si>
  <si>
    <t>Use of derogation referred to in Article 7 CRR or individual consolidation method laid down in Article 9 CRR</t>
  </si>
  <si>
    <t>Aggregate amount by which the actual own funds are less than required in all subsidiaries that are not included in the consolidation</t>
  </si>
  <si>
    <t>Fixed format</t>
  </si>
  <si>
    <t>EU e1</t>
  </si>
  <si>
    <t>EU e2</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</si>
  <si>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</si>
  <si>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</si>
  <si>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</si>
  <si>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</si>
  <si>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</si>
  <si>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</si>
  <si>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</si>
  <si>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</si>
  <si>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</si>
  <si>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</si>
  <si>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</si>
  <si>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r>
      <t xml:space="preserve">Of which: </t>
    </r>
    <r>
      <rPr>
        <b/>
        <sz val="8"/>
        <rFont val="Arial"/>
        <family val="2"/>
      </rPr>
      <t>Total core approach</t>
    </r>
    <r>
      <rPr>
        <sz val="8"/>
        <rFont val="Arial"/>
        <family val="2"/>
      </rPr>
      <t xml:space="preserve"> in the trading book</t>
    </r>
  </si>
  <si>
    <r>
      <t xml:space="preserve">Of which: </t>
    </r>
    <r>
      <rPr>
        <b/>
        <sz val="8"/>
        <rFont val="Arial"/>
        <family val="2"/>
      </rPr>
      <t>Total core approach</t>
    </r>
    <r>
      <rPr>
        <sz val="8"/>
        <rFont val="Arial"/>
        <family val="2"/>
      </rPr>
      <t xml:space="preserve"> in the banking book</t>
    </r>
  </si>
  <si>
    <t>Market price uncertainty</t>
  </si>
  <si>
    <t>Close-out cost</t>
  </si>
  <si>
    <t>Concentrated positions</t>
  </si>
  <si>
    <t>Early termination</t>
  </si>
  <si>
    <t>Model risk</t>
  </si>
  <si>
    <t>Operational risk</t>
  </si>
  <si>
    <t>Future administrative costs</t>
  </si>
  <si>
    <t>Total Additional Valuation Adjustments (AVAs)</t>
  </si>
  <si>
    <t>Template EU CC1 - Composition of regulatory own funds</t>
  </si>
  <si>
    <t>Template EU CC2 - reconciliation of regulatory own funds to balance sheet in the audited financial statements</t>
  </si>
  <si>
    <t>Template EU CCA: Main features of regulatory own funds instruments and eligible liabilities instruments</t>
  </si>
  <si>
    <t xml:space="preserve"> (a)</t>
  </si>
  <si>
    <t xml:space="preserve">  (b)</t>
  </si>
  <si>
    <t>Amounts</t>
  </si>
  <si>
    <r>
      <t>Source based on reference numbers/letters of the balance sheet under the regulatory scope of consolidation</t>
    </r>
    <r>
      <rPr>
        <sz val="11"/>
        <rFont val="Calibri"/>
        <family val="2"/>
        <scheme val="minor"/>
      </rPr>
      <t> </t>
    </r>
  </si>
  <si>
    <t xml:space="preserve">Common Equity Tier 1 (CET1) capital:  instruments and reserves                                             </t>
  </si>
  <si>
    <t xml:space="preserve">Capital instruments and the related share premium accounts </t>
  </si>
  <si>
    <t>(h)</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</si>
  <si>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</si>
  <si>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</si>
  <si>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</si>
  <si>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</si>
  <si>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</si>
  <si>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</si>
  <si>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</si>
  <si>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</si>
  <si>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</si>
  <si>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</si>
  <si>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</si>
  <si>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</si>
  <si>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</si>
  <si>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</si>
  <si>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</si>
  <si>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</si>
  <si>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</si>
  <si>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</si>
  <si>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</si>
  <si>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</si>
  <si>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</si>
  <si>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</si>
  <si>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</si>
  <si>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</si>
  <si>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</si>
  <si>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</si>
  <si>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</si>
  <si>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</si>
  <si>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</si>
  <si>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</si>
  <si>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</si>
  <si>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</si>
  <si>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</si>
  <si>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r>
      <t>Deferred tax assets arising from temporary differences (amount above 10% threshold, net of related tax liability where the conditions in Article 38</t>
    </r>
    <r>
      <rPr>
        <strike/>
        <sz val="9"/>
        <color rgb="FFFF0000"/>
        <rFont val="Calibri"/>
        <family val="2"/>
        <scheme val="minor"/>
      </rPr>
      <t xml:space="preserve"> </t>
    </r>
    <r>
      <rPr>
        <sz val="9"/>
        <rFont val="Calibri"/>
        <family val="2"/>
        <scheme val="minor"/>
      </rPr>
      <t>(3) CRR are met) (negative amount)</t>
    </r>
  </si>
  <si>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</si>
  <si>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</si>
  <si>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</si>
  <si>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</si>
  <si>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</si>
  <si>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</si>
  <si>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</si>
  <si>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r>
      <t>Qualifying AT1 deductions that exceed the AT1</t>
    </r>
    <r>
      <rPr>
        <sz val="9"/>
        <rFont val="Calibri"/>
        <family val="2"/>
        <scheme val="minor"/>
      </rPr>
      <t xml:space="preserve"> items of the institution (negative amount)</t>
    </r>
  </si>
  <si>
    <t>27a</t>
  </si>
  <si>
    <r>
      <t>Other regulatory adjustments</t>
    </r>
    <r>
      <rPr>
        <strike/>
        <sz val="9"/>
        <color rgb="FFFF0000"/>
        <rFont val="Calibri"/>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</si>
  <si>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</si>
  <si>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</si>
  <si>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</si>
  <si>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</si>
  <si>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(i)</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</si>
  <si>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</si>
  <si>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</si>
  <si>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</si>
  <si>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</si>
  <si>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</si>
  <si>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</si>
  <si>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</si>
  <si>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</si>
  <si>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</si>
  <si>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</si>
  <si>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</si>
  <si>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</si>
  <si>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</si>
  <si>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</si>
  <si>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</si>
  <si>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r>
      <t>Qualifying T2 deductions that exceed the T2</t>
    </r>
    <r>
      <rPr>
        <sz val="9"/>
        <rFont val="Calibri"/>
        <family val="2"/>
        <scheme val="minor"/>
      </rPr>
      <t xml:space="preserve"> items of the institution (negative amount)</t>
    </r>
  </si>
  <si>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</si>
  <si>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</si>
  <si>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</si>
  <si>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</si>
  <si>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</si>
  <si>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</si>
  <si>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</si>
  <si>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</si>
  <si>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</si>
  <si>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</si>
  <si>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</si>
  <si>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</si>
  <si>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</si>
  <si>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</si>
  <si>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</si>
  <si>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</si>
  <si>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</si>
  <si>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</si>
  <si>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</si>
  <si>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</si>
  <si>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</si>
  <si>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r>
      <t>EU-56a</t>
    </r>
    <r>
      <rPr>
        <sz val="8"/>
        <rFont val="Calibri"/>
        <family val="2"/>
        <scheme val="minor"/>
      </rPr>
      <t> </t>
    </r>
  </si>
  <si>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</si>
  <si>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</si>
  <si>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</si>
  <si>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</si>
  <si>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</si>
  <si>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</si>
  <si>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</si>
  <si>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</si>
  <si>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</si>
  <si>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</si>
  <si>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</si>
  <si>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</si>
  <si>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</si>
  <si>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</si>
  <si>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</si>
  <si>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</si>
  <si>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</si>
  <si>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</si>
  <si>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</si>
  <si>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</si>
  <si>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</si>
  <si>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r>
      <t>Not applicable</t>
    </r>
    <r>
      <rPr>
        <sz val="9"/>
        <color rgb="FFFF0000"/>
        <rFont val="Calibri"/>
        <family val="2"/>
        <scheme val="minor"/>
      </rPr>
      <t/>
    </r>
  </si>
  <si>
    <t>Amounts below the thresholds for deduction (before risk weighting) </t>
  </si>
  <si>
    <r>
      <t>Direct and indirect holdings of</t>
    </r>
    <r>
      <rPr>
        <sz val="9"/>
        <rFont val="Calibri"/>
        <family val="2"/>
        <scheme val="minor"/>
      </rPr>
      <t xml:space="preserve"> own funds and  eligible liabilities of financial sector entities where the institution does not have a significant investment in those entities (amount below 10% threshold and net of eligible short positions)   </t>
    </r>
  </si>
  <si>
    <t xml:space="preserve">Direct and indirect holdings by the institution of the CET1 instruments of financial sector entities where the institution has a significant investment in those entities (amount below 17.65% thresholds and net of eligible short positions) </t>
  </si>
  <si>
    <r>
      <t xml:space="preserve">Deferred tax assets arising from temporary differences (amount below </t>
    </r>
    <r>
      <rPr>
        <sz val="9"/>
        <rFont val="Calibri"/>
        <family val="2"/>
        <scheme val="minor"/>
      </rPr>
      <t>17,65% threshold, net of related tax liability where the conditions in Article 38 (3) CRR are met)</t>
    </r>
  </si>
  <si>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</si>
  <si>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</si>
  <si>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</si>
  <si>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</si>
  <si>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</si>
  <si>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</si>
  <si>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</si>
  <si>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</si>
  <si>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</si>
  <si>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</si>
  <si>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</si>
  <si>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</si>
  <si>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</si>
  <si>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</si>
  <si>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</si>
  <si>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</si>
  <si>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</si>
  <si>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</si>
  <si>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Total assets</t>
  </si>
  <si>
    <r>
      <t>Liabilities</t>
    </r>
    <r>
      <rPr>
        <i/>
        <sz val="11"/>
        <color rgb="FF000000"/>
        <rFont val="Calibri"/>
        <family val="2"/>
        <scheme val="minor"/>
      </rPr>
      <t xml:space="preserve"> - Breakdown by liability clases according to the balance sheet in the published financial statements</t>
    </r>
  </si>
  <si>
    <t>Total liabilities</t>
  </si>
  <si>
    <t>Shareholders' Equity</t>
  </si>
  <si>
    <t>Total shareholders' equity</t>
  </si>
  <si>
    <t>Qualitative or quantitative information - Free format</t>
  </si>
  <si>
    <t>Issuer</t>
  </si>
  <si>
    <t>Unique identifier (eg CUSIP, ISIN or Bloomberg identifier for private placement)</t>
  </si>
  <si>
    <t>2a</t>
  </si>
  <si>
    <t>Public or private placement</t>
  </si>
  <si>
    <t>Governing law(s) of the instrument</t>
  </si>
  <si>
    <t>3a </t>
  </si>
  <si>
    <t>Contractual recognition of write down and conversion powers of resolution authorities</t>
  </si>
  <si>
    <t>Regulatory treatment</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</si>
  <si>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</si>
  <si>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</si>
  <si>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</si>
  <si>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</si>
  <si>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</si>
  <si>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</si>
  <si>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EU-9a</t>
  </si>
  <si>
    <t>Issue price</t>
  </si>
  <si>
    <t>EU-9b</t>
  </si>
  <si>
    <t>Redemption price</t>
  </si>
  <si>
    <t>Accounting classification</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</si>
  <si>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</si>
  <si>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</si>
  <si>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</si>
  <si>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</si>
  <si>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</si>
  <si>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</si>
  <si>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Coupons / dividends</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</si>
  <si>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</si>
  <si>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</si>
  <si>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</si>
  <si>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</si>
  <si>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</si>
  <si>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</si>
  <si>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</si>
  <si>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Convertible or 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</si>
  <si>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</si>
  <si>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</si>
  <si>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</si>
  <si>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</si>
  <si>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</si>
  <si>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</si>
  <si>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</si>
  <si>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</si>
  <si>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</si>
  <si>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</si>
  <si>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</si>
  <si>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</si>
  <si>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</si>
  <si>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</si>
  <si>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</si>
  <si>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</si>
  <si>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</si>
  <si>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</si>
  <si>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37a</t>
  </si>
  <si>
    <t>Link to the full term and conditions of the instrument (signposting)</t>
  </si>
  <si>
    <t>(1) Insert ‘N/A’ if the question is not applicable</t>
  </si>
  <si>
    <t>Template EU LR1 - LRSum: Summary reconciliation of accounting assets and leverage ratio exposures</t>
  </si>
  <si>
    <t>Template EU LR2 - LRCom: Leverage ratio common disclosure</t>
  </si>
  <si>
    <t>Template EU LR3 - LRSpl: Split-up of on balance sheet exposures (excluding derivatives, SFTs and exempted exposures)</t>
  </si>
  <si>
    <t>Table EU LRA: Disclosure of LR qualitative information</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</si>
  <si>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</si>
  <si>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</si>
  <si>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</si>
  <si>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</si>
  <si>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r>
      <t>(Adjustment for temporary exemption of exposures to central bank</t>
    </r>
    <r>
      <rPr>
        <sz val="11"/>
        <color theme="1"/>
        <rFont val="Calibri"/>
        <family val="2"/>
        <charset val="186"/>
        <scheme val="minor"/>
      </rPr>
      <t>s (if applicable))</t>
    </r>
  </si>
  <si>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</si>
  <si>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</si>
  <si>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</si>
  <si>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r>
      <t>Adjustment</t>
    </r>
    <r>
      <rPr>
        <sz val="11"/>
        <color rgb="FF000000"/>
        <rFont val="Calibri"/>
        <family val="2"/>
        <scheme val="minor"/>
      </rPr>
      <t xml:space="preserve"> for derivative financial instruments</t>
    </r>
  </si>
  <si>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</si>
  <si>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</si>
  <si>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</si>
  <si>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</si>
  <si>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</si>
  <si>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</si>
  <si>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</si>
  <si>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</si>
  <si>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r>
      <rPr>
        <b/>
        <sz val="11"/>
        <color theme="1"/>
        <rFont val="Calibri"/>
        <family val="2"/>
        <scheme val="minor"/>
      </rPr>
      <t>T</t>
    </r>
    <r>
      <rPr>
        <b/>
        <sz val="11"/>
        <color rgb="FF000000"/>
        <rFont val="Calibri"/>
        <family val="2"/>
        <scheme val="minor"/>
      </rPr>
      <t>otal exposure measure</t>
    </r>
  </si>
  <si>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</si>
  <si>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</si>
  <si>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</si>
  <si>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</si>
  <si>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</si>
  <si>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</si>
  <si>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</si>
  <si>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</si>
  <si>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</si>
  <si>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</si>
  <si>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</si>
  <si>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</si>
  <si>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</si>
  <si>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</si>
  <si>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</si>
  <si>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</si>
  <si>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</si>
  <si>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</si>
  <si>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r>
      <t>(Exempted CCP leg of client-cleared trade exposures) (simplified standardised approach</t>
    </r>
    <r>
      <rPr>
        <sz val="11"/>
        <rFont val="Calibri"/>
        <family val="2"/>
        <scheme val="minor"/>
      </rPr>
      <t>)</t>
    </r>
  </si>
  <si>
    <t>EU-10b</t>
  </si>
  <si>
    <r>
      <t xml:space="preserve">(Exempted CCP leg of client-cleared trade exposures) (Original </t>
    </r>
    <r>
      <rPr>
        <sz val="11"/>
        <color theme="1"/>
        <rFont val="Calibri"/>
        <family val="2"/>
        <charset val="186"/>
        <scheme val="minor"/>
      </rPr>
      <t>Exposure Method)</t>
    </r>
  </si>
  <si>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</si>
  <si>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</si>
  <si>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</si>
  <si>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</si>
  <si>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</si>
  <si>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</si>
  <si>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</si>
  <si>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</si>
  <si>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</si>
  <si>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</si>
  <si>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</si>
  <si>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</si>
  <si>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</si>
  <si>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</si>
  <si>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</si>
  <si>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</si>
  <si>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r>
      <t xml:space="preserve">(General provisions </t>
    </r>
    <r>
      <rPr>
        <sz val="11"/>
        <color theme="1"/>
        <rFont val="Calibri"/>
        <family val="2"/>
        <charset val="186"/>
        <scheme val="minor"/>
      </rPr>
      <t>deducted in determining Tier 1 capital and specific provisions associated associated with off-balance sheet exposures)</t>
    </r>
  </si>
  <si>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</si>
  <si>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</si>
  <si>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</si>
  <si>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</si>
  <si>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</si>
  <si>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</si>
  <si>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</si>
  <si>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</si>
  <si>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</si>
  <si>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</si>
  <si>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</si>
  <si>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Calibri"/>
        <family val="2"/>
        <charset val="186"/>
        <scheme val="minor"/>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</si>
  <si>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</si>
  <si>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</si>
  <si>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</si>
  <si>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</si>
  <si>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</si>
  <si>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</si>
  <si>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</si>
  <si>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</si>
  <si>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</si>
  <si>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</si>
  <si>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</si>
  <si>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</si>
  <si>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</si>
  <si>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rPr>
        <b/>
        <sz val="11"/>
        <color theme="1"/>
        <rFont val="Calibri"/>
        <family val="2"/>
        <scheme val="minor"/>
      </rPr>
      <t>T</t>
    </r>
    <r>
      <rPr>
        <b/>
        <sz val="11"/>
        <rFont val="Calibri"/>
        <family val="2"/>
        <scheme val="minor"/>
      </rPr>
      <t>otal exposure measure</t>
    </r>
  </si>
  <si>
    <r>
      <t xml:space="preserve">Leverage ratio </t>
    </r>
    <r>
      <rPr>
        <sz val="11"/>
        <color theme="1"/>
        <rFont val="Calibri"/>
        <family val="2"/>
        <charset val="186"/>
        <scheme val="minor"/>
      </rPr>
      <t>(%)</t>
    </r>
  </si>
  <si>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</si>
  <si>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</si>
  <si>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</si>
  <si>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Calibri"/>
        <family val="2"/>
        <charset val="186"/>
        <scheme val="minor"/>
      </rPr>
      <t>(%)</t>
    </r>
  </si>
  <si>
    <t>Regulatory minimum leverage ratio requirement (%)</t>
  </si>
  <si>
    <t>EU-26a</t>
  </si>
  <si>
    <t>EU-26b</t>
  </si>
  <si>
    <t xml:space="preserve">     of which: to be made up of CET1 capital</t>
  </si>
  <si>
    <t>EU-27a</t>
  </si>
  <si>
    <t>Choice on transitional arrangements and relevant exposures</t>
  </si>
  <si>
    <r>
      <t>EU-27</t>
    </r>
    <r>
      <rPr>
        <sz val="11"/>
        <color theme="1"/>
        <rFont val="Calibri"/>
        <family val="2"/>
        <charset val="186"/>
        <scheme val="minor"/>
      </rPr>
      <t>b</t>
    </r>
  </si>
  <si>
    <t>Choice on transitional arrangements for the definition of the capital measure</t>
  </si>
  <si>
    <t>Disclosure of mean values</t>
  </si>
  <si>
    <r>
      <t>Mean of daily values of gross SFT assets, after adjustment for sale accounting transactions</t>
    </r>
    <r>
      <rPr>
        <sz val="11"/>
        <rFont val="Calibri"/>
        <family val="2"/>
        <scheme val="minor"/>
      </rPr>
      <t xml:space="preserve"> and netted of amounts of associated cash payables and cash receivable</t>
    </r>
  </si>
  <si>
    <t>Quarter-end value of gross SFT assets, after adjustment for sale accounting transactions and netted of amounts of associated cash payables and cash receivables</t>
  </si>
  <si>
    <r>
      <t>Total exposure</t>
    </r>
    <r>
      <rPr>
        <sz val="11"/>
        <color theme="1"/>
        <rFont val="Calibri"/>
        <family val="2"/>
        <charset val="186"/>
        <scheme val="minor"/>
      </rPr>
      <t xml:space="preserve"> measure (including the impact of any applicable temporary exemption of central bank reserves) incorporating mean values from row 28 of gross SFT assets (after adjustment for sale accounting transactions and netted of amounts of associated cash payables and cash receivables)</t>
    </r>
  </si>
  <si>
    <t>30a</t>
  </si>
  <si>
    <r>
      <t>Total exposure</t>
    </r>
    <r>
      <rPr>
        <sz val="11"/>
        <color theme="1"/>
        <rFont val="Calibri"/>
        <family val="2"/>
        <charset val="186"/>
        <scheme val="minor"/>
      </rPr>
      <t xml:space="preserve"> measure (excluding the impact of any applicable temporary exemption of central bank reserves) incorporating mean values from row 28 of gross SFT assets (after adjustment for sale accounting transactions and netted of amounts of associated cash payables and cash receivables)</t>
    </r>
  </si>
  <si>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</si>
  <si>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</si>
  <si>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</si>
  <si>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</si>
  <si>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</si>
  <si>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</si>
  <si>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</si>
  <si>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</si>
  <si>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</si>
  <si>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</si>
  <si>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</si>
  <si>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</si>
  <si>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</si>
  <si>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</si>
  <si>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</si>
  <si>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</si>
  <si>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</si>
  <si>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</si>
  <si>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</si>
  <si>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</si>
  <si>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</si>
  <si>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</si>
  <si>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</si>
  <si>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</si>
  <si>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</si>
  <si>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</si>
  <si>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</si>
  <si>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Row</t>
  </si>
  <si>
    <t>Description of the processes used to manage the risk of excessive leverage</t>
  </si>
  <si>
    <r>
      <t xml:space="preserve">Description of the factors that had an impact on the leverage </t>
    </r>
    <r>
      <rPr>
        <sz val="11"/>
        <color rgb="FFFF0000"/>
        <rFont val="Calibri"/>
        <family val="2"/>
        <scheme val="minor"/>
      </rPr>
      <t>r</t>
    </r>
    <r>
      <rPr>
        <sz val="11"/>
        <color rgb="FF000000"/>
        <rFont val="Calibri"/>
        <family val="2"/>
        <scheme val="minor"/>
      </rPr>
      <t xml:space="preserve">atio during the period to which the disclosed leverage </t>
    </r>
    <r>
      <rPr>
        <sz val="11"/>
        <color rgb="FFFF0000"/>
        <rFont val="Calibri"/>
        <family val="2"/>
        <scheme val="minor"/>
      </rPr>
      <t>r</t>
    </r>
    <r>
      <rPr>
        <sz val="11"/>
        <color rgb="FF000000"/>
        <rFont val="Calibri"/>
        <family val="2"/>
        <scheme val="minor"/>
      </rPr>
      <t>atio refers</t>
    </r>
  </si>
  <si>
    <t xml:space="preserve">Table EU LIQA - Liquidity risk management </t>
  </si>
  <si>
    <t>Template EU LIQ1 - Quantitative information of LCR</t>
  </si>
  <si>
    <t>Table EU LIQB  on qualitative information on LCR, which complements template EU LIQ1.</t>
  </si>
  <si>
    <t xml:space="preserve">Template EU LIQ2: Net Stable Funding Ratio </t>
  </si>
  <si>
    <t>in accordance with Article 451a(4) CRR</t>
  </si>
  <si>
    <t xml:space="preserve">Strategies and processes in the management of the liquidity risk, including policies on diversification in the sources and tenor of planned funding, </t>
  </si>
  <si>
    <t>Structure and organisation of the liquidity risk management function (authority, statute, other arrangements).</t>
  </si>
  <si>
    <t>A description of the degree of centralisation of liquidity management and interaction between the group’s units</t>
  </si>
  <si>
    <t>Scope and nature of liquidity risk reporting and measurement systems.</t>
  </si>
  <si>
    <t>Policies for hedging and mitigating the liquidity risk and strategies and processes for monitoring the continuing effectiveness of hedges and mitigants.</t>
  </si>
  <si>
    <t>An outline of the bank`s contingency funding plans.</t>
  </si>
  <si>
    <t>An explanation of how stress testing is used.</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</si>
  <si>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</si>
  <si>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t>
  </si>
  <si>
    <r>
      <t>·</t>
    </r>
    <r>
      <rPr>
        <sz val="7"/>
        <rFont val="Calibri"/>
        <family val="2"/>
        <scheme val="minor"/>
      </rPr>
      <t xml:space="preserve">         </t>
    </r>
    <r>
      <rPr>
        <sz val="12"/>
        <rFont val="Calibri"/>
        <family val="2"/>
        <scheme val="minor"/>
      </rPr>
      <t>Concentration limits on collateral pools and sources of funding (both products and counterparties)</t>
    </r>
  </si>
  <si>
    <r>
      <t>·</t>
    </r>
    <r>
      <rPr>
        <sz val="7"/>
        <rFont val="Calibri"/>
        <family val="2"/>
        <scheme val="minor"/>
      </rPr>
      <t xml:space="preserve">         </t>
    </r>
    <r>
      <rPr>
        <sz val="12"/>
        <rFont val="Calibri"/>
        <family val="2"/>
        <scheme val="minor"/>
      </rPr>
      <t>Customised measurement tools or metrics that assess the structure of the bank’s balance sheet or that project cash flows and future liquidity positions, taking into account off-balance sheet risks which are specific to that bank</t>
    </r>
  </si>
  <si>
    <r>
      <t>·</t>
    </r>
    <r>
      <rPr>
        <sz val="7"/>
        <rFont val="Calibri"/>
        <family val="2"/>
        <scheme val="minor"/>
      </rPr>
      <t xml:space="preserve">         </t>
    </r>
    <r>
      <rPr>
        <sz val="12"/>
        <rFont val="Calibri"/>
        <family val="2"/>
        <scheme val="minor"/>
      </rPr>
      <t>Liquidity exposures and funding needs at the level of individual legal entities, foreign branches and subsidiaries, taking into account legal, regulatory and operational limitations on the transferability of liquidity</t>
    </r>
  </si>
  <si>
    <r>
      <t>·</t>
    </r>
    <r>
      <rPr>
        <sz val="7"/>
        <rFont val="Calibri"/>
        <family val="2"/>
        <scheme val="minor"/>
      </rPr>
      <t xml:space="preserve">         </t>
    </r>
    <r>
      <rPr>
        <sz val="12"/>
        <rFont val="Calibri"/>
        <family val="2"/>
        <scheme val="minor"/>
      </rPr>
      <t>Balance sheet and off-balance sheet items broken down into maturity buckets and the resultant liquidity gaps</t>
    </r>
  </si>
  <si>
    <t>Scope of consolidation: (solo/consolidated)</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</si>
  <si>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</si>
  <si>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</si>
  <si>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</si>
  <si>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</si>
  <si>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</si>
  <si>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</si>
  <si>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</si>
  <si>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</si>
  <si>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</si>
  <si>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</si>
  <si>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</si>
  <si>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</si>
  <si>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</si>
  <si>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</si>
  <si>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</si>
  <si>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</si>
  <si>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</si>
  <si>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</si>
  <si>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</si>
  <si>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</si>
  <si>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</si>
  <si>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</si>
  <si>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</si>
  <si>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</si>
  <si>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</si>
  <si>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</si>
  <si>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</si>
  <si>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</si>
  <si>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</si>
  <si>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</si>
  <si>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</si>
  <si>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</si>
  <si>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</si>
  <si>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</si>
  <si>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</si>
  <si>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</si>
  <si>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</si>
  <si>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</si>
  <si>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</si>
  <si>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</si>
  <si>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</si>
  <si>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in accordance with Article 451a(2) CRR</t>
  </si>
  <si>
    <t>Explanations on the main drivers of LCR results and the evolution of the contribution of inputs to the LCR’s calculation over time</t>
  </si>
  <si>
    <t>Explanations on the changes in the LCR over time</t>
  </si>
  <si>
    <t>Explanations on the actual concentration of funding sources</t>
  </si>
  <si>
    <t>High-level description of the composition of the institution`s liquidity buffer.</t>
  </si>
  <si>
    <t>Derivative exposures and potential collateral calls</t>
  </si>
  <si>
    <t>Currency mismatch in the LCR</t>
  </si>
  <si>
    <t>Other items in the LCR calculation that are not captured in the LCR disclosure template but that the institution considers relevant for its liquidity profile</t>
  </si>
  <si>
    <t>In accordance with Article 451a(3) CRR</t>
  </si>
  <si>
    <t>(in currency amount)</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</si>
  <si>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</si>
  <si>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</si>
  <si>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</si>
  <si>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</si>
  <si>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</si>
  <si>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</si>
  <si>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</si>
  <si>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</si>
  <si>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</si>
  <si>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</si>
  <si>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</si>
  <si>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</si>
  <si>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</si>
  <si>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</si>
  <si>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</si>
  <si>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</si>
  <si>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</si>
  <si>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</si>
  <si>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</si>
  <si>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</si>
  <si>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</si>
  <si>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</si>
  <si>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</si>
  <si>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</si>
  <si>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</si>
  <si>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</si>
  <si>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1"/>
        <color theme="9" tint="-0.249977111117893"/>
        <rFont val="Calibri"/>
        <family val="2"/>
        <scheme val="minor"/>
      </rPr>
      <t xml:space="preserve"> </t>
    </r>
    <r>
      <rPr>
        <i/>
        <sz val="11"/>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</si>
  <si>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</si>
  <si>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</si>
  <si>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</si>
  <si>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</si>
  <si>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</si>
  <si>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</si>
  <si>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</si>
  <si>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Calibri"/>
        <family val="2"/>
        <charset val="186"/>
        <scheme val="minor"/>
      </rPr>
      <t> </t>
    </r>
  </si>
  <si>
    <t xml:space="preserve">NSFR derivative liabilities before deduction of variation margin posted </t>
  </si>
  <si>
    <t>All other assets not included in the above categories</t>
  </si>
  <si>
    <t>Off-balance sheet items</t>
  </si>
  <si>
    <t>Total RSF</t>
  </si>
  <si>
    <t>Net Stable Funding Ratio (%)</t>
  </si>
  <si>
    <t>Template EU CR4 – standardised approach – Credit risk exposure and CRM effects</t>
  </si>
  <si>
    <t>Template EU CR5 – standardised approach</t>
  </si>
  <si>
    <t>Table EU CRD – Qualitative disclosure requirements related to standardised approach</t>
  </si>
  <si>
    <t>Article 444  (a) CRR</t>
  </si>
  <si>
    <t>Names of the external credit assessment institutions (ECAIs) and export credit agencies (ECAs) nominated by the institution, and the reasons for any changes over the disclosure period;</t>
  </si>
  <si>
    <t>Article 444  (b) CRR</t>
  </si>
  <si>
    <t>The exposure classes for which each ECAI or ECA is used;</t>
  </si>
  <si>
    <t>Article 444 (c) CRR</t>
  </si>
  <si>
    <t>(c )</t>
  </si>
  <si>
    <t>A description of the process used to transfer the issuer and issue credit ratings onto comparable assets  items not included in the trading book;</t>
  </si>
  <si>
    <t>Article 444 (d) CRR</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</si>
  <si>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</si>
  <si>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 xml:space="preserve"> Exposure classes</t>
  </si>
  <si>
    <t>Exposures before CCF and before CRM</t>
  </si>
  <si>
    <t>Exposures post CCF and post CRM</t>
  </si>
  <si>
    <t>RWAs and RWAs density</t>
  </si>
  <si>
    <t>On-balance-sheet exposures</t>
  </si>
  <si>
    <t>Off-balance-sheet exposures</t>
  </si>
  <si>
    <t>RWAs</t>
  </si>
  <si>
    <t xml:space="preserve">RWAs density (%) </t>
  </si>
  <si>
    <t>Central governments or central banks</t>
  </si>
  <si>
    <t>Regional government or local authorities</t>
  </si>
  <si>
    <t>Public sector entities</t>
  </si>
  <si>
    <t>Multilateral development banks</t>
  </si>
  <si>
    <t>International organisations</t>
  </si>
  <si>
    <t>Retail</t>
  </si>
  <si>
    <t>Institutions and corporates with a short-term credit assessment</t>
  </si>
  <si>
    <t>Other items</t>
  </si>
  <si>
    <t>TOTAL</t>
  </si>
  <si>
    <t>Risk weight</t>
  </si>
  <si>
    <t>Of which unrated</t>
  </si>
  <si>
    <t>Others</t>
  </si>
  <si>
    <t>n</t>
  </si>
  <si>
    <t>o</t>
  </si>
  <si>
    <t>p</t>
  </si>
  <si>
    <t>q</t>
  </si>
  <si>
    <t>Table EU CRA: General qualitative information about credit risk</t>
  </si>
  <si>
    <t>Table EU CRB: Additional disclosure related to the credit quality of assets</t>
  </si>
  <si>
    <t>Template EU CR1: Performing and non-performing exposures and related provisions</t>
  </si>
  <si>
    <t>Template EU CR1-A: Maturity of exposures</t>
  </si>
  <si>
    <t>Template EU CR2: Changes in the stock of non-performing loans and advances</t>
  </si>
  <si>
    <t>Template EU CR2a: Changes in the stock of non-performing loans and advances and related net accumulated recoveries</t>
  </si>
  <si>
    <t>Template EU CQ1: Credit quality of forborne exposures</t>
  </si>
  <si>
    <t>Template EU CQ2: Quality of forbearance</t>
  </si>
  <si>
    <t>Template EU CQ3: Credit quality of performing and non-performing exposures by past due days</t>
  </si>
  <si>
    <t>Template EU CQ4: Quality of non-performing exposures by geography </t>
  </si>
  <si>
    <t>Template EU CQ5: Credit quality of loans and advances by industry</t>
  </si>
  <si>
    <t xml:space="preserve">Template EU CQ6: Collateral valuation - loans and advances </t>
  </si>
  <si>
    <t xml:space="preserve">Template EU CQ7: Collateral obtained by taking possession and execution processes </t>
  </si>
  <si>
    <t>Template EU CQ8: Collateral obtained by taking possession and execution processes – vintage breakdown</t>
  </si>
  <si>
    <t>Institutions shall describe their risk management objectives and policies for credit risk by providing the following information:</t>
  </si>
  <si>
    <t>Qualitative disclosures</t>
  </si>
  <si>
    <t>In the concise risk statement in accordance with point (f) of Article 435(1) CRR, how the business model translates into the components of the institution’s credit risk profile.</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</si>
  <si>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</si>
  <si>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When informing on the structure and organisation of the risk management function in accordance with point (b) of Article 435(1) CRR, the structure and organisation of the credit risk management and control function.</t>
  </si>
  <si>
    <t>When informing on the authority, status and other arrangements for the risk management function in accordance with point (b) of Article 435(1) CRR, the relationships between credit risk management, risk control, compliance and internal audit functions.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</si>
  <si>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</si>
  <si>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 extent of past-due exposures (more than 90 days) that are not considered to be impaired and the reasons for this.</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</si>
  <si>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</si>
  <si>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</si>
  <si>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 xml:space="preserve">Template EU CR1: Performing and non-performing exposures and related provisions. </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</si>
  <si>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</si>
  <si>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</si>
  <si>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</si>
  <si>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</si>
  <si>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</si>
  <si>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</si>
  <si>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</si>
  <si>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</si>
  <si>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</si>
  <si>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</si>
  <si>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</si>
  <si>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</si>
  <si>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</si>
  <si>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</si>
  <si>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</si>
  <si>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</si>
  <si>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</si>
  <si>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</si>
  <si>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</si>
  <si>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</si>
  <si>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</si>
  <si>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</si>
  <si>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</si>
  <si>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</si>
  <si>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</si>
  <si>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</si>
  <si>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</si>
  <si>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</si>
  <si>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</si>
  <si>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</si>
  <si>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</si>
  <si>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</si>
  <si>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</si>
  <si>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</si>
  <si>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</si>
  <si>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</si>
  <si>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</si>
  <si>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160</t>
  </si>
  <si>
    <t>170</t>
  </si>
  <si>
    <t>180</t>
  </si>
  <si>
    <t>190</t>
  </si>
  <si>
    <t>200</t>
  </si>
  <si>
    <t>210</t>
  </si>
  <si>
    <t>220</t>
  </si>
  <si>
    <t>Net exposure value</t>
  </si>
  <si>
    <t>On demand</t>
  </si>
  <si>
    <t>&lt;= 1 year</t>
  </si>
  <si>
    <t>&gt; 1 year &lt;= 5 years</t>
  </si>
  <si>
    <t>&gt; 5 years</t>
  </si>
  <si>
    <t>No stated maturity</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</si>
  <si>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</si>
  <si>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</si>
  <si>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</si>
  <si>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</si>
  <si>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</si>
  <si>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</si>
  <si>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</si>
  <si>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Related net accumulated recoveries</t>
  </si>
  <si>
    <t>Outflow to performing portfolio</t>
  </si>
  <si>
    <t>Outflow due to loan repayment, partial or total</t>
  </si>
  <si>
    <t>Outflow due to collateral liquidations</t>
  </si>
  <si>
    <t>Outflow due to taking possession of collateral</t>
  </si>
  <si>
    <t>Outflow due to sale of instruments</t>
  </si>
  <si>
    <t>Outflow due to risk transfers</t>
  </si>
  <si>
    <t>Outflow due to reclassification as held for sale</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</si>
  <si>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</si>
  <si>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</si>
  <si>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</si>
  <si>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</si>
  <si>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</si>
  <si>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</si>
  <si>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</si>
  <si>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</si>
  <si>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</si>
  <si>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</si>
  <si>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</si>
  <si>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Gross carrying amount of forborne exposures</t>
  </si>
  <si>
    <t>Loans and advances that have been forborne more than twice</t>
  </si>
  <si>
    <t>Non-performing forborne loans and advances that failed to meet the non-performing exit criteria</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</si>
  <si>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</si>
  <si>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</si>
  <si>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</si>
  <si>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</si>
  <si>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</si>
  <si>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</si>
  <si>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</si>
  <si>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</si>
  <si>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</si>
  <si>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</si>
  <si>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r>
      <t>Template EU CQ4: Quality of non-performing exposures by geography</t>
    </r>
    <r>
      <rPr>
        <sz val="10"/>
        <rFont val="Calibri"/>
        <family val="2"/>
        <scheme val="minor"/>
      </rPr>
      <t> </t>
    </r>
  </si>
  <si>
    <r>
      <t>f</t>
    </r>
    <r>
      <rPr>
        <sz val="8"/>
        <color theme="1"/>
        <rFont val="Calibri"/>
        <family val="2"/>
        <scheme val="minor"/>
      </rPr>
      <t> </t>
    </r>
  </si>
  <si>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</si>
  <si>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</si>
  <si>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</si>
  <si>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</si>
  <si>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</si>
  <si>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</si>
  <si>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Other countries</t>
  </si>
  <si>
    <t>Template EU CQ5: Credit quality of loans and advances to non-financial corporations by industry</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</si>
  <si>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</si>
  <si>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</si>
  <si>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</si>
  <si>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</si>
  <si>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</si>
  <si>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</si>
  <si>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</si>
  <si>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</si>
  <si>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</si>
  <si>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</si>
  <si>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</si>
  <si>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</si>
  <si>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</si>
  <si>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</si>
  <si>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</si>
  <si>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</si>
  <si>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</si>
  <si>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</si>
  <si>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</si>
  <si>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</si>
  <si>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</si>
  <si>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Performing</t>
  </si>
  <si>
    <t>Non-performing</t>
  </si>
  <si>
    <t>Past due &gt; 90 days</t>
  </si>
  <si>
    <t>Of which past due &gt; 30 days ≤ 90 days</t>
  </si>
  <si>
    <t>Of which past due &gt; 90 days ≤ 180 days</t>
  </si>
  <si>
    <t>Of which: past due &gt; 180 days ≤ 1 year</t>
  </si>
  <si>
    <r>
      <t>Of which: past due &gt; 1 years ≤</t>
    </r>
    <r>
      <rPr>
        <sz val="8"/>
        <color theme="1"/>
        <rFont val="Verdana"/>
        <family val="2"/>
      </rPr>
      <t> 2 years</t>
    </r>
  </si>
  <si>
    <t>Of which: past due &gt; 2 years ≤ 5 years</t>
  </si>
  <si>
    <t>Of which: past due &gt; 5 years ≤ 7 years</t>
  </si>
  <si>
    <t>Of which: past due &gt; 7 years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</si>
  <si>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</si>
  <si>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</si>
  <si>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</si>
  <si>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</si>
  <si>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</si>
  <si>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</si>
  <si>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</si>
  <si>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</si>
  <si>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</si>
  <si>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</si>
  <si>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</si>
  <si>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</si>
  <si>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</si>
  <si>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</si>
  <si>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</si>
  <si>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</si>
  <si>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</si>
  <si>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</si>
  <si>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</si>
  <si>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</si>
  <si>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</si>
  <si>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Debt balance reduction</t>
  </si>
  <si>
    <t>Total collateral obtained by taking possession</t>
  </si>
  <si>
    <t>Foreclosed ≤ 2 years</t>
  </si>
  <si>
    <t>Foreclosed &gt; 2 years ≤ 5 years</t>
  </si>
  <si>
    <t>Foreclosed &gt; 5 years</t>
  </si>
  <si>
    <t>Of which non-current assets held-for-sale</t>
  </si>
  <si>
    <t>Collateral obtained by taking possession classified as PP&amp;E</t>
  </si>
  <si>
    <t>Collateral obtained by taking possession other than that classified as PP&amp;E</t>
  </si>
  <si>
    <t>Commercial immovable property</t>
  </si>
  <si>
    <t>Table EU CRC – Qualitative disclosure requirements related to CRM techniques</t>
  </si>
  <si>
    <t>Template EU CR3 –  CRM techniques overview:  Disclosure of the use of credit risk mitigation techniques</t>
  </si>
  <si>
    <t>Article 453 (a) CRR</t>
  </si>
  <si>
    <t xml:space="preserve">A description of the core features of the policies and processes for on- and off-balance sheet netting and an indication of the extent to which institutions make use of balance sheet netting;
</t>
  </si>
  <si>
    <t>Article 453 (b) CRR</t>
  </si>
  <si>
    <t>The core features of policies and processes for eligible collateral evaluation and management;</t>
  </si>
  <si>
    <r>
      <t>Article 453 (c) CRR</t>
    </r>
    <r>
      <rPr>
        <b/>
        <sz val="11"/>
        <color theme="1"/>
        <rFont val="Calibri"/>
        <family val="2"/>
        <scheme val="minor"/>
      </rPr>
      <t xml:space="preserve">
</t>
    </r>
  </si>
  <si>
    <r>
      <t>(c)</t>
    </r>
    <r>
      <rPr>
        <b/>
        <sz val="11"/>
        <color theme="1"/>
        <rFont val="Calibri"/>
        <family val="2"/>
        <scheme val="minor"/>
      </rPr>
      <t xml:space="preserve">
</t>
    </r>
  </si>
  <si>
    <t>A description of the main types of collateral taken by the institution to mitigate credit risk;</t>
  </si>
  <si>
    <t xml:space="preserve">
Article 453 (d) CRR</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</si>
  <si>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</si>
  <si>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 xml:space="preserve">
Article 453 (e) CRR</t>
  </si>
  <si>
    <t>Information about market or credit risk concentrations within the credit mitigation taken;</t>
  </si>
  <si>
    <t xml:space="preserve">Unsecured carrying amount </t>
  </si>
  <si>
    <t>Secured carrying amount</t>
  </si>
  <si>
    <r>
      <rPr>
        <sz val="11"/>
        <color rgb="FF000000"/>
        <rFont val="Segoe UI"/>
        <family val="2"/>
      </rPr>
      <t>Of which</t>
    </r>
    <r>
      <rPr>
        <b/>
        <sz val="11"/>
        <color rgb="FF000000"/>
        <rFont val="Segoe UI"/>
        <family val="2"/>
      </rPr>
      <t xml:space="preserve"> secured by collateral </t>
    </r>
  </si>
  <si>
    <r>
      <rPr>
        <sz val="11"/>
        <color rgb="FF000000"/>
        <rFont val="Segoe UI"/>
        <family val="2"/>
      </rPr>
      <t xml:space="preserve">Of which </t>
    </r>
    <r>
      <rPr>
        <b/>
        <sz val="11"/>
        <color rgb="FF000000"/>
        <rFont val="Segoe UI"/>
        <family val="2"/>
      </rPr>
      <t>secured by financial guarantees</t>
    </r>
  </si>
  <si>
    <r>
      <rPr>
        <sz val="11"/>
        <color rgb="FF000000"/>
        <rFont val="Segoe UI"/>
        <family val="2"/>
      </rPr>
      <t xml:space="preserve">Of which </t>
    </r>
    <r>
      <rPr>
        <b/>
        <sz val="11"/>
        <color rgb="FF000000"/>
        <rFont val="Segoe UI"/>
        <family val="2"/>
      </rPr>
      <t>secured by credit derivatives</t>
    </r>
  </si>
  <si>
    <t xml:space="preserve">Debt securities </t>
  </si>
  <si>
    <t>  </t>
  </si>
  <si>
    <t xml:space="preserve">     Of which non-performing exposures</t>
  </si>
  <si>
    <t xml:space="preserve">            Of which defaulted </t>
  </si>
  <si>
    <t>Table EU CRE – Qualitative disclosure requirements related to IRB approach</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</si>
  <si>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</si>
  <si>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</si>
  <si>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</si>
  <si>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</si>
  <si>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</si>
  <si>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</si>
  <si>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Template CR9.1 –IRB approach – Back-testing of PD per exposure class (only for  PD estimates according to point (f) of Article 180(1) CRR)</t>
  </si>
  <si>
    <t>Article 452  (a) CRR</t>
  </si>
  <si>
    <t>The competent authority's permission of the approach or approved transition</t>
  </si>
  <si>
    <t>Article 452  (c) CRR</t>
  </si>
  <si>
    <t>(c) The control mechanisms for rating systems at the different stages of model development, controls and changes, which shall include information on:
   (i) the relationship between the risk management function and the internal audit function;
   (ii) the rating system review;
   (iii) procedure to ensure the independence of the function in charge of reviewing the models from the functions responsible for the development of the models;
   (iv) the procedure to ensure the accountability of the functions in charge of developing and reviewing the models</t>
  </si>
  <si>
    <t xml:space="preserve">
Article 452 (d) CRR</t>
  </si>
  <si>
    <r>
      <t xml:space="preserve">
</t>
    </r>
    <r>
      <rPr>
        <sz val="11"/>
        <color theme="1"/>
        <rFont val="Calibri"/>
        <family val="2"/>
        <charset val="186"/>
        <scheme val="minor"/>
      </rPr>
      <t xml:space="preserve">The role of the functions involved in the development, approval and subsequent changes of the credit risk models;
</t>
    </r>
  </si>
  <si>
    <r>
      <t xml:space="preserve">
Article 452 (e) CRR
</t>
    </r>
    <r>
      <rPr>
        <b/>
        <sz val="11"/>
        <color theme="1"/>
        <rFont val="Calibri"/>
        <family val="2"/>
        <scheme val="minor"/>
      </rPr>
      <t xml:space="preserve">
</t>
    </r>
  </si>
  <si>
    <t>The scope and main content of the reporting related to credit risk models;</t>
  </si>
  <si>
    <t>Article 452 (f) CRR</t>
  </si>
  <si>
    <t>A description of the internal ratings process by exposure class, including the number of key models used with respect to each portfolio and a brief discussion of the main differences between the models within the same portfolio, covering:
   (i)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
   (ii) where applicable, the definitions, methods  and  data  for  estimation  and validation of LGD, such as methods to calculate downturn LGD, how LGDs are estimated for low default portfolio and the time lapse between the default event and the closure of the exposure;
    (iii) where applicable, the definitions, methods  and  data  for  estimation  and validation of credit conversion factors, including assumptions employed in the derivation of those variables.</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</si>
  <si>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</si>
  <si>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</si>
  <si>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</si>
  <si>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</si>
  <si>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</si>
  <si>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</si>
  <si>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</si>
  <si>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</si>
  <si>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</si>
  <si>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</si>
  <si>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</si>
  <si>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</si>
  <si>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</si>
  <si>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t>
  </si>
  <si>
    <t>Exposure class X</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</si>
  <si>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</si>
  <si>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</si>
  <si>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</si>
  <si>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</si>
  <si>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</si>
  <si>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</si>
  <si>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</si>
  <si>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</si>
  <si>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</si>
  <si>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</si>
  <si>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</si>
  <si>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</si>
  <si>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</si>
  <si>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</si>
  <si>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</si>
  <si>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</si>
  <si>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</si>
  <si>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</si>
  <si>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Total (all exposures classes)</t>
  </si>
  <si>
    <t>F-IRB</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</si>
  <si>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</si>
  <si>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</si>
  <si>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</si>
  <si>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</si>
  <si>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</si>
  <si>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</si>
  <si>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</si>
  <si>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</si>
  <si>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</si>
  <si>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</si>
  <si>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</si>
  <si>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</si>
  <si>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</si>
  <si>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</si>
  <si>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</si>
  <si>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</si>
  <si>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</si>
  <si>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</si>
  <si>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</si>
  <si>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</si>
  <si>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</si>
  <si>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</si>
  <si>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</si>
  <si>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</si>
  <si>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</si>
  <si>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 xml:space="preserve">  </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</si>
  <si>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</si>
  <si>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</si>
  <si>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</si>
  <si>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</si>
  <si>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</si>
  <si>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 xml:space="preserve">Total exposures
</t>
  </si>
  <si>
    <t>Credit risk Mitigation techniques</t>
  </si>
  <si>
    <t>Credit risk Mitigation methods in the calculation of RWEAs</t>
  </si>
  <si>
    <t>Funded credit 
Protection (FCP)</t>
  </si>
  <si>
    <r>
      <t xml:space="preserve"> </t>
    </r>
    <r>
      <rPr>
        <sz val="8.5"/>
        <color theme="1"/>
        <rFont val="Segoe UI"/>
        <family val="2"/>
      </rPr>
      <t>Unfunded credit 
Protection (UFCP)</t>
    </r>
  </si>
  <si>
    <r>
      <rPr>
        <b/>
        <sz val="8.5"/>
        <color theme="1"/>
        <rFont val="Segoe UI"/>
        <family val="2"/>
      </rPr>
      <t xml:space="preserve">RWEA without substitution effects
</t>
    </r>
    <r>
      <rPr>
        <sz val="8.5"/>
        <color theme="1"/>
        <rFont val="Segoe UI"/>
        <family val="2"/>
      </rPr>
      <t xml:space="preserve">(reduction effects only)
</t>
    </r>
  </si>
  <si>
    <r>
      <t xml:space="preserve">RWEA with substitution effects
</t>
    </r>
    <r>
      <rPr>
        <sz val="8.5"/>
        <color theme="1"/>
        <rFont val="Segoe UI"/>
        <family val="2"/>
      </rPr>
      <t>(both reduction and sustitution effects)</t>
    </r>
    <r>
      <rPr>
        <b/>
        <sz val="8.5"/>
        <color theme="1"/>
        <rFont val="Segoe UI"/>
        <family val="2"/>
      </rPr>
      <t xml:space="preserve">
</t>
    </r>
  </si>
  <si>
    <r>
      <t xml:space="preserve"> 
Part of exposures covered by </t>
    </r>
    <r>
      <rPr>
        <b/>
        <sz val="8.5"/>
        <color theme="1"/>
        <rFont val="Segoe UI"/>
        <family val="2"/>
      </rPr>
      <t>Financial Collaterals (%</t>
    </r>
    <r>
      <rPr>
        <sz val="8.5"/>
        <color theme="1"/>
        <rFont val="Segoe UI"/>
        <family val="2"/>
      </rPr>
      <t>)</t>
    </r>
  </si>
  <si>
    <r>
      <t xml:space="preserve">Part of exposures covered by </t>
    </r>
    <r>
      <rPr>
        <b/>
        <sz val="8.5"/>
        <color theme="1"/>
        <rFont val="Segoe UI"/>
        <family val="2"/>
      </rPr>
      <t>Other eligible collaterals (%)</t>
    </r>
  </si>
  <si>
    <r>
      <t xml:space="preserve">Part of exposures covered by </t>
    </r>
    <r>
      <rPr>
        <b/>
        <sz val="8.5"/>
        <color theme="1"/>
        <rFont val="Segoe UI"/>
        <family val="2"/>
      </rPr>
      <t>Other funded credit protection (%)</t>
    </r>
  </si>
  <si>
    <r>
      <t xml:space="preserve">
Part of exposures covered by </t>
    </r>
    <r>
      <rPr>
        <b/>
        <sz val="8.5"/>
        <color theme="1"/>
        <rFont val="Segoe UI"/>
        <family val="2"/>
      </rPr>
      <t>Guarantees (%)</t>
    </r>
  </si>
  <si>
    <r>
      <t xml:space="preserve">Part of exposures covered by </t>
    </r>
    <r>
      <rPr>
        <b/>
        <sz val="8.5"/>
        <color theme="1"/>
        <rFont val="Segoe UI"/>
        <family val="2"/>
      </rPr>
      <t>Credit Derivatives (%)</t>
    </r>
  </si>
  <si>
    <r>
      <t xml:space="preserve">Part of exposures covered by </t>
    </r>
    <r>
      <rPr>
        <b/>
        <sz val="8.5"/>
        <color theme="1"/>
        <rFont val="Segoe UI"/>
        <family val="2"/>
      </rPr>
      <t>Immovable property Collaterals (%</t>
    </r>
    <r>
      <rPr>
        <sz val="8.5"/>
        <color theme="1"/>
        <rFont val="Segoe UI"/>
        <family val="2"/>
      </rPr>
      <t>)</t>
    </r>
  </si>
  <si>
    <r>
      <t xml:space="preserve">Part of exposures covered by </t>
    </r>
    <r>
      <rPr>
        <b/>
        <sz val="8.5"/>
        <color theme="1"/>
        <rFont val="Segoe UI"/>
        <family val="2"/>
      </rPr>
      <t>Receivables (%</t>
    </r>
    <r>
      <rPr>
        <sz val="8.5"/>
        <color theme="1"/>
        <rFont val="Segoe UI"/>
        <family val="2"/>
      </rPr>
      <t>)</t>
    </r>
  </si>
  <si>
    <r>
      <t xml:space="preserve">Part of exposures covered by </t>
    </r>
    <r>
      <rPr>
        <b/>
        <sz val="8.5"/>
        <color theme="1"/>
        <rFont val="Segoe UI"/>
        <family val="2"/>
      </rPr>
      <t>Other physical collateral (%</t>
    </r>
    <r>
      <rPr>
        <sz val="8.5"/>
        <color theme="1"/>
        <rFont val="Segoe UI"/>
        <family val="2"/>
      </rPr>
      <t>)</t>
    </r>
  </si>
  <si>
    <r>
      <t xml:space="preserve">Part of exposures covered by </t>
    </r>
    <r>
      <rPr>
        <b/>
        <sz val="8.5"/>
        <color theme="1"/>
        <rFont val="Segoe UI"/>
        <family val="2"/>
      </rPr>
      <t>Cash on deposit (%)</t>
    </r>
  </si>
  <si>
    <r>
      <t>Part of exposures covered by</t>
    </r>
    <r>
      <rPr>
        <b/>
        <sz val="8.5"/>
        <color theme="1"/>
        <rFont val="Segoe UI"/>
        <family val="2"/>
      </rPr>
      <t xml:space="preserve"> Life insurance policies (%)</t>
    </r>
  </si>
  <si>
    <r>
      <t xml:space="preserve">Part of exposures covered by </t>
    </r>
    <r>
      <rPr>
        <b/>
        <sz val="8.5"/>
        <color theme="1"/>
        <rFont val="Segoe UI"/>
        <family val="2"/>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</si>
  <si>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</si>
  <si>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</si>
  <si>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</si>
  <si>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</si>
  <si>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</si>
  <si>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</si>
  <si>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</si>
  <si>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</si>
  <si>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</si>
  <si>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</si>
  <si>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</si>
  <si>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</si>
  <si>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</si>
  <si>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</si>
  <si>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</si>
  <si>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</si>
  <si>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</si>
  <si>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</si>
  <si>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Exposure class</t>
  </si>
  <si>
    <t>Number of obligors at the end of previous year</t>
  </si>
  <si>
    <t>Observed average default rate (%)</t>
  </si>
  <si>
    <t>Exposures weighted average PD (%)</t>
  </si>
  <si>
    <t>Average PD (%)</t>
  </si>
  <si>
    <t>Average
historical
annual
default rate (%)</t>
  </si>
  <si>
    <t>Of which number of
obligors which defaulted in the year</t>
  </si>
  <si>
    <t>average PD</t>
  </si>
  <si>
    <t>Number of obligors in the end of previous year</t>
  </si>
  <si>
    <t>External rating
equivalent</t>
  </si>
  <si>
    <t>Template EU CR10 –  Specialised lending and equity exposures under the simple riskweighted approach</t>
  </si>
  <si>
    <t>Template EU CR10.1</t>
  </si>
  <si>
    <t>Specialised lending : Project finance (Slotting approach)</t>
  </si>
  <si>
    <t>Regulatory categories</t>
  </si>
  <si>
    <t>Remaining maturity</t>
  </si>
  <si>
    <t>On-balancesheet exposure</t>
  </si>
  <si>
    <t>Off-balancesheet exposure</t>
  </si>
  <si>
    <t>Category 1</t>
  </si>
  <si>
    <t>Less than 2.5 years</t>
  </si>
  <si>
    <t>Equal to or more than 2.5 years</t>
  </si>
  <si>
    <t>Category 2</t>
  </si>
  <si>
    <t>Category 3</t>
  </si>
  <si>
    <t>Category 4</t>
  </si>
  <si>
    <t>Category 5</t>
  </si>
  <si>
    <t>-</t>
  </si>
  <si>
    <t>Template EU CR10.2</t>
  </si>
  <si>
    <t>Specialised lending : Income-producing real estate and  high volatility commercial real estate (Slotting approach)</t>
  </si>
  <si>
    <t>Template EU CR10.3</t>
  </si>
  <si>
    <t>Specialised lending : Object finance (Slotting approach)</t>
  </si>
  <si>
    <t>Template EU CR10.4</t>
  </si>
  <si>
    <t>Specialised lending : Commodities finance (Slotting approach)</t>
  </si>
  <si>
    <t>Template EU CR10.5</t>
  </si>
  <si>
    <t>Equity exposures under the simple risk-weighted approach</t>
  </si>
  <si>
    <t>Categories</t>
  </si>
  <si>
    <t>Private equity exposures</t>
  </si>
  <si>
    <t>Exchange-traded equity exposures</t>
  </si>
  <si>
    <t>Other equity exposures</t>
  </si>
  <si>
    <t>Table EU MRA: Qualitative disclosure requirements related to market risk</t>
  </si>
  <si>
    <t>Template EU MR1 - Market risk under the standardised approach</t>
  </si>
  <si>
    <t>Table EU MRB: Qualitative disclosure requirements for institutions using the internal Market Risk Models</t>
  </si>
  <si>
    <t>Template EU MR2-A - Market risk under the internal Model Approach (IMA)</t>
  </si>
  <si>
    <t>Template EU MR2-B - RWA flow statements of market risk exposures under the IMA</t>
  </si>
  <si>
    <t>Template EU MR3 - IMA values for trading portfolios</t>
  </si>
  <si>
    <t>Template EU MR4 - Comparison of VaR estimates with gains/losses</t>
  </si>
  <si>
    <t>Flexible format disclosure</t>
  </si>
  <si>
    <r>
      <t xml:space="preserve">Points (a) and (d) of Article 435 (1) CRR
</t>
    </r>
    <r>
      <rPr>
        <sz val="10"/>
        <color theme="1"/>
        <rFont val="Arial"/>
        <family val="2"/>
      </rPr>
      <t xml:space="preserve">
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r>
  </si>
  <si>
    <r>
      <t xml:space="preserve">Point (b) of Article 435 (1) CRR
</t>
    </r>
    <r>
      <rPr>
        <sz val="11"/>
        <color theme="1"/>
        <rFont val="Calibri"/>
        <family val="2"/>
        <charset val="186"/>
        <scheme val="minor"/>
      </rPr>
      <t xml:space="preserve">
A description of the structure and organisation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r>
    <r>
      <rPr>
        <b/>
        <sz val="11"/>
        <color theme="1"/>
        <rFont val="Calibri"/>
        <family val="2"/>
        <scheme val="minor"/>
      </rPr>
      <t xml:space="preserve">
</t>
    </r>
  </si>
  <si>
    <r>
      <t xml:space="preserve">Point (c ) of Article 435 (1) CRR
</t>
    </r>
    <r>
      <rPr>
        <sz val="11"/>
        <color theme="1"/>
        <rFont val="Calibri"/>
        <family val="2"/>
        <charset val="186"/>
        <scheme val="minor"/>
      </rPr>
      <t xml:space="preserve">
Scope and nature of risk reporting and measurement systems</t>
    </r>
  </si>
  <si>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</si>
  <si>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</si>
  <si>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</si>
  <si>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</si>
  <si>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</si>
  <si>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</si>
  <si>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</si>
  <si>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</si>
  <si>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</si>
  <si>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</si>
  <si>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r>
      <t xml:space="preserve">Securitisation </t>
    </r>
    <r>
      <rPr>
        <sz val="10"/>
        <color theme="1"/>
        <rFont val="Arial"/>
        <family val="2"/>
      </rPr>
      <t>(specific risk)</t>
    </r>
  </si>
  <si>
    <t>EU (a)</t>
  </si>
  <si>
    <r>
      <rPr>
        <b/>
        <sz val="10"/>
        <color theme="1"/>
        <rFont val="Calibri"/>
        <family val="2"/>
        <scheme val="minor"/>
      </rPr>
      <t xml:space="preserve">Article 455(c) CRR
</t>
    </r>
    <r>
      <rPr>
        <sz val="10"/>
        <color theme="1"/>
        <rFont val="Calibri"/>
        <family val="2"/>
        <scheme val="minor"/>
      </rPr>
      <t xml:space="preserve">
Description of the procedures and systems implemented for the assurance of tradability of the positions included in the trading book in order to comply with the requirements of Article 104. 
Description of the methodology used to ensure that the policies and procedures implemented for the overall management of the trading book are appropriate. </t>
    </r>
  </si>
  <si>
    <t>EU (b)</t>
  </si>
  <si>
    <r>
      <t xml:space="preserve">
</t>
    </r>
    <r>
      <rPr>
        <b/>
        <sz val="10"/>
        <rFont val="Calibri"/>
        <family val="2"/>
        <scheme val="minor"/>
      </rPr>
      <t>Article 455(c) CRR</t>
    </r>
    <r>
      <rPr>
        <sz val="10"/>
        <rFont val="Calibri"/>
        <family val="2"/>
        <scheme val="minor"/>
      </rPr>
      <t xml:space="preserve">
For exposures from the trading and the non-trading book that are measured at fair value in accordance with
the applicable accounting framework and that have their exposure value adjusted in accordance with
Part Two, Title I, Chapter 2, Article 34 and Part Three, Title I, Chapter 3, Article 105 of the CRR (as well as the
Commission Delegated Regulation (EU) No 2016/101), institutions shall describe systems and controls to
ensure that the valuation estimates are prudent and reliable. These disclosures shall be provided as part of the
market risk disclosures for exposures from the trading book.</t>
    </r>
  </si>
  <si>
    <r>
      <rPr>
        <b/>
        <sz val="10"/>
        <color rgb="FF000000"/>
        <rFont val="Calibri"/>
        <family val="2"/>
        <scheme val="minor"/>
      </rPr>
      <t>Point (i) of Article 455(a) CRR</t>
    </r>
    <r>
      <rPr>
        <sz val="10"/>
        <color rgb="FF000000"/>
        <rFont val="Calibri"/>
        <family val="2"/>
        <scheme val="minor"/>
      </rPr>
      <t xml:space="preserve">
(A) Institutions using VaR models and SVaR models must disclose the following information:</t>
    </r>
  </si>
  <si>
    <t xml:space="preserve">(a) </t>
  </si>
  <si>
    <r>
      <rPr>
        <b/>
        <sz val="10"/>
        <color rgb="FF000000"/>
        <rFont val="Calibri"/>
        <family val="2"/>
        <scheme val="minor"/>
      </rPr>
      <t xml:space="preserve">Point (i) of Article 455 (a) and Article 455 (b) CRR
</t>
    </r>
    <r>
      <rPr>
        <sz val="10"/>
        <color rgb="FF000000"/>
        <rFont val="Calibri"/>
        <family val="2"/>
        <scheme val="minor"/>
      </rPr>
      <t xml:space="preserve">
Description of activities and risks covered by VaR and SVaR models, specifying how they are distributed in portfolios/sub-portfolios for which the competent authority has granted permission.</t>
    </r>
  </si>
  <si>
    <r>
      <rPr>
        <b/>
        <sz val="10"/>
        <rFont val="Calibri"/>
        <family val="2"/>
        <scheme val="minor"/>
      </rPr>
      <t xml:space="preserve">Article 455(b) CRR
</t>
    </r>
    <r>
      <rPr>
        <sz val="10"/>
        <rFont val="Calibri"/>
        <family val="2"/>
        <scheme val="minor"/>
      </rPr>
      <t xml:space="preserve">
Description of the scope of application of the VaR and SVaR models for which the competent authority has granted permission, </t>
    </r>
    <r>
      <rPr>
        <i/>
        <sz val="10"/>
        <rFont val="Calibri"/>
        <family val="2"/>
        <scheme val="minor"/>
      </rPr>
      <t>including which entities in the group use these models and how the models represent all the models used at the group level, as well as the percentage of own funds requirements covered by the models or if the same models of VaR/SVaR are used for all entities with market risk exposure</t>
    </r>
  </si>
  <si>
    <r>
      <rPr>
        <b/>
        <sz val="10"/>
        <rFont val="Calibri"/>
        <family val="2"/>
        <scheme val="minor"/>
      </rPr>
      <t xml:space="preserve">Point (i) of Article 455(a) CRR
</t>
    </r>
    <r>
      <rPr>
        <sz val="10"/>
        <rFont val="Calibri"/>
        <family val="2"/>
        <scheme val="minor"/>
      </rPr>
      <t xml:space="preserve">
Characteristics of the models used, including:</t>
    </r>
  </si>
  <si>
    <t xml:space="preserve">General description of regulatory VaR and SVaR models </t>
  </si>
  <si>
    <t xml:space="preserve">(d) </t>
  </si>
  <si>
    <t xml:space="preserve">Discussion of the main differences, if any, between the model used for management purposes and the model used for regulatory purposes (10 day 99%) for VaR and SVaR models. </t>
  </si>
  <si>
    <t xml:space="preserve">(e) </t>
  </si>
  <si>
    <t xml:space="preserve">For VaR models: </t>
  </si>
  <si>
    <t xml:space="preserve">(i) </t>
  </si>
  <si>
    <t>Data updating frequency;</t>
  </si>
  <si>
    <t xml:space="preserve"> (ii) </t>
  </si>
  <si>
    <t xml:space="preserve">Length of the data period that is used to calibrate the model. Describe the weighting scheme that is used (if any); </t>
  </si>
  <si>
    <t xml:space="preserve">(iii) </t>
  </si>
  <si>
    <t xml:space="preserve">How the institutions determines the 10-day holding period (for example, does it scale up a 1-day VaR by the square root of 10, or does it directly model the 10-day VaR?); </t>
  </si>
  <si>
    <t xml:space="preserve"> (iv) </t>
  </si>
  <si>
    <t xml:space="preserve">Aggregation approach, which is the method for aggregating the specific and general risk (i.e. do the institutions calculate the specific charge as a stand-alone charge by using a different method than the one used to calculate the general risk or do the institutions use a single model that diversifies general and specific risk?); </t>
  </si>
  <si>
    <t xml:space="preserve">(v) </t>
  </si>
  <si>
    <t xml:space="preserve">Valuation approach (full revaluation or use of approximations); </t>
  </si>
  <si>
    <t xml:space="preserve">(vi) </t>
  </si>
  <si>
    <t xml:space="preserve">Whether, when simulating potential movements in risk factors, absolute or relative returns (or a mixed approach) are used (i.e. proportional change in prices or rates or absolute change in prices or rates). </t>
  </si>
  <si>
    <t xml:space="preserve">(f) </t>
  </si>
  <si>
    <t xml:space="preserve">For SVaR models, specify: </t>
  </si>
  <si>
    <t xml:space="preserve">How the 10-day holding period is determined. For example, does the institution scale up a 1-day VaR by the square root of 10, or does it directly model the 10-day VaR? If the approach is the same as for the VaR models, the institutions may confirm this and refer to disclosure (e) (iii) above; </t>
  </si>
  <si>
    <t xml:space="preserve">The stress period chosen by the institution and the rationale for this choice; </t>
  </si>
  <si>
    <t xml:space="preserve">Valuation approach (full revaluation or use of approximations). </t>
  </si>
  <si>
    <t xml:space="preserve">(g)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</si>
  <si>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VaR and SVaR models apply at the group level).</t>
    </r>
  </si>
  <si>
    <t xml:space="preserve">(h) </t>
  </si>
  <si>
    <r>
      <rPr>
        <b/>
        <sz val="10"/>
        <color theme="1"/>
        <rFont val="Calibri"/>
        <family val="2"/>
        <scheme val="minor"/>
      </rPr>
      <t>Point (iv) of Article 455(a) CRR</t>
    </r>
    <r>
      <rPr>
        <sz val="10"/>
        <color theme="1"/>
        <rFont val="Calibri"/>
        <family val="2"/>
        <scheme val="minor"/>
      </rPr>
      <t xml:space="preserve">
Description of the approach used for backtesting/validating the accuracy and internal consistency of data and parameters used for the internal models and modelling processes. </t>
    </r>
  </si>
  <si>
    <r>
      <rPr>
        <b/>
        <sz val="10"/>
        <color rgb="FF000000"/>
        <rFont val="Calibri"/>
        <family val="2"/>
        <scheme val="minor"/>
      </rPr>
      <t>Point (ii) of Article 455(a) CRR</t>
    </r>
    <r>
      <rPr>
        <sz val="10"/>
        <color rgb="FF000000"/>
        <rFont val="Calibri"/>
        <family val="2"/>
        <scheme val="minor"/>
      </rPr>
      <t xml:space="preserve">
(B) Institutions using internal models to measure the own funds requirements for the incremental default and migration risk (IRC) must disclose the following information: </t>
    </r>
  </si>
  <si>
    <r>
      <rPr>
        <b/>
        <sz val="10"/>
        <color rgb="FF000000"/>
        <rFont val="Calibri"/>
        <family val="2"/>
        <scheme val="minor"/>
      </rPr>
      <t xml:space="preserve">Point (ii) of Article 455 (a) and Article 455 (b) CRR
</t>
    </r>
    <r>
      <rPr>
        <sz val="10"/>
        <color rgb="FF000000"/>
        <rFont val="Calibri"/>
        <family val="2"/>
        <scheme val="minor"/>
      </rPr>
      <t xml:space="preserve">
Description of risks covered by the IRC models, specifying how they are distributed in portfolios/sub-portfolios for which the competent authority has granted permission.</t>
    </r>
  </si>
  <si>
    <r>
      <rPr>
        <b/>
        <sz val="10"/>
        <color rgb="FF000000"/>
        <rFont val="Calibri"/>
        <family val="2"/>
        <scheme val="minor"/>
      </rPr>
      <t>Article 455(b) CRR</t>
    </r>
    <r>
      <rPr>
        <sz val="10"/>
        <color rgb="FF000000"/>
        <rFont val="Calibri"/>
        <family val="2"/>
        <scheme val="minor"/>
      </rPr>
      <t xml:space="preserve">
Description of the scope of application of the IRC model </t>
    </r>
    <r>
      <rPr>
        <sz val="10"/>
        <color theme="1"/>
        <rFont val="Calibri"/>
        <family val="2"/>
        <scheme val="minor"/>
      </rPr>
      <t>for which the competent authority has granted permission,</t>
    </r>
    <r>
      <rPr>
        <i/>
        <sz val="10"/>
        <color theme="1"/>
        <rFont val="Calibri"/>
        <family val="2"/>
        <scheme val="minor"/>
      </rPr>
      <t xml:space="preserve"> including which entities in the group use these models and how the models represent all the models used at the group level, the percentage of own funds requirements covered by the models /or if the same models of IRC is used for all entities with market risk exposure</t>
    </r>
  </si>
  <si>
    <r>
      <rPr>
        <b/>
        <sz val="10"/>
        <color theme="1"/>
        <rFont val="Calibri"/>
        <family val="2"/>
        <scheme val="minor"/>
      </rPr>
      <t xml:space="preserve">Point (ii) of Article 455(a) CRR
</t>
    </r>
    <r>
      <rPr>
        <sz val="10"/>
        <color theme="1"/>
        <rFont val="Calibri"/>
        <family val="2"/>
        <scheme val="minor"/>
      </rPr>
      <t xml:space="preserve">
General description of the methodology used for internal models for incremental default and migration risk, including:</t>
    </r>
  </si>
  <si>
    <t xml:space="preserve">Information about the overall modelling approach (notably, the use of spread-based models or transition matrix-based models); </t>
  </si>
  <si>
    <t xml:space="preserve">Information on the calibration of the transition matrix; </t>
  </si>
  <si>
    <t xml:space="preserve">Information about correlation assumptions; </t>
  </si>
  <si>
    <t xml:space="preserve">Approach used to determine liquidity horizons; </t>
  </si>
  <si>
    <t xml:space="preserve">Methodology used to achieve a capital assessment that is consistent with the required soundness standard; </t>
  </si>
  <si>
    <t xml:space="preserve">Approach used in the validation of the models.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</si>
  <si>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IRC models apply at the group level).</t>
    </r>
  </si>
  <si>
    <r>
      <rPr>
        <b/>
        <sz val="10"/>
        <color theme="1"/>
        <rFont val="Calibri"/>
        <family val="2"/>
        <scheme val="minor"/>
      </rPr>
      <t xml:space="preserve">Point (iv) of Article 455(a) CRR
</t>
    </r>
    <r>
      <rPr>
        <sz val="10"/>
        <color theme="1"/>
        <rFont val="Calibri"/>
        <family val="2"/>
        <scheme val="minor"/>
      </rPr>
      <t xml:space="preserve">
Description of the approach used for backtesting/validating the accuracy and internal consistency of data and parameters used for the IRC internal models and modelling processes. </t>
    </r>
  </si>
  <si>
    <r>
      <rPr>
        <b/>
        <sz val="10"/>
        <color rgb="FF000000"/>
        <rFont val="Calibri"/>
        <family val="2"/>
        <scheme val="minor"/>
      </rPr>
      <t xml:space="preserve">Point (ii) of Article 455(a) CRR
</t>
    </r>
    <r>
      <rPr>
        <sz val="10"/>
        <color rgb="FF000000"/>
        <rFont val="Calibri"/>
        <family val="2"/>
        <scheme val="minor"/>
      </rPr>
      <t xml:space="preserve">
(C) Institutions using internal models to measure own funds requirements for correlation trading portfolio (comprehensive risk measure) must disclosure the following information: </t>
    </r>
  </si>
  <si>
    <r>
      <rPr>
        <b/>
        <sz val="10"/>
        <color rgb="FF000000"/>
        <rFont val="Calibri"/>
        <family val="2"/>
        <scheme val="minor"/>
      </rPr>
      <t>Point (ii) of Article 455 (a) and Article 455 (b) CRR</t>
    </r>
    <r>
      <rPr>
        <sz val="10"/>
        <color rgb="FF000000"/>
        <rFont val="Calibri"/>
        <family val="2"/>
        <scheme val="minor"/>
      </rPr>
      <t xml:space="preserve">
Description of risks covered by the comprehensive risk measure models, specifying how they are distributed in portfolios/sub-portfolios for which the competent authority has granted permission.</t>
    </r>
  </si>
  <si>
    <r>
      <rPr>
        <b/>
        <sz val="10"/>
        <color rgb="FF000000"/>
        <rFont val="Calibri"/>
        <family val="2"/>
        <scheme val="minor"/>
      </rPr>
      <t xml:space="preserve">Article 455(b) CRR
</t>
    </r>
    <r>
      <rPr>
        <sz val="10"/>
        <color rgb="FF000000"/>
        <rFont val="Calibri"/>
        <family val="2"/>
        <scheme val="minor"/>
      </rPr>
      <t xml:space="preserve">Description of the scope of application of the  comprehensive risk measure models </t>
    </r>
    <r>
      <rPr>
        <sz val="10"/>
        <color theme="1"/>
        <rFont val="Calibri"/>
        <family val="2"/>
        <scheme val="minor"/>
      </rPr>
      <t>for which the competent authority has granted permission,</t>
    </r>
    <r>
      <rPr>
        <i/>
        <sz val="10"/>
        <color theme="1"/>
        <rFont val="Calibri"/>
        <family val="2"/>
        <scheme val="minor"/>
      </rPr>
      <t xml:space="preserve"> including which entities in the group use these models and how the models represent all the models used at the group level, including the percentage of own funds requirements covered by the models /or if the same models of IRC is used for all entities with market risk exposure</t>
    </r>
  </si>
  <si>
    <r>
      <rPr>
        <b/>
        <sz val="10"/>
        <color rgb="FF000000"/>
        <rFont val="Calibri"/>
        <family val="2"/>
        <scheme val="minor"/>
      </rPr>
      <t>Point (ii) of Article 455(a) CRR</t>
    </r>
    <r>
      <rPr>
        <sz val="10"/>
        <color rgb="FF000000"/>
        <rFont val="Calibri"/>
        <family val="2"/>
        <scheme val="minor"/>
      </rPr>
      <t xml:space="preserve">
General description of the methodology used for correlation trading, including:</t>
    </r>
  </si>
  <si>
    <t xml:space="preserve">Information about the overall modelling approach (choice of model correlation between default/migrations and spread: (i) separate but correlated stochastic processes driving migration/default and spread movement; (ii) spread changes driving migration/default; or (iii) default/migrations driving spread changes); </t>
  </si>
  <si>
    <t xml:space="preserve">Information used to calibrate the parameters of the base correlation: LGD pricing of the tranches (constant or stochastic); </t>
  </si>
  <si>
    <t xml:space="preserve">Information on the choice of whether to age positions (profits and losses based on the simulated market movement in the model calculated based on the time to expiry of each position at the end of the 1-year capital horizon or using their time to expiry at the calculation date); </t>
  </si>
  <si>
    <t xml:space="preserve">Approach used to determine liquidity horizons. </t>
  </si>
  <si>
    <t xml:space="preserve">Methodology used to achieve a capital assessment that is consistent with the required soundness standard.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</si>
  <si>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comprehensive risk measure models apply at the group level).</t>
    </r>
  </si>
  <si>
    <r>
      <rPr>
        <b/>
        <sz val="10"/>
        <color theme="1"/>
        <rFont val="Calibri"/>
        <family val="2"/>
        <scheme val="minor"/>
      </rPr>
      <t>Point (iv) of Article 455(a) CRR</t>
    </r>
    <r>
      <rPr>
        <sz val="10"/>
        <color theme="1"/>
        <rFont val="Calibri"/>
        <family val="2"/>
        <scheme val="minor"/>
      </rPr>
      <t xml:space="preserve">
Description of the approach used for backtesting/validating the accuracy and internal consistency of data and parameters used for the comprehensive risk measure internal models and modelling processes. </t>
    </r>
  </si>
  <si>
    <r>
      <rPr>
        <b/>
        <sz val="10"/>
        <color theme="1"/>
        <rFont val="Calibri"/>
        <family val="2"/>
        <scheme val="minor"/>
      </rPr>
      <t>Point (f) of Article 455 CRR</t>
    </r>
    <r>
      <rPr>
        <sz val="10"/>
        <color theme="1"/>
        <rFont val="Calibri"/>
        <family val="2"/>
        <scheme val="minor"/>
      </rPr>
      <t xml:space="preserve">
Information on weighted average liquidity horizon for each subportfolio covered by the internal models for incremental default and migration risk and for correlation trading</t>
    </r>
  </si>
  <si>
    <t>Own funds requirements</t>
  </si>
  <si>
    <r>
      <t>VaR</t>
    </r>
    <r>
      <rPr>
        <sz val="10"/>
        <color theme="1"/>
        <rFont val="Arial"/>
        <family val="2"/>
      </rPr>
      <t xml:space="preserve"> (higher of values a and b)</t>
    </r>
  </si>
  <si>
    <r>
      <t>Previous day’s VaR (VaR</t>
    </r>
    <r>
      <rPr>
        <sz val="8"/>
        <color theme="1"/>
        <rFont val="Arial"/>
        <family val="2"/>
      </rPr>
      <t>t-1</t>
    </r>
    <r>
      <rPr>
        <sz val="10"/>
        <color theme="1"/>
        <rFont val="Arial"/>
        <family val="2"/>
      </rPr>
      <t xml:space="preserve">) </t>
    </r>
  </si>
  <si>
    <t>Multiplication factor (mc)  x average of previous 60 working days (VaRavg)</t>
  </si>
  <si>
    <r>
      <t xml:space="preserve">SVaR </t>
    </r>
    <r>
      <rPr>
        <sz val="10"/>
        <color theme="1"/>
        <rFont val="Arial"/>
        <family val="2"/>
      </rPr>
      <t>(higher of values a and b)</t>
    </r>
  </si>
  <si>
    <r>
      <t>Latest available SVaR (SVaR</t>
    </r>
    <r>
      <rPr>
        <sz val="8"/>
        <color theme="1"/>
        <rFont val="Arial"/>
        <family val="2"/>
      </rPr>
      <t>t-1</t>
    </r>
    <r>
      <rPr>
        <sz val="10"/>
        <color theme="1"/>
        <rFont val="Arial"/>
        <family val="2"/>
      </rPr>
      <t>))</t>
    </r>
  </si>
  <si>
    <r>
      <t>Multiplication factor (ms)  x average of previous 60 working days (sVaR</t>
    </r>
    <r>
      <rPr>
        <sz val="8"/>
        <color theme="1"/>
        <rFont val="Arial"/>
        <family val="2"/>
      </rPr>
      <t>avg</t>
    </r>
    <r>
      <rPr>
        <sz val="10"/>
        <color theme="1"/>
        <rFont val="Arial"/>
        <family val="2"/>
      </rPr>
      <t>)</t>
    </r>
  </si>
  <si>
    <r>
      <t xml:space="preserve">IRC </t>
    </r>
    <r>
      <rPr>
        <sz val="10"/>
        <color theme="1"/>
        <rFont val="Arial"/>
        <family val="2"/>
      </rPr>
      <t>(higher of values a and b)</t>
    </r>
  </si>
  <si>
    <t>Most recent IRC measure</t>
  </si>
  <si>
    <t>12 weeks average IRC measure</t>
  </si>
  <si>
    <r>
      <rPr>
        <b/>
        <sz val="10"/>
        <color theme="1"/>
        <rFont val="Arial"/>
        <family val="2"/>
      </rPr>
      <t xml:space="preserve">Comprehensive risk measure </t>
    </r>
    <r>
      <rPr>
        <sz val="10"/>
        <color theme="1"/>
        <rFont val="Arial"/>
        <family val="2"/>
      </rPr>
      <t>(higher of values a, b and c)</t>
    </r>
  </si>
  <si>
    <t>Most recent risk measure of comprehensive risk measure</t>
  </si>
  <si>
    <t>12 weeks average of comprehensive risk measure</t>
  </si>
  <si>
    <t>Comprehensive risk measure - Floor</t>
  </si>
  <si>
    <t xml:space="preserve">Other </t>
  </si>
  <si>
    <t>Template EU MR2-B - RWEA flow statements of market risk exposures under the IMA</t>
  </si>
  <si>
    <t>VaR</t>
  </si>
  <si>
    <t>SVaR</t>
  </si>
  <si>
    <t>IRC</t>
  </si>
  <si>
    <t>Comprehensive risk measure</t>
  </si>
  <si>
    <t>Other</t>
  </si>
  <si>
    <t>Total RWEAs</t>
  </si>
  <si>
    <t xml:space="preserve">RWEAs at previous period end </t>
  </si>
  <si>
    <t>1a</t>
  </si>
  <si>
    <t>Regulatory adjustment</t>
  </si>
  <si>
    <t>1b</t>
  </si>
  <si>
    <t xml:space="preserve">RWEAs at the previous quarter-end (end of the day) </t>
  </si>
  <si>
    <t xml:space="preserve">Movement in risk levels </t>
  </si>
  <si>
    <t xml:space="preserve">Model updates/changes </t>
  </si>
  <si>
    <t>Methodology and policy</t>
  </si>
  <si>
    <t xml:space="preserve">Acquisitions and disposals </t>
  </si>
  <si>
    <t xml:space="preserve">Foreign exchange movements </t>
  </si>
  <si>
    <t>8a</t>
  </si>
  <si>
    <t xml:space="preserve">RWEAs at the end of the disclosure period (end of the day) </t>
  </si>
  <si>
    <t>8b</t>
  </si>
  <si>
    <t xml:space="preserve">RWEAs at the end of the disclosure period </t>
  </si>
  <si>
    <t xml:space="preserve">VaR (10 day 99%) </t>
  </si>
  <si>
    <t>Maximum value</t>
  </si>
  <si>
    <t>Average value</t>
  </si>
  <si>
    <t xml:space="preserve">Minimum value </t>
  </si>
  <si>
    <t>Period end</t>
  </si>
  <si>
    <t>SVaR (10 day 99%)</t>
  </si>
  <si>
    <t>IRC (99.9%)</t>
  </si>
  <si>
    <t xml:space="preserve">Comprehensive risk measure (99.9%) </t>
  </si>
  <si>
    <r>
      <t>Institutions must present an analysis of ‘outliers’ (backtesting exceptions as per Article 366 CRR) in backtested results,</t>
    </r>
    <r>
      <rPr>
        <i/>
        <sz val="11"/>
        <color theme="1"/>
        <rFont val="Calibri"/>
        <family val="2"/>
        <scheme val="minor"/>
      </rPr>
      <t xml:space="preserve"> specifying the dates and the corresponding excess (VaR-P&amp;L), including at least the key drivers of the exceptions, with similar comparisons for actual P&amp;L and hypothetical P&amp;L (as per Article 366 CRR).</t>
    </r>
  </si>
  <si>
    <t>Information about actual gains/losses, and especially a clarification whether they include reserves and, if not, how reserves are integrated into the backtesting process.</t>
  </si>
  <si>
    <t>Table EU CCRA – Qualitative disclosure related to CCR</t>
  </si>
  <si>
    <t>Template EU CCR1 – Analysis of CCR exposure by approach</t>
  </si>
  <si>
    <t>Template EU CCR2 – Transactions subject to own funds requirements for CVA risk</t>
  </si>
  <si>
    <t>Template EU CCR3 – Standardised approach – CCR exposures by regulatory exposure class and risk weights</t>
  </si>
  <si>
    <t>Template EU CCR4 – IRB approach – CCR exposures by exposure class and PD scale</t>
  </si>
  <si>
    <t>Template EU CCR6 – Credit derivatives exposures</t>
  </si>
  <si>
    <t>Template EU CCR7 – RWEA flow statements of CCR exposures under the IMM</t>
  </si>
  <si>
    <t>Template EU CCR8 – Exposures to CCPs</t>
  </si>
  <si>
    <r>
      <rPr>
        <b/>
        <sz val="10"/>
        <rFont val="Arial"/>
        <family val="2"/>
      </rPr>
      <t>Article 439 (a) CRR</t>
    </r>
    <r>
      <rPr>
        <sz val="10"/>
        <rFont val="Arial"/>
        <family val="2"/>
      </rPr>
      <t xml:space="preserve">
Description of the methodology used to assign internal capital and credit limits for counterparty credit exposures, including the methods to assign those limits to exposures to central counterparties</t>
    </r>
  </si>
  <si>
    <r>
      <rPr>
        <b/>
        <sz val="10"/>
        <color theme="1"/>
        <rFont val="Arial"/>
        <family val="2"/>
      </rPr>
      <t xml:space="preserve">Article 439 (b) CRR
</t>
    </r>
    <r>
      <rPr>
        <sz val="10"/>
        <color theme="1"/>
        <rFont val="Arial"/>
        <family val="2"/>
      </rPr>
      <t xml:space="preserve">
Description of policies related to guarantees and other credit risk mitigants, such as the policies for securing collateral and establishing credit reserves</t>
    </r>
  </si>
  <si>
    <r>
      <rPr>
        <b/>
        <sz val="10"/>
        <rFont val="Arial"/>
        <family val="2"/>
      </rPr>
      <t xml:space="preserve">Article 439 (c) CRR
</t>
    </r>
    <r>
      <rPr>
        <sz val="10"/>
        <rFont val="Arial"/>
        <family val="2"/>
      </rPr>
      <t>Description of policies with respect to Wrong-Way risk as defined in Article 291 of the CRR</t>
    </r>
  </si>
  <si>
    <r>
      <rPr>
        <b/>
        <sz val="10"/>
        <rFont val="Arial"/>
        <family val="2"/>
      </rPr>
      <t xml:space="preserve">Article 431 (3) and (4) CRR
</t>
    </r>
    <r>
      <rPr>
        <sz val="10"/>
        <rFont val="Arial"/>
        <family val="2"/>
      </rPr>
      <t xml:space="preserve">
Any other risk management objectives and relevant policies related to CCR</t>
    </r>
  </si>
  <si>
    <r>
      <rPr>
        <b/>
        <sz val="10"/>
        <color theme="1"/>
        <rFont val="Arial"/>
        <family val="2"/>
      </rPr>
      <t xml:space="preserve">Article 439 (d) CRR
</t>
    </r>
    <r>
      <rPr>
        <sz val="10"/>
        <color theme="1"/>
        <rFont val="Arial"/>
        <family val="2"/>
      </rPr>
      <t xml:space="preserve">
The amount of collateral the institution would have to provide if its credit rating was downgraded</t>
    </r>
  </si>
  <si>
    <t>Replacement cost (RC)</t>
  </si>
  <si>
    <t>Potential future exposure  (PFE)</t>
  </si>
  <si>
    <t>EEPE</t>
  </si>
  <si>
    <r>
      <t>Alpha used for computing regulatory</t>
    </r>
    <r>
      <rPr>
        <sz val="10"/>
        <rFont val="Arial"/>
        <family val="2"/>
      </rPr>
      <t xml:space="preserve"> exposure value</t>
    </r>
  </si>
  <si>
    <t>Exposure value pre-CRM</t>
  </si>
  <si>
    <t>Exposure value post-CRM</t>
  </si>
  <si>
    <t>RWEA</t>
  </si>
  <si>
    <r>
      <t>EU</t>
    </r>
    <r>
      <rPr>
        <sz val="10"/>
        <color rgb="FFFF0000"/>
        <rFont val="Arial"/>
        <family val="2"/>
      </rPr>
      <t>-</t>
    </r>
    <r>
      <rPr>
        <sz val="10"/>
        <rFont val="Arial"/>
        <family val="2"/>
      </rPr>
      <t>1</t>
    </r>
  </si>
  <si>
    <t>EU - Original Exposure Method (for derivatives)</t>
  </si>
  <si>
    <t>1.4</t>
  </si>
  <si>
    <r>
      <t>EU</t>
    </r>
    <r>
      <rPr>
        <sz val="10"/>
        <color rgb="FFFF0000"/>
        <rFont val="Arial"/>
        <family val="2"/>
      </rPr>
      <t>-</t>
    </r>
    <r>
      <rPr>
        <sz val="10"/>
        <rFont val="Arial"/>
        <family val="2"/>
      </rPr>
      <t>2</t>
    </r>
  </si>
  <si>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</si>
  <si>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</si>
  <si>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</si>
  <si>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</si>
  <si>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</si>
  <si>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</si>
  <si>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</si>
  <si>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</si>
  <si>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</si>
  <si>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</si>
  <si>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</si>
  <si>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 transactions subject to the Advanced method</t>
  </si>
  <si>
    <t xml:space="preserve">   (i) VaR component (including the 3× multiplier)</t>
  </si>
  <si>
    <t xml:space="preserve">   (ii) stressed VaR component (including the 3× multiplier)</t>
  </si>
  <si>
    <t>Transactions subject to the Standardised method</t>
  </si>
  <si>
    <r>
      <rPr>
        <sz val="10"/>
        <rFont val="Arial"/>
        <family val="2"/>
      </rPr>
      <t>Transactions subject to the Alternative approach (Based on the Original Exposure Method</t>
    </r>
    <r>
      <rPr>
        <u/>
        <sz val="10"/>
        <rFont val="Arial"/>
        <family val="2"/>
      </rPr>
      <t>)</t>
    </r>
  </si>
  <si>
    <t xml:space="preserve">Total transactions subject to own funds requirements for CVA risk </t>
  </si>
  <si>
    <t>Exposure classes</t>
  </si>
  <si>
    <r>
      <t>Total exposure value</t>
    </r>
    <r>
      <rPr>
        <sz val="11"/>
        <rFont val="Calibri"/>
        <family val="2"/>
        <scheme val="minor"/>
      </rPr>
      <t xml:space="preserve"> </t>
    </r>
  </si>
  <si>
    <t xml:space="preserve">Regional government or local authorities </t>
  </si>
  <si>
    <t>PD scale</t>
  </si>
  <si>
    <t>Density of risk weighted exposure amounts</t>
  </si>
  <si>
    <t>1 … x</t>
  </si>
  <si>
    <t>x</t>
  </si>
  <si>
    <t>Sub-total (Exposure class X)</t>
  </si>
  <si>
    <t>y</t>
  </si>
  <si>
    <t>Total (all CCR relevant exposure classes)</t>
  </si>
  <si>
    <r>
      <t>Template EU CCR5 – Composition of collateral for CCR exposure</t>
    </r>
    <r>
      <rPr>
        <b/>
        <strike/>
        <sz val="16"/>
        <rFont val="Arial"/>
        <family val="2"/>
      </rPr>
      <t>s</t>
    </r>
  </si>
  <si>
    <t>Fixed columns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</si>
  <si>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</si>
  <si>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</si>
  <si>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</si>
  <si>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</si>
  <si>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</si>
  <si>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</si>
  <si>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</si>
  <si>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</si>
  <si>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</si>
  <si>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</si>
  <si>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</si>
  <si>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</si>
  <si>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</si>
  <si>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</si>
  <si>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Fixed</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</si>
  <si>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</si>
  <si>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</si>
  <si>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</si>
  <si>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</si>
  <si>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</si>
  <si>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</si>
  <si>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</si>
  <si>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</si>
  <si>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</si>
  <si>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</si>
  <si>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</si>
  <si>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</si>
  <si>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RWEA as at the end of the previous reporting period</t>
  </si>
  <si>
    <t>Asset size</t>
  </si>
  <si>
    <t>Credit quality of counterparties</t>
  </si>
  <si>
    <t>Model updates (IMM only)</t>
  </si>
  <si>
    <t>Methodology and policy (IMM only)</t>
  </si>
  <si>
    <t>Acquisitions and disposals</t>
  </si>
  <si>
    <t>Foreign exchange movements</t>
  </si>
  <si>
    <t>RWEA as at the end of the current reporting period</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</si>
  <si>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</si>
  <si>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</si>
  <si>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</si>
  <si>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</si>
  <si>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</si>
  <si>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</si>
  <si>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</si>
  <si>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</si>
  <si>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</si>
  <si>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</si>
  <si>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</si>
  <si>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</si>
  <si>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</si>
  <si>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 xml:space="preserve">Table EU-SECA - Qualitative disclosure requirements related to securitisation exposures </t>
  </si>
  <si>
    <t>Template EU-SEC1 - Securitisation exposures in the non-trading book</t>
  </si>
  <si>
    <t>Template EU-SEC2 - Securitisation exposures in the trading book</t>
  </si>
  <si>
    <t>Template EU-SEC3 - Securitisation exposures in the non-trading book and associated regulatory capital requirements - institution acting as originator or as sponsor</t>
  </si>
  <si>
    <t>Template EU-SEC4 - Securitisation exposures in the non-trading book and associated regulatory capital requirements - institution acting as investor</t>
  </si>
  <si>
    <t>Template EU-SEC5 - Exposures securitised by the institution - Exposures in default and specific credit risk adjustments</t>
  </si>
  <si>
    <t>Article 449(a) CRR</t>
  </si>
  <si>
    <t>Description of securitisation and re-securitisation activities; including institutions' risk management and investment objectives in connection with those activities, their role in securitisation and re-securitisation transactions whether they use the Simple Transparent and Standardised (STS) securitisation framework and the extent to which they use securitisation transactions to transfer the credit risk of the securitised exposures to third parties with, where applicable, a separate description of their synthetic securitisation risk transfer policy</t>
  </si>
  <si>
    <t>Article 449(b) CRR</t>
  </si>
  <si>
    <t xml:space="preserve">The type of risk that institutions are exposed to in their securitisation and re-securitisation activities by level of seniority of the relevant securitisation positions, providing a distinction between STS and non-STS positions and:
i) risk retained in own-originated transactions;
ii) risk incurred in relation to transactions originated by third parties 
</t>
  </si>
  <si>
    <t>Article 449(c ) CRR</t>
  </si>
  <si>
    <t>Institutions’ approaches to calculating the risk-weighted exposure amounts that they apply to their securitisation activities, including the types of securitisation positions to which each approach applies  with a distinction between STS and non-STS positions</t>
  </si>
  <si>
    <t>Article 449(d) CRR</t>
  </si>
  <si>
    <t xml:space="preserve">A list of SSPEs falling into any of the following categories, with a description of types of institution's exposures to those SSPEs, including derivatives contracts:
(i) SSPEs which acquire exposures originated by the institutions;
(ii) SSPEs sponsored by the institutions; 
(iii) SSPEs and other legal entities for which the institutions provide securitisation-related services, such as advisory, asset servicing or management services; 
(iv) SSPEs included in the institutions' regulatory scope of consolidation 
</t>
  </si>
  <si>
    <t>Article 449(e ) CRR</t>
  </si>
  <si>
    <t>A list of any legal entities in relation to which the institutions have disclosed that they have provided support in accordance with Chapter 5 of Title II of Part Three CRR</t>
  </si>
  <si>
    <t>Article 449(f) CRR</t>
  </si>
  <si>
    <t>A list of legal entities affiliated with the institutions and that invest in securitisations originated by the institutions or in securitisation positions issued by SSPEs sponsored by the institutions</t>
  </si>
  <si>
    <t>Article 449(g) CRR</t>
  </si>
  <si>
    <t>A summary of their accounting policies for securitisation activity, including where relevant a distinction between securitisation and re-securitisation positions</t>
  </si>
  <si>
    <t>Article 449(h) CRR</t>
  </si>
  <si>
    <t>The names of the ECAIs used for securitisations and the types of exposure for which each agency is used</t>
  </si>
  <si>
    <t>Article 449(i) CRR</t>
  </si>
  <si>
    <t>Where applicable, a description of the Internal Assessment Approach as set out in Chapter 5 of Title II of Part Three CRR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</si>
  <si>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r>
      <t>Template EU-SEC1 - Securitisation exposures in the</t>
    </r>
    <r>
      <rPr>
        <b/>
        <strike/>
        <sz val="14"/>
        <rFont val="Calibri"/>
        <family val="2"/>
        <scheme val="minor"/>
      </rPr>
      <t xml:space="preserve"> </t>
    </r>
    <r>
      <rPr>
        <b/>
        <sz val="14"/>
        <rFont val="Calibri"/>
        <family val="2"/>
        <scheme val="minor"/>
      </rPr>
      <t>non-trading book</t>
    </r>
  </si>
  <si>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</si>
  <si>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</si>
  <si>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</si>
  <si>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</si>
  <si>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</si>
  <si>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</si>
  <si>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</si>
  <si>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</si>
  <si>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</si>
  <si>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</si>
  <si>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</si>
  <si>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</si>
  <si>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</si>
  <si>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</si>
  <si>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</si>
  <si>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</si>
  <si>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</si>
  <si>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</si>
  <si>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</si>
  <si>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</si>
  <si>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</si>
  <si>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</si>
  <si>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</si>
  <si>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</si>
  <si>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</si>
  <si>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</si>
  <si>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</si>
  <si>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</si>
  <si>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</si>
  <si>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</si>
  <si>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</si>
  <si>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</si>
  <si>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</si>
  <si>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</si>
  <si>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deductions</t>
  </si>
  <si>
    <t xml:space="preserve">Traditional transactions </t>
  </si>
  <si>
    <t xml:space="preserve">   Securitisation</t>
  </si>
  <si>
    <t xml:space="preserve">       Retail</t>
  </si>
  <si>
    <t xml:space="preserve">       Of which STS</t>
  </si>
  <si>
    <t xml:space="preserve">       Wholesale</t>
  </si>
  <si>
    <t xml:space="preserve">   Re-securitisation</t>
  </si>
  <si>
    <t xml:space="preserve">Synthetic transactions </t>
  </si>
  <si>
    <t xml:space="preserve">       Retail underlying</t>
  </si>
  <si>
    <t xml:space="preserve">Traditional securitisation </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</si>
  <si>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</si>
  <si>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</si>
  <si>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</si>
  <si>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</si>
  <si>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</si>
  <si>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Table EU ORA - Qualitative information on operational risk</t>
  </si>
  <si>
    <t>Template EU OR1 - Operational risk own funds requirements and risk-weighted exposure amounts</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</si>
  <si>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</si>
  <si>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</si>
  <si>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</si>
  <si>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</si>
  <si>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Points (a), (b), (c) and(d) of Article 435(1) CRR</t>
  </si>
  <si>
    <t>Disclosure of the risk management objectives and policies</t>
  </si>
  <si>
    <t>Article 446 CRR</t>
  </si>
  <si>
    <t>Disclosure of the approaches for the assessment of minimum own funds requirements</t>
  </si>
  <si>
    <r>
      <t xml:space="preserve">Description of the AMA methodology approach used </t>
    </r>
    <r>
      <rPr>
        <i/>
        <sz val="11"/>
        <rFont val="Calibri"/>
        <family val="2"/>
        <scheme val="minor"/>
      </rPr>
      <t>(if applicable)</t>
    </r>
  </si>
  <si>
    <t>Article 454 CRRR</t>
  </si>
  <si>
    <r>
      <t xml:space="preserve">Disclose the use of insurance for risk mitigation in the Advanced Measurement Approach </t>
    </r>
    <r>
      <rPr>
        <i/>
        <sz val="11"/>
        <rFont val="Calibri"/>
        <family val="2"/>
        <scheme val="minor"/>
      </rPr>
      <t>(if applicable)</t>
    </r>
  </si>
  <si>
    <t xml:space="preserve"> Template EU OR1 - Operational risk own funds requirements and risk-weighted exposure amounts</t>
  </si>
  <si>
    <t>Banking activities</t>
  </si>
  <si>
    <t>Relevant indicator</t>
  </si>
  <si>
    <t>Total operational risk-weighted exposure amount</t>
  </si>
  <si>
    <r>
      <t xml:space="preserve">Risk </t>
    </r>
    <r>
      <rPr>
        <sz val="11"/>
        <color theme="1"/>
        <rFont val="Calibri"/>
        <family val="2"/>
        <charset val="186"/>
        <scheme val="minor"/>
      </rPr>
      <t>exposure amount</t>
    </r>
  </si>
  <si>
    <t>Year-3</t>
  </si>
  <si>
    <t>Year-2</t>
  </si>
  <si>
    <t>Last year</t>
  </si>
  <si>
    <t>requirement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</si>
  <si>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</si>
  <si>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</si>
  <si>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</si>
  <si>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</si>
  <si>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</si>
  <si>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Table EU  REMA - Remuneration policy</t>
  </si>
  <si>
    <t xml:space="preserve">Template EU REM1 - Remuneration awarded for the financial year </t>
  </si>
  <si>
    <t>Template EU REM2 - Special payments  to staff whose professional activities have a material impact on institutions’ risk profile (identified staff)</t>
  </si>
  <si>
    <t xml:space="preserve">Template EU REM3 - Deferred remuneration </t>
  </si>
  <si>
    <t>Template EU REM4 - Remuneration of 1 million EUR or more per year</t>
  </si>
  <si>
    <t>Template EU REM5 - Information on remuneration of staff whose professional activities have a material impact on institutions’ risk profile (identified staff)</t>
  </si>
  <si>
    <t>Institutions shall describe the main elements of their remuneration policies and how they implement these policies. In particular, the following elements, where relevant, shall be described:</t>
  </si>
  <si>
    <t>Information relating to the bodies that oversee remuneration. Disclosures shall include:</t>
  </si>
  <si>
    <t>•</t>
  </si>
  <si>
    <t>Name, composition and mandate of the main body (management body or remuneration committee as applicable) overseeing the remuneration policy and the number of meetings held by that main body during the financial year.</t>
  </si>
  <si>
    <t>External consultants whose advice has been sought, the body by which they were commissioned, and in which areas of the remuneration framework.</t>
  </si>
  <si>
    <t>A description of the scope of the institution’s remuneration policy (eg by regions, business lines), including the extent to which it is applicable to subsidiaries and branches located in third countries.</t>
  </si>
  <si>
    <t>A description of the staff or categories of staff whose professional activities have a material impact on institutions' risk profile.</t>
  </si>
  <si>
    <t>Information relating to the design and structure of the remuneration system for identified staff. Disclosures shall include:</t>
  </si>
  <si>
    <t>An overview of the key features and objectives of remuneration policy, and information about the decision-making process used for determining the remuneration policy and the role of the relevant stakeholders.</t>
  </si>
  <si>
    <t>Information on the criteria used for performance measurement and ex ante and ex post risk adjustment.</t>
  </si>
  <si>
    <t>Whether the management body or the remuneration committee where established reviewed the institution’s remuneration policy during the past year, and if so, an overview of any changes that were made, the reasons for those changes and their impact on remuneration.</t>
  </si>
  <si>
    <t>Information of how the institution ensures that staff in internal control functions are remunerated independently of the businesses they oversee.</t>
  </si>
  <si>
    <t>Policies and criteria applied for the award of guaranteed variable remuneration and severance payments.</t>
  </si>
  <si>
    <t>Description of the ways in which current and future risks are taken into account in the remuneration processes. Disclosures shall include an overview of the key risks, their measurement and how these measures affect remuneration.</t>
  </si>
  <si>
    <t>The ratios between fixed and variable remuneration set in accordance with point (g) of Article 94(1) CRD.</t>
  </si>
  <si>
    <t>Description of the ways in which the institution seeks to link performance during a performance measurement period with levels of remuneration. Disclosures shall include:</t>
  </si>
  <si>
    <t>An overview of main performance criteria and metrics for institution, business lines and individuals.</t>
  </si>
  <si>
    <t>An overview of how amounts of individual variable remuneration are linked to institution-wide and individual performance.</t>
  </si>
  <si>
    <t>Information on the criteria used to determine the balance between different types of instruments awarded including shares, equivalent ownership interest, options and other instruments.</t>
  </si>
  <si>
    <t>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</si>
  <si>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t>
  </si>
  <si>
    <t>An overview of the institution’s policy on deferral, payout in instrument, retention periods and vesting of variable remuneration including where it is different among staff or categories of staff.</t>
  </si>
  <si>
    <t>Information of the institution’ criteria for ex post adjustments (malus during deferral and clawback after vesting, if permitted by national law).</t>
  </si>
  <si>
    <t>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</si>
  <si>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t>
  </si>
  <si>
    <t>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</si>
  <si>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Upon demand from the relevant Member State or competent authority, the total remuneration for each member of the management body or senior management.</t>
  </si>
  <si>
    <t>Information on whether the institution benefits from a derogation laid down in Article 94(3) CRD in accordance with point (k) of Article 450(1) CRR.</t>
  </si>
  <si>
    <t>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</si>
  <si>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(j)</t>
  </si>
  <si>
    <t>Large institutions shall disclose the quantitative information on the remuneration of their collective management body, differentiating between executive and non-executive members in accordance with Article 450(2) CRR.</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</si>
  <si>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</si>
  <si>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</si>
  <si>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</si>
  <si>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</si>
  <si>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</si>
  <si>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</si>
  <si>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</si>
  <si>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</si>
  <si>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</si>
  <si>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</si>
  <si>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</si>
  <si>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</si>
  <si>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</si>
  <si>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</si>
  <si>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</si>
  <si>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</si>
  <si>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</si>
  <si>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</si>
  <si>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</si>
  <si>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</si>
  <si>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</si>
  <si>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</si>
  <si>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</si>
  <si>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</si>
  <si>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</si>
  <si>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</si>
  <si>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</si>
  <si>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</si>
  <si>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</si>
  <si>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</si>
  <si>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</si>
  <si>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</si>
  <si>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</si>
  <si>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</si>
  <si>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</si>
  <si>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</si>
  <si>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</si>
  <si>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</si>
  <si>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</si>
  <si>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</si>
  <si>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</si>
  <si>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</si>
  <si>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</si>
  <si>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</si>
  <si>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</si>
  <si>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</si>
  <si>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</si>
  <si>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</si>
  <si>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</si>
  <si>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</si>
  <si>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</si>
  <si>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
Shares or equivalent ownership interests</t>
  </si>
  <si>
    <t xml:space="preserve">Share-linked instruments or equivalent non-cash instruments </t>
  </si>
  <si>
    <t>Other instruments</t>
  </si>
  <si>
    <t>Other forms</t>
  </si>
  <si>
    <t>MB Management function</t>
  </si>
  <si>
    <t>Total amount</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</si>
  <si>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</si>
  <si>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</si>
  <si>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</si>
  <si>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</si>
  <si>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</si>
  <si>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</si>
  <si>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</si>
  <si>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</si>
  <si>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</si>
  <si>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</si>
  <si>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</si>
  <si>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</si>
  <si>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</si>
  <si>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To be extended as appropriate, if further payment bands are needed.</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</si>
  <si>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</si>
  <si>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</si>
  <si>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</si>
  <si>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</si>
  <si>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</si>
  <si>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</si>
  <si>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</si>
  <si>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</si>
  <si>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</si>
  <si>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</si>
  <si>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</si>
  <si>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</si>
  <si>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</si>
  <si>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</si>
  <si>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</si>
  <si>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</si>
  <si>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</si>
  <si>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Template EU AE1 - Encumbered and unencumbered assets</t>
  </si>
  <si>
    <t>Template EU AE2 - Collateral received and own debt securities issued</t>
  </si>
  <si>
    <t>Template EU AE3 - Sources of encumbrance</t>
  </si>
  <si>
    <t>Table EU AE4 - Accompanying narrative information</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</si>
  <si>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</si>
  <si>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</si>
  <si>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</si>
  <si>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</si>
  <si>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</si>
  <si>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</si>
  <si>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</si>
  <si>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</si>
  <si>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</si>
  <si>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</si>
  <si>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</si>
  <si>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</si>
  <si>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</si>
  <si>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Other assets</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</si>
  <si>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</si>
  <si>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</si>
  <si>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</si>
  <si>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</si>
  <si>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</si>
  <si>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</si>
  <si>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230</t>
  </si>
  <si>
    <t>Other collateral received</t>
  </si>
  <si>
    <t>240</t>
  </si>
  <si>
    <t>Own debt securities issued other than own covered bonds or securitisations</t>
  </si>
  <si>
    <t xml:space="preserve"> Own covered bonds and securitisations issued and not yet pledged</t>
  </si>
  <si>
    <t xml:space="preserve">TOTAL COLLATERAL RECEIVED AND OWN DEBT SECURITIES ISSUED </t>
  </si>
  <si>
    <t>Matching liabilities, contingent liabilities or securities lent</t>
  </si>
  <si>
    <r>
      <t>Assets, collateral received and own
debt securities issued other than covered bond</t>
    </r>
    <r>
      <rPr>
        <b/>
        <sz val="10"/>
        <rFont val="Calibri"/>
        <family val="2"/>
        <charset val="238"/>
        <scheme val="minor"/>
      </rPr>
      <t>s and securitisations encumbered</t>
    </r>
  </si>
  <si>
    <t>Carrying amount of selected financial liabilities</t>
  </si>
  <si>
    <t xml:space="preserve">     </t>
  </si>
  <si>
    <t>Free format text boxes for disclosure of qualitative information, in accordance with Article 443 CRR</t>
  </si>
  <si>
    <t>General narrative information on asset encumbrance</t>
  </si>
  <si>
    <t>Narrative information on the impact of the business model on assets encumbrance and the importance of encumbrance to the institution's business model, which  provides users with the context of the disclosures required in Template EU AE1 and EU AE2.</t>
  </si>
  <si>
    <t>Template EU OV1 - Overview of total risk exposure amounts</t>
  </si>
  <si>
    <t>Template EU CQ8: Collateral obtained by taking possession and execution processes - vintage breakdown</t>
  </si>
  <si>
    <t>Table EU CRC - Qualitative disclosure requirements related to CRM techniques</t>
  </si>
  <si>
    <t>Template EU CR3 -  CRM techniques overview:  Disclosure of the use of credit risk mitigation techniques</t>
  </si>
  <si>
    <t>Table EU CRD - Qualitative disclosure requirements related to standardised model</t>
  </si>
  <si>
    <t>Template EU CR4 - standardised approach - Credit risk exposure and CRM effects</t>
  </si>
  <si>
    <t>Template EU CR5 - standardised approach</t>
  </si>
  <si>
    <t>Table EU CRE - Qualitative disclosure requirements related to IRB approach</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</si>
  <si>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</si>
  <si>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</si>
  <si>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</si>
  <si>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</si>
  <si>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</si>
  <si>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</si>
  <si>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Template CR9.1 -IRB approach - Back-testing of PD per exposure class (only for  PD estimates according to point (f) of Article 180(1) CRR)</t>
  </si>
  <si>
    <t>Template EU CR10 -  Specialised lending and equity exposures under the simple riskweighted approach</t>
  </si>
  <si>
    <t>Table EU CCRA - Qualitative disclosure related to CCR</t>
  </si>
  <si>
    <t>Template EU CCR1 - Analysis of CCR exposure by approach</t>
  </si>
  <si>
    <t>Template EU CCR2 - Transactions subject to own funds requirements for CVA risk</t>
  </si>
  <si>
    <t>Template EU CCR3 - Standardised approach - CCR exposures by regulatory exposure class and risk weights</t>
  </si>
  <si>
    <t>Template EU CCR4 - IRB approach - CCR exposures by exposure class and PD scale</t>
  </si>
  <si>
    <t>Template EU CCR5 - Composition of collateral for CCR exposures</t>
  </si>
  <si>
    <t>Template EU CCR6 - Credit derivatives exposures</t>
  </si>
  <si>
    <t>Template EU CCR7 - RWEA flow statements of CCR exposures under the IMM</t>
  </si>
  <si>
    <t>Template EU CCR8 - Exposures to CCPs</t>
  </si>
  <si>
    <t>Key metrics and overview of risk-weighted exposure amounts</t>
  </si>
  <si>
    <t>Risk management policies and objectives</t>
  </si>
  <si>
    <t>The scope of application</t>
  </si>
  <si>
    <t>Countercyclical capital buffers</t>
  </si>
  <si>
    <t>The leverage ratio</t>
  </si>
  <si>
    <t>Liquidity requirements</t>
  </si>
  <si>
    <t>Credit risk quality</t>
  </si>
  <si>
    <t>The use of credit risk mitigation techniques</t>
  </si>
  <si>
    <t>The use of standardised approach</t>
  </si>
  <si>
    <t>The use of the IRB approach to credit risk</t>
  </si>
  <si>
    <t>Specialised lending</t>
  </si>
  <si>
    <t>Exposures to counterparty credit risk</t>
  </si>
  <si>
    <t>Exposures to securitisation positions</t>
  </si>
  <si>
    <t>The use of standardised approach and internal model for market risk</t>
  </si>
  <si>
    <t>Remuneration policy</t>
  </si>
  <si>
    <t>Encumbered and unencumbered assets</t>
  </si>
  <si>
    <t>n/a</t>
  </si>
  <si>
    <t>AFGHANISTAN</t>
  </si>
  <si>
    <t>AUSTRALIA</t>
  </si>
  <si>
    <t>AUSTRIA</t>
  </si>
  <si>
    <t>BELGIUM</t>
  </si>
  <si>
    <t>BERMUDA</t>
  </si>
  <si>
    <t>CANADA</t>
  </si>
  <si>
    <t>CHINA</t>
  </si>
  <si>
    <t>CZECH REPUBLIC</t>
  </si>
  <si>
    <t>CYPRUS</t>
  </si>
  <si>
    <t>DENMARK</t>
  </si>
  <si>
    <t>ESTONIA</t>
  </si>
  <si>
    <t>FINLAND</t>
  </si>
  <si>
    <t>FRANCE</t>
  </si>
  <si>
    <t>GERMANY</t>
  </si>
  <si>
    <t>GIBRALTAR</t>
  </si>
  <si>
    <t>IRELAND</t>
  </si>
  <si>
    <t>JAPAN</t>
  </si>
  <si>
    <t>LATVIA</t>
  </si>
  <si>
    <t>LITHUANIA</t>
  </si>
  <si>
    <t>LUXEMBOURG</t>
  </si>
  <si>
    <t>NETHERLANDS</t>
  </si>
  <si>
    <t>NORWAY</t>
  </si>
  <si>
    <t>POLAND</t>
  </si>
  <si>
    <t>PORTUGAL</t>
  </si>
  <si>
    <t>RUSSIAN FEDERATION</t>
  </si>
  <si>
    <t>SPAIN</t>
  </si>
  <si>
    <t>SWEDEN</t>
  </si>
  <si>
    <t>SWITZERLAND</t>
  </si>
  <si>
    <t>TAIWAN, PROVINCE OF CHINA</t>
  </si>
  <si>
    <t>UKRAINE</t>
  </si>
  <si>
    <t>UNITED ARAB EMIRATES</t>
  </si>
  <si>
    <t>UNITED KINGDOM</t>
  </si>
  <si>
    <t>UNITED STATES</t>
  </si>
  <si>
    <t>VIRGIN ISLANDS, BRITISH</t>
  </si>
  <si>
    <t>N/A</t>
  </si>
  <si>
    <t>Estonia</t>
  </si>
  <si>
    <t>Article 26(1) and with Articles 27, 28, 29</t>
  </si>
  <si>
    <t xml:space="preserve">Article 26(1) (c) CRR </t>
  </si>
  <si>
    <t>Article 26(1) (d) and (e) CRR</t>
  </si>
  <si>
    <t>Article 26(2) CRR</t>
  </si>
  <si>
    <t xml:space="preserve">Article 34 and 105 CRR </t>
  </si>
  <si>
    <t>Article 36(1) (b) and with Article 37 CRR</t>
  </si>
  <si>
    <t>Article 36(1) (h) and in Articles 43, 45, 46, 49(2) and (3) and 79 CRR</t>
  </si>
  <si>
    <t>Article 36(1) (i), in Articles 43, 45, 47, in point (b) of Article 48(1), and in Article 49(1) to (3) CRR</t>
  </si>
  <si>
    <t>Articles 51 and 52 CRR</t>
  </si>
  <si>
    <t>Article 92(2) (a) CRR</t>
  </si>
  <si>
    <t>Article 92(2) (b) CRR</t>
  </si>
  <si>
    <t>Article 92(2) (c) CRR</t>
  </si>
  <si>
    <t>Articles 128, 129, 130, 131 and 133 CRD</t>
  </si>
  <si>
    <t>Article 129 CRD</t>
  </si>
  <si>
    <t>Article 130 CRD</t>
  </si>
  <si>
    <t>Article 133 CRD</t>
  </si>
  <si>
    <t>Article 131 CRD</t>
  </si>
  <si>
    <t>Article 104(1) of Directive 2013/36/EU</t>
  </si>
  <si>
    <t>Article 36(1) (h) and with Articles, 45, 46, point (c) of Article 56, 59, 60, point (c) of Article 66, 69, 70 and 72i CRR</t>
  </si>
  <si>
    <t>Article 36(1) (i), with Articles 43, 45, 47, with point (b) of Article 48(1) and with Article 49(1) to (3) CRR</t>
  </si>
  <si>
    <t>Article 62 CRR</t>
  </si>
  <si>
    <t>Due from credit institutions</t>
  </si>
  <si>
    <t>Due from investment companies</t>
  </si>
  <si>
    <t>Financial assets at fair value through profit or loss</t>
  </si>
  <si>
    <t>Loans and advances to customers</t>
  </si>
  <si>
    <t>Receivables from customers</t>
  </si>
  <si>
    <t>Other financial assets</t>
  </si>
  <si>
    <t>Tangible assets</t>
  </si>
  <si>
    <t>Right-of-use assets</t>
  </si>
  <si>
    <t>Intangible assets</t>
  </si>
  <si>
    <t>Goodwill</t>
  </si>
  <si>
    <t>Amounts owed to central banks (TLTRO)</t>
  </si>
  <si>
    <t>Deposits from customers</t>
  </si>
  <si>
    <t>Loans received and debt securities in issue</t>
  </si>
  <si>
    <t xml:space="preserve">Financial liabilities at fair value through profit or loss </t>
  </si>
  <si>
    <t>Accounts payable and other liabilities</t>
  </si>
  <si>
    <t>Subordinated debt</t>
  </si>
  <si>
    <t>Share capital</t>
  </si>
  <si>
    <t>Share premium</t>
  </si>
  <si>
    <t>Other reserves</t>
  </si>
  <si>
    <t>Retained earnings</t>
  </si>
  <si>
    <t>Non-controlling interest</t>
  </si>
  <si>
    <t>AS LHV Group</t>
  </si>
  <si>
    <t>EE3100073644 </t>
  </si>
  <si>
    <t>Estonian</t>
  </si>
  <si>
    <t>No</t>
  </si>
  <si>
    <t>Common Equity Tier 1</t>
  </si>
  <si>
    <t xml:space="preserve">Group </t>
  </si>
  <si>
    <t>Common shares</t>
  </si>
  <si>
    <t>EUR 30m</t>
  </si>
  <si>
    <t>Various</t>
  </si>
  <si>
    <t>Shareholder's equity</t>
  </si>
  <si>
    <t>Floating</t>
  </si>
  <si>
    <t>Yes</t>
  </si>
  <si>
    <t xml:space="preserve">Fully discretionary </t>
  </si>
  <si>
    <t>Non-cumulative</t>
  </si>
  <si>
    <t>Additional Tier 1</t>
  </si>
  <si>
    <t>Overview of internal capital and liquidity adequacy assessment process for the Financial Supervision Authority</t>
  </si>
  <si>
    <t>Table EU  REMA - Remuneration policy*</t>
  </si>
  <si>
    <t>,</t>
  </si>
  <si>
    <t>Due from central banks</t>
  </si>
  <si>
    <t>Strategic financial investments</t>
  </si>
  <si>
    <t>Financial assets measured at amortized cost</t>
  </si>
  <si>
    <t>Legal reserve</t>
  </si>
  <si>
    <t>ESG prudential disclosures</t>
  </si>
  <si>
    <t>Table 1 - Qualitative information on Environmental risk</t>
  </si>
  <si>
    <t>Table 2 - Qualitative information on Social risk</t>
  </si>
  <si>
    <t>Table 3 - Qualitative information on Governance risk</t>
  </si>
  <si>
    <t>Template 1: Banking book- Climate Change transition risk: Credit quality of exposures by sector, emissions and residual maturity</t>
  </si>
  <si>
    <t>Template 2: Banking book - Climate change transition risk: Loans collateralised by immovable property - Energy efficiency of the collateral</t>
  </si>
  <si>
    <t>Template 3: Banking book - Climate change transition risk: Alignment metrics</t>
  </si>
  <si>
    <t>Template 4: Banking book - Climate change transition risk: Exposures to top 20 carbon-intensive firms</t>
  </si>
  <si>
    <t>Template 5: Banking book - Climate change physical risk: Exposures subject to physical risk</t>
  </si>
  <si>
    <t>in accordance with Article 449a CRR</t>
  </si>
  <si>
    <t>Business strategy and processes</t>
  </si>
  <si>
    <t>Institution's business strategy to integrate environmental factors and risks, taking into account the impact of environmental factors and risks on institution's business environment, business model, strategy and financial planning</t>
  </si>
  <si>
    <t>Objectives, targets and limits to assess and address environmental risk in short-, medium-, and long-term, and performance assessment against these objectives, targets and limits, including forward-looking information in the design of business strategy and processes</t>
  </si>
  <si>
    <t>Current investment activities and (future) investment targets towards environmental objectives and EU Taxonomy-aligned activities</t>
  </si>
  <si>
    <t>Policies and procedures relating to direct and indirect engagement with new or existing counterparties on their strategies to mitigate and reduce environmental risks</t>
  </si>
  <si>
    <t>Governance</t>
  </si>
  <si>
    <t>Responsibilities of the management body for setting the risk framework, supervising and managing the implementation of the objectives, strategy and policies in the context of environmental risk management covering relevant transmission channels</t>
  </si>
  <si>
    <t>Management body's integration of short-, medium- and long-term effects of environmental factors and risks, organisational structure both within business lines and internal control functions</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</si>
  <si>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</si>
  <si>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Lines of reporting and frequency of reporting relating to environmental risk</t>
  </si>
  <si>
    <t>Alignment of the remuneration policy with institution's environmental risk-related objectives</t>
  </si>
  <si>
    <t>Risk management</t>
  </si>
  <si>
    <t>Integration of short-, medium- and long-term effects of environmental factors and risks in the risk framework</t>
  </si>
  <si>
    <t>(k)</t>
  </si>
  <si>
    <t>Definitions, methodologies and international standards on which the environmental risk management framework is based</t>
  </si>
  <si>
    <t>(l)</t>
  </si>
  <si>
    <t>Processes to identify, measure and monitor activities and exposures (and collateral where applicable) sensitive to environmental risks, covering relevant transmission channels</t>
  </si>
  <si>
    <t>(m)</t>
  </si>
  <si>
    <t>Activities, commitments and exposures contributing to mitigate environmental risks</t>
  </si>
  <si>
    <t>(n)</t>
  </si>
  <si>
    <t>Implementation of tools for identification, measurement and management of environmental risks</t>
  </si>
  <si>
    <t>(o)</t>
  </si>
  <si>
    <t>Results and outcome of the risk tools implemented and the estimated impact of environmental risk on capital and liquidity risk profile</t>
  </si>
  <si>
    <t>(p)</t>
  </si>
  <si>
    <t>Data availability, quality and accuracy, and efforts to improve these aspects</t>
  </si>
  <si>
    <t>(q)</t>
  </si>
  <si>
    <t>Description of limits to environmental risks (as drivers of prudential risks) that are set, and triggering escalation and exclusion in the case of breaching these limits</t>
  </si>
  <si>
    <t>(r)</t>
  </si>
  <si>
    <t>Description of the link (transmission channels) between environmental risks with credit risk, liquidity and funding risk, market risk, operational risk and reputational risk in the risk management framework</t>
  </si>
  <si>
    <t>Adjustment of the institution's business strategy to integrate social factors and risks taking into account the impact of social risk on the institution's business environment, business model, strategy and financial planning</t>
  </si>
  <si>
    <t>Objectives, targets and limits to assess and address social risk in short-term, medium-term and long-term, and performance assessment against these objectives, targets and limits, including forward-looking information in the design of business strategy and processes</t>
  </si>
  <si>
    <t>Policies and procedures relating to direct and indirect engagement with new or existing counterparties on their strategies to mitigate and reduce socially harmful activities</t>
  </si>
  <si>
    <r>
      <t>Responsibilities of the management body for setting the risk framework, supervising and managing the implementation of the objectives, strategy and policies in the context of social risk management covering</t>
    </r>
    <r>
      <rPr>
        <sz val="11"/>
        <rFont val="Calibri"/>
        <family val="2"/>
        <charset val="186"/>
        <scheme val="minor"/>
      </rPr>
      <t xml:space="preserve"> counterparties</t>
    </r>
    <r>
      <rPr>
        <sz val="11"/>
        <rFont val="Calibri"/>
        <family val="2"/>
        <scheme val="minor"/>
      </rPr>
      <t>' approaches to:</t>
    </r>
  </si>
  <si>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</si>
  <si>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</si>
  <si>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</si>
  <si>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</si>
  <si>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</si>
  <si>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</si>
  <si>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</si>
  <si>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</si>
  <si>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</si>
  <si>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</si>
  <si>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Definitions, methodologies and international standards on which the social risk management framework is based</t>
  </si>
  <si>
    <t>Processes to identify, measure and monitor activities and exposures (and collateral wher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</si>
  <si>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</si>
  <si>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</si>
  <si>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</si>
  <si>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</si>
  <si>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</si>
  <si>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</si>
  <si>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</si>
  <si>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</si>
  <si>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</si>
  <si>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</si>
  <si>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</si>
  <si>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</si>
  <si>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</si>
  <si>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</si>
  <si>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</si>
  <si>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</si>
  <si>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</si>
  <si>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</si>
  <si>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</si>
  <si>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</si>
  <si>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</si>
  <si>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</si>
  <si>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</si>
  <si>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</si>
  <si>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</si>
  <si>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</si>
  <si>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</si>
  <si>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</si>
  <si>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</si>
  <si>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</si>
  <si>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</si>
  <si>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</si>
  <si>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</si>
  <si>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</si>
  <si>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</si>
  <si>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</si>
  <si>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</si>
  <si>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</si>
  <si>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</si>
  <si>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</si>
  <si>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</si>
  <si>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</si>
  <si>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</si>
  <si>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</si>
  <si>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</si>
  <si>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</si>
  <si>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</si>
  <si>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</si>
  <si>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</si>
  <si>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</si>
  <si>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</si>
  <si>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</si>
  <si>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</si>
  <si>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</si>
  <si>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</si>
  <si>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</si>
  <si>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</si>
  <si>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</si>
  <si>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</si>
  <si>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</si>
  <si>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</si>
  <si>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</si>
  <si>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</si>
  <si>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</si>
  <si>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</si>
  <si>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</si>
  <si>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</si>
  <si>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</si>
  <si>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</si>
  <si>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</si>
  <si>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</si>
  <si>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</si>
  <si>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</si>
  <si>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</si>
  <si>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</si>
  <si>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</si>
  <si>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</si>
  <si>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</si>
  <si>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</si>
  <si>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</si>
  <si>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</si>
  <si>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</si>
  <si>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</si>
  <si>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</si>
  <si>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</si>
  <si>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</si>
  <si>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</si>
  <si>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</si>
  <si>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</si>
  <si>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</si>
  <si>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</si>
  <si>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</si>
  <si>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</si>
  <si>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</si>
  <si>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</si>
  <si>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</si>
  <si>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</si>
  <si>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</si>
  <si>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</si>
  <si>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</si>
  <si>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</si>
  <si>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</si>
  <si>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</si>
  <si>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</si>
  <si>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</si>
  <si>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Sector</t>
  </si>
  <si>
    <t>NACE Sectors (a minima)</t>
  </si>
  <si>
    <t>Portfolio gross carrying amount (Mn EUR)</t>
  </si>
  <si>
    <t>Alignment metric**</t>
  </si>
  <si>
    <t>Year of reference</t>
  </si>
  <si>
    <t>Distance to IEA NZE2050 in % ***</t>
  </si>
  <si>
    <t>Target (year of reference + 3 years)</t>
  </si>
  <si>
    <t>Power</t>
  </si>
  <si>
    <t xml:space="preserve">Fossil fuel combustion </t>
  </si>
  <si>
    <t xml:space="preserve">Maritime transport </t>
  </si>
  <si>
    <t>Cement, clinker and lime production</t>
  </si>
  <si>
    <t xml:space="preserve">Iron and steel, coke, and metal ore production </t>
  </si>
  <si>
    <t>* List of NACE sectors to be considered</t>
  </si>
  <si>
    <t>IEA sector</t>
  </si>
  <si>
    <t>Column b - NACE Sectors (a minima) - Sectors required</t>
  </si>
  <si>
    <t>**Examples of metrics - non-exhaustive list. Institutions shall apply metrics defined by the IEA scenario</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</si>
  <si>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</si>
  <si>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</si>
  <si>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</si>
  <si>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</si>
  <si>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</si>
  <si>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</si>
  <si>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</si>
  <si>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</si>
  <si>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</si>
  <si>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</si>
  <si>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</si>
  <si>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</si>
  <si>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</si>
  <si>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</si>
  <si>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</si>
  <si>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</si>
  <si>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Based on the data available in the Carbon Majors Database, LHV has not identified exposures referred to herein.</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</si>
  <si>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</si>
  <si>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</si>
  <si>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</si>
  <si>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</si>
  <si>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</si>
  <si>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 xml:space="preserve">o </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</si>
  <si>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</si>
  <si>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</si>
  <si>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</si>
  <si>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</si>
  <si>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</si>
  <si>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</si>
  <si>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</si>
  <si>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</si>
  <si>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LHV has defined an exclusion list for business activities that fall outside of the credit risk appetite. The list is created considering such activities' negative impact on different ESG factors.</t>
  </si>
  <si>
    <t>BRAZIL</t>
  </si>
  <si>
    <t>CAYMAN ISLANDS</t>
  </si>
  <si>
    <t>GREECE</t>
  </si>
  <si>
    <t>HONG KONG</t>
  </si>
  <si>
    <t>INDIA</t>
  </si>
  <si>
    <t>ITALY</t>
  </si>
  <si>
    <t>JERSEY</t>
  </si>
  <si>
    <t>KOREA, REPUBLIC OF</t>
  </si>
  <si>
    <t>MALTA</t>
  </si>
  <si>
    <t>NEW ZEALAND</t>
  </si>
  <si>
    <t>TURKEY</t>
  </si>
  <si>
    <t>Sectoral discussions with relevant state institutions have been initiated in order to develop a more centralized approach to local, i.e. environmental factors related to Estonia and possible negative environmental and climate changes. The state of Estonia is preparing new climate projections until the year 2100. They will be completed by the end of 2026 and will have a higher degree of spatial accuracy than before.
Simultaneously, LHV is committed to enhancing the integrity of its ongoing data collection efforts, emphasizing the accuracy and reliability of the information gathered.</t>
  </si>
  <si>
    <t>Template 6. Summary of GAR KPIs</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</si>
  <si>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</si>
  <si>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</si>
  <si>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</si>
  <si>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</si>
  <si>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</si>
  <si>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</si>
  <si>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</si>
  <si>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</si>
  <si>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Template 7 - Mitigating actions: Assets for the calculation of GAR</t>
  </si>
  <si>
    <t>Million EUR</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</si>
  <si>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</si>
  <si>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</si>
  <si>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</si>
  <si>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</si>
  <si>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</si>
  <si>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</si>
  <si>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</si>
  <si>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</si>
  <si>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</si>
  <si>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</si>
  <si>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</si>
  <si>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</si>
  <si>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</si>
  <si>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</si>
  <si>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</si>
  <si>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</si>
  <si>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</si>
  <si>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</si>
  <si>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</si>
  <si>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</si>
  <si>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</si>
  <si>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</si>
  <si>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</si>
  <si>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</si>
  <si>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</si>
  <si>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</si>
  <si>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</si>
  <si>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</si>
  <si>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</si>
  <si>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</si>
  <si>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</si>
  <si>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</si>
  <si>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</si>
  <si>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</si>
  <si>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</si>
  <si>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</si>
  <si>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Sovereigns</t>
  </si>
  <si>
    <t>Central banks exposure</t>
  </si>
  <si>
    <t>Trading book</t>
  </si>
  <si>
    <t>TOTAL ASSETS EXCLUDED FROM NUMERATOR AND DENOMINATOR</t>
  </si>
  <si>
    <t>TOTAL ASSETS</t>
  </si>
  <si>
    <t>Template 8 - GAR (%)</t>
  </si>
  <si>
    <t>r</t>
  </si>
  <si>
    <t>s</t>
  </si>
  <si>
    <t>t</t>
  </si>
  <si>
    <t>u</t>
  </si>
  <si>
    <t>v</t>
  </si>
  <si>
    <t>w</t>
  </si>
  <si>
    <t>z</t>
  </si>
  <si>
    <t>aa</t>
  </si>
  <si>
    <t>ab</t>
  </si>
  <si>
    <t>ac</t>
  </si>
  <si>
    <t>ad</t>
  </si>
  <si>
    <t>ae</t>
  </si>
  <si>
    <t>af</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</si>
  <si>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</si>
  <si>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</si>
  <si>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</si>
  <si>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</si>
  <si>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</si>
  <si>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</si>
  <si>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</si>
  <si>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</si>
  <si>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</si>
  <si>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Financial corporations</t>
  </si>
  <si>
    <t>of which management companies</t>
  </si>
  <si>
    <t>Non-financial corporations subject to NFRD disclosure obligations</t>
  </si>
  <si>
    <t>Local government financing</t>
  </si>
  <si>
    <t>Template 10 - Other climate change mitigating actions that are not covered in the EU Taxonomy</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</si>
  <si>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</si>
  <si>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</si>
  <si>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</si>
  <si>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</si>
  <si>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</si>
  <si>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</si>
  <si>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</si>
  <si>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Of which building renovation loans</t>
  </si>
  <si>
    <t>Other counterparties</t>
  </si>
  <si>
    <t>Loans (e.g. green, sustainable, sustainability-linked under standards other than the EU standards)</t>
  </si>
  <si>
    <t>2. According to the disclosure requirements certain assets may not be considered for taxonomy-eligibility and taxonomy-alignment and are therefore excluded from the numerator. Such assets include for example exposures towards companies who are not under the obligation to publish sustainability reports, i.e. all companies which are not large (over 500 employees) public-interest companies, referred to as non-NFRD.</t>
  </si>
  <si>
    <t>LHV collects building energy efficiency data directly from the national construction registry, though the data there can be incomplete at times. In some instances, the Energy Performance Certificate (EPC) label is available along with energy consumption figures in kWh/m2, while in other cases, only the EPC label is provided.</t>
  </si>
  <si>
    <t>Cash and cash equivalents</t>
  </si>
  <si>
    <t>* Pages 74-77, 80-82 in Annual report: https://www.lhv.ee/assets/files/investor/LHV_Group_Annual_Report_2023-EN.pdf</t>
  </si>
  <si>
    <t xml:space="preserve">Main reporting currency </t>
  </si>
  <si>
    <t xml:space="preserve">EUR </t>
  </si>
  <si>
    <t xml:space="preserve">Reporting unit (quantitative data) </t>
  </si>
  <si>
    <t xml:space="preserve">thousands of euros </t>
  </si>
  <si>
    <t>Template 1_IRRBB_CSRBB_mapping</t>
  </si>
  <si>
    <t>Sector/Instrument</t>
  </si>
  <si>
    <t xml:space="preserve"> Notional amount</t>
  </si>
  <si>
    <t>Notional amount</t>
  </si>
  <si>
    <t>Fair Value</t>
  </si>
  <si>
    <t>Amortized Cost</t>
  </si>
  <si>
    <t>of which: subject to IRRBB (IMS)</t>
  </si>
  <si>
    <t xml:space="preserve">Notional amount
subject to IRRBB IMS </t>
  </si>
  <si>
    <t>Notional amount
subject to IRRBB IMS</t>
  </si>
  <si>
    <t xml:space="preserve">NII </t>
  </si>
  <si>
    <t>MVC</t>
  </si>
  <si>
    <t>0010</t>
  </si>
  <si>
    <t>0020</t>
  </si>
  <si>
    <t>0030</t>
  </si>
  <si>
    <t>0040</t>
  </si>
  <si>
    <t>0050</t>
  </si>
  <si>
    <t>0060</t>
  </si>
  <si>
    <t>0070</t>
  </si>
  <si>
    <t>0080</t>
  </si>
  <si>
    <t>0090</t>
  </si>
  <si>
    <t>0100</t>
  </si>
  <si>
    <t>0110</t>
  </si>
  <si>
    <t>0120</t>
  </si>
  <si>
    <t>0130</t>
  </si>
  <si>
    <t>Total Assets</t>
  </si>
  <si>
    <t>Assets</t>
  </si>
  <si>
    <t>Central bank</t>
  </si>
  <si>
    <t xml:space="preserve">Interbank </t>
  </si>
  <si>
    <t xml:space="preserve">   Of which: retail</t>
  </si>
  <si>
    <t>Of which: wholesale (financial and non-financial)</t>
  </si>
  <si>
    <t>Only for NII</t>
  </si>
  <si>
    <t>Of which: sovereigns (general governments)</t>
  </si>
  <si>
    <t>Of which: financials</t>
  </si>
  <si>
    <t>Of which: corporates</t>
  </si>
  <si>
    <t>Securitisation exposures</t>
  </si>
  <si>
    <t>Of which: hedges (on IRRBB and CSRBB)</t>
  </si>
  <si>
    <t>0140</t>
  </si>
  <si>
    <t>0150</t>
  </si>
  <si>
    <t>Total Liabilities</t>
  </si>
  <si>
    <t>0160</t>
  </si>
  <si>
    <t>Liabilities</t>
  </si>
  <si>
    <t>0170</t>
  </si>
  <si>
    <t>0180</t>
  </si>
  <si>
    <t>Deposits</t>
  </si>
  <si>
    <t>0190</t>
  </si>
  <si>
    <t>0200</t>
  </si>
  <si>
    <t xml:space="preserve">   Of which: wholesale (financial and non-financial)</t>
  </si>
  <si>
    <t>0210</t>
  </si>
  <si>
    <t xml:space="preserve">Debt securities issued </t>
  </si>
  <si>
    <t>0220</t>
  </si>
  <si>
    <t>0230</t>
  </si>
  <si>
    <t>0240</t>
  </si>
  <si>
    <t>0250</t>
  </si>
  <si>
    <t>0260</t>
  </si>
  <si>
    <t>Other liabilities</t>
  </si>
  <si>
    <t>0270</t>
  </si>
  <si>
    <t>MEMORANDUM ITEMS</t>
  </si>
  <si>
    <t>Off-balance sheet assets: contingent assets</t>
  </si>
  <si>
    <t>0280</t>
  </si>
  <si>
    <t>Off-balance sheet liabilities: contingent liabilities</t>
  </si>
  <si>
    <t>0290</t>
  </si>
  <si>
    <t xml:space="preserve">Reporting unit (other quantitative data) </t>
  </si>
  <si>
    <t>basis point or percentage</t>
  </si>
  <si>
    <t>Template 2_CSRBB sensitivities</t>
  </si>
  <si>
    <t>Institution IMS</t>
  </si>
  <si>
    <t>Weighted average credit spread shocks</t>
  </si>
  <si>
    <t>Net Interest Income (NII)</t>
  </si>
  <si>
    <t xml:space="preserve">Market Value changes (MVC)
(as per defined in the EBA/GL/2022/14 para. 15) </t>
  </si>
  <si>
    <t>Baseline scenario (bps)</t>
  </si>
  <si>
    <t>Widening Spread Scenario (bps)</t>
  </si>
  <si>
    <t>Tightening Spread Scenario (bps)</t>
  </si>
  <si>
    <t>Level of EVE - Baseline scenario</t>
  </si>
  <si>
    <t>∆ EVE - Widening Spread Scenario</t>
  </si>
  <si>
    <t>∆ EVE - Tightening Spread Scenario</t>
  </si>
  <si>
    <t>Level of NII - Baseline scenario</t>
  </si>
  <si>
    <t>∆ NII - Widening Spread Scenario</t>
  </si>
  <si>
    <t>∆ NII - Tightening Spread Scenario</t>
  </si>
  <si>
    <t>Level of MV - Baseline scenario</t>
  </si>
  <si>
    <t>∆ MV - Widening Spread Scenario</t>
  </si>
  <si>
    <t>∆ MV - Tightening Spread Scenario</t>
  </si>
  <si>
    <t xml:space="preserve">Central bank </t>
  </si>
  <si>
    <t>Interbank</t>
  </si>
  <si>
    <r>
      <t>Of which: sovereigns</t>
    </r>
    <r>
      <rPr>
        <strike/>
        <sz val="11"/>
        <rFont val="Calibri"/>
        <family val="2"/>
        <scheme val="minor"/>
      </rPr>
      <t xml:space="preserve"> </t>
    </r>
    <r>
      <rPr>
        <sz val="11"/>
        <rFont val="Calibri"/>
        <family val="2"/>
        <scheme val="minor"/>
      </rPr>
      <t>(general governments)</t>
    </r>
  </si>
  <si>
    <t xml:space="preserve">Of which: financials </t>
  </si>
  <si>
    <r>
      <t xml:space="preserve">Of which:  hedges </t>
    </r>
    <r>
      <rPr>
        <sz val="11"/>
        <color theme="1"/>
        <rFont val="Calibri"/>
        <family val="2"/>
        <charset val="186"/>
        <scheme val="minor"/>
      </rPr>
      <t>(on CSRBB)</t>
    </r>
  </si>
  <si>
    <t>TOTAL LIABILITIES</t>
  </si>
  <si>
    <t>Of which: NMDs</t>
  </si>
  <si>
    <t>Debt securities issued</t>
  </si>
  <si>
    <r>
      <t xml:space="preserve">   Of which: hedges </t>
    </r>
    <r>
      <rPr>
        <sz val="11"/>
        <color theme="1"/>
        <rFont val="Calibri"/>
        <family val="2"/>
        <charset val="186"/>
        <scheme val="minor"/>
      </rPr>
      <t>(on CSRBB)</t>
    </r>
  </si>
  <si>
    <t>Net Derivatives</t>
  </si>
  <si>
    <t>Net Balance Sheet w/o Derivatives</t>
  </si>
  <si>
    <t>Net Balance Sheet with Derivatives</t>
  </si>
  <si>
    <t>0300</t>
  </si>
  <si>
    <t>0310</t>
  </si>
  <si>
    <t>Template 3_Unrealised losses</t>
  </si>
  <si>
    <t xml:space="preserve">Amortised costs items only </t>
  </si>
  <si>
    <t>Carrying amount</t>
  </si>
  <si>
    <t>Accumulated gains and losses in accordance with hedge accounting rules</t>
  </si>
  <si>
    <t xml:space="preserve">Institution internal view (economic value) </t>
  </si>
  <si>
    <t>Total hedges</t>
  </si>
  <si>
    <t>Differences between economic value and fair value stemming  from behavioural assumptions</t>
  </si>
  <si>
    <r>
      <t xml:space="preserve">Any other differences between economic value and fair value </t>
    </r>
    <r>
      <rPr>
        <b/>
        <sz val="10"/>
        <rFont val="Calibri"/>
        <family val="2"/>
        <scheme val="minor"/>
      </rPr>
      <t xml:space="preserve"> (not captured in columns 0020, 0030, 0080</t>
    </r>
    <r>
      <rPr>
        <b/>
        <sz val="10"/>
        <color theme="1"/>
        <rFont val="Calibri"/>
        <family val="2"/>
        <scheme val="minor"/>
      </rPr>
      <t>)</t>
    </r>
  </si>
  <si>
    <t>ITS reference</t>
  </si>
  <si>
    <t>Total financial assets at amortised cost and/or measured at a cost-based method</t>
  </si>
  <si>
    <t>{F 01.01; r0181 + r0231 + r0234; c0010}</t>
  </si>
  <si>
    <t>{F 01.01; r0182 + r0232 + r0236; c0010}</t>
  </si>
  <si>
    <t>{F 01.01; r0183 + r0233 + r0237; c0010}</t>
  </si>
  <si>
    <t>{F 01.01; r0390 + r0235; c0010}</t>
  </si>
  <si>
    <t>Total financial liabilities at amortised cost and/or measured at a cost-based method</t>
  </si>
  <si>
    <t>{F 01.02; r0110 + r141; c0010}</t>
  </si>
  <si>
    <t>{F 01.02; r0120 + r142; c0010}</t>
  </si>
  <si>
    <t>{F 01.02; r0130 + r143; c0010}</t>
  </si>
  <si>
    <t>Other financial liabilities</t>
  </si>
  <si>
    <t>{F 01.02; r0140 + r144; c0010}</t>
  </si>
  <si>
    <t>Template 4_CSRBB_Additional</t>
  </si>
  <si>
    <t>Please answer to all of the following questions. Please consult the instructions to fill-in this template.</t>
  </si>
  <si>
    <t>CSRBB definition and perimeter</t>
  </si>
  <si>
    <t>1 - Which spread components does the credit institution consider in the CSRBB identification and measurement?</t>
  </si>
  <si>
    <t xml:space="preserve"> - Market credit spread</t>
  </si>
  <si>
    <t xml:space="preserve"> - Market liquidity spread</t>
  </si>
  <si>
    <t xml:space="preserve"> - Idiosyncratic spread (instrument or borrower-specific elements)</t>
  </si>
  <si>
    <t xml:space="preserve"> - Idiosyncratic spread (sector, geography, currency)</t>
  </si>
  <si>
    <t xml:space="preserve"> - Other (please specify below)</t>
  </si>
  <si>
    <t>If other, please specify</t>
  </si>
  <si>
    <t>2 - What is the rationale for the scope of the spread components considered in the CSRBB identification and measurement?</t>
  </si>
  <si>
    <t>Market Data availability for instruments within CSRBB scope, simplicity of calculation taking into account the proportionality of CSRBB impact, conservativeness of final impact</t>
  </si>
  <si>
    <t>3 -  Are there differences in the scope of instruments to compute the impact of CSRBB on EVE, NII and MVC ?</t>
  </si>
  <si>
    <t xml:space="preserve"> If yes, please provide the rationale of the differences in scopes.</t>
  </si>
  <si>
    <t>Measurement &amp; stress-testing framework</t>
  </si>
  <si>
    <t>At the date of measurement, the impact of CSRBBB for liabilities on NII was zero. For EVE the impact of deterioration of creditworthiness was floored at zero.</t>
  </si>
  <si>
    <t xml:space="preserve">2 - How does your credit institution measure CSRBB? </t>
  </si>
  <si>
    <t xml:space="preserve"> - CS01 or any other sensitivity-based metric</t>
  </si>
  <si>
    <t xml:space="preserve"> - Parametric measure</t>
  </si>
  <si>
    <t xml:space="preserve"> - Historical simulation</t>
  </si>
  <si>
    <t>Using latest EBA stress test parameters</t>
  </si>
  <si>
    <t>3 - Does your credit institution apply diversification effects between IRRBB and CSRBB?</t>
  </si>
  <si>
    <t>If yes, please specify the risk(s)</t>
  </si>
  <si>
    <t xml:space="preserve">4 - How often does your credit institution measure CSRBB? </t>
  </si>
  <si>
    <t>Monthly</t>
  </si>
  <si>
    <t>5 - Please specify the way of how your credit institution performs stress tests with respect to CSRBB?</t>
  </si>
  <si>
    <t xml:space="preserve"> - Stand-alone credit spread shocks</t>
  </si>
  <si>
    <t xml:space="preserve"> - Credit spread shocks integrated into broader internal stress tests</t>
  </si>
  <si>
    <t xml:space="preserve"> - Other (please specify)</t>
  </si>
  <si>
    <t>6 - Does your credit institution differentiate the idiosyncratic and non-idiosyncratic components of the credit spread changes in the stress tests performed?</t>
  </si>
  <si>
    <t>7 - How are the stress scenarios calibrated?</t>
  </si>
  <si>
    <t xml:space="preserve"> - Historical scenarios observed in the past 10Yr</t>
  </si>
  <si>
    <t xml:space="preserve"> - Historical scenarios observed in the past 20Yr</t>
  </si>
  <si>
    <t xml:space="preserve"> - Taylor made (hypothetical) scenarios</t>
  </si>
  <si>
    <t>Scenarios are based on EBA stress test scenarios</t>
  </si>
  <si>
    <t>8 - How often are these scenarios reviewed?</t>
  </si>
  <si>
    <t>Every year</t>
  </si>
  <si>
    <t>9 - Which approach do you expect to follow (or you already apply) to assess the impact on NII of your CSRBB exposures?</t>
  </si>
  <si>
    <t>Balance sheet assumption:</t>
  </si>
  <si>
    <t>constant balance sheet</t>
  </si>
  <si>
    <t>Please, further elaborate:</t>
  </si>
  <si>
    <t>the impact on NII comes from the roll-over of existing positions with shocked conditions applied to new transactions</t>
  </si>
  <si>
    <t>10 - Which approach do you expect to follow (or you already apply) to assess the impact on EVE of your CSRBB exposures? Please briefly explain.</t>
  </si>
  <si>
    <t>0320</t>
  </si>
  <si>
    <t>dynamic balance sheet</t>
  </si>
  <si>
    <t>0330</t>
  </si>
  <si>
    <t>the CSRBB impact on EVE should follow the same balance sheet assumption as the IRBB impact on EVE</t>
  </si>
  <si>
    <t>11 - Which approach do you expect to follow (or you already apply) to assess the impact on MV of your CSRBB exposures? Please briefly explain.</t>
  </si>
  <si>
    <t>0340</t>
  </si>
  <si>
    <t>0350</t>
  </si>
  <si>
    <t>MV is generally the present value of future cash flows, thus the assumptions for EVE would suit better</t>
  </si>
  <si>
    <t>Commercial margins/other spread components (EVE)</t>
  </si>
  <si>
    <t>0360</t>
  </si>
  <si>
    <t>Excluded</t>
  </si>
  <si>
    <t>0370</t>
  </si>
  <si>
    <t>Template 5_NMD_stratification</t>
  </si>
  <si>
    <t>Amount</t>
  </si>
  <si>
    <t>Total retail NMDs (as per defined under paragraph 7 of the EBA/GL/2022/14)</t>
  </si>
  <si>
    <t>1. Natural persons</t>
  </si>
  <si>
    <t xml:space="preserve"> Individual depositor amount &lt; EUR 50 000 </t>
  </si>
  <si>
    <t xml:space="preserve">EUR 50 000 &lt;= Individual depositor amount &lt; EUR  100 000 </t>
  </si>
  <si>
    <t xml:space="preserve"> Individual depositor amount &gt;= EUR 100 000 </t>
  </si>
  <si>
    <t>2. SME's</t>
  </si>
  <si>
    <t xml:space="preserve">Individual depositor amount &lt; EUR 100 000 </t>
  </si>
  <si>
    <t xml:space="preserve">EUR 100 000 &lt;= Individual depositor amount &lt; EUR  300 000 </t>
  </si>
  <si>
    <t xml:space="preserve">EUR 300 000 &lt;= Individual depositor amount &lt; EUR  1 000 000 </t>
  </si>
  <si>
    <t xml:space="preserve">Individual depositor amount &gt;= EUR  1 000 000 </t>
  </si>
  <si>
    <t>Template 6_IRRBB_Additional</t>
  </si>
  <si>
    <t>Please consult the instructions to fill-in this IRRBB template.</t>
  </si>
  <si>
    <t>The assumptions regarding the calculation of these datapoints must be explained below. Please consult the instructions to fill-in this IRRBB template.</t>
  </si>
  <si>
    <t>Shock arising from exposures in:</t>
  </si>
  <si>
    <t>Other material currencies</t>
  </si>
  <si>
    <t>Data point</t>
  </si>
  <si>
    <t>Description</t>
  </si>
  <si>
    <t>Worst outcome of the two interest rate shock scenarios (Parallel Shock Down and a Parallel Up)</t>
  </si>
  <si>
    <t xml:space="preserve">   ∆ Economic Value of Equity under a Parallel Shock Down</t>
  </si>
  <si>
    <t xml:space="preserve">   ∆ Economic Value of Equity under a Parallel Shock Up</t>
  </si>
  <si>
    <t>Specified size of interest rate shocks in bps (according to draft EBA/RTS/2022/10)</t>
  </si>
  <si>
    <t xml:space="preserve">   Paralell</t>
  </si>
  <si>
    <t xml:space="preserve">   Short</t>
  </si>
  <si>
    <t xml:space="preserve">   Long</t>
  </si>
  <si>
    <t>Outcome of the supervisory outlier test (according to draft EBA/RTS/2022/10)</t>
  </si>
  <si>
    <t xml:space="preserve">   Parallel Shock Down</t>
  </si>
  <si>
    <t xml:space="preserve">   Parallel Shock Up</t>
  </si>
  <si>
    <t xml:space="preserve">   Short Rates Shock Down</t>
  </si>
  <si>
    <t xml:space="preserve">   Short Rates Shock Up</t>
  </si>
  <si>
    <t xml:space="preserve">   Steepener</t>
  </si>
  <si>
    <t xml:space="preserve">   Flattener</t>
  </si>
  <si>
    <t>Forecasted Net Interest Income expected within 12 months in a baseline scenario</t>
  </si>
  <si>
    <t>Change in the forecasted Net Interest income within 12 months under a parallel interest rate shock down</t>
  </si>
  <si>
    <t>Forecasted Net interest income within 12 months after a parallel interest rate shock down</t>
  </si>
  <si>
    <t>Change in the forecasted Net Interest income within 12 months under a parallel interest rate shock up</t>
  </si>
  <si>
    <t>Forecasted Net interest income within 12 months after a parallel interest rate shock up</t>
  </si>
  <si>
    <t>Forecasted Earnings expected within 12 months in a baseline scenario</t>
  </si>
  <si>
    <t>Change in the forecasted Earnings within 12 months under a parallel interest rate shock down</t>
  </si>
  <si>
    <t>Forecasted Earnings  within 12 months after a parallel interest rate shock down</t>
  </si>
  <si>
    <t>Change in the forecasted Earnings within 12 months under a parallel interest rate shock up</t>
  </si>
  <si>
    <t>Forecasted Earnings  within 12 months after a parallel interest rate shock up</t>
  </si>
  <si>
    <t>Assets in the Banking Book with embedded automatic optionality / Total Assets in the Banking Book</t>
  </si>
  <si>
    <t>Liabilities in the Banking Book with embedded automatic optionality / Total Liabilities in the Banking Book</t>
  </si>
  <si>
    <t>Assets in the Banking Book with embedded behavioural optionality / Total Assets in the Banking Book</t>
  </si>
  <si>
    <t>Liabilities in the Banking Book with embedded behavioural optionality / Total Liabilities in the Banking Book</t>
  </si>
  <si>
    <t>Section "Questions"</t>
  </si>
  <si>
    <t>Supervisory standard shock</t>
  </si>
  <si>
    <t>According to draft EBA/RTS/2022/10, article 4, institutions should report to the competent authority the change in economic value of equity (∆ EVE) that results from calculating the outcome of the standard shock, as referred to in Article 98(5) of Directive 2013/36/EU and in the Guidelines. When calculating the outcome of the standard shock, institutions apply some assumptions. Please explain below some of these assumptions by replying to the below stated questions.</t>
  </si>
  <si>
    <t>1 - Does the institution has more than 4 material currencies according to Article 1(3) of EBA/RTS/2022/10 ? If yes, please provide a list material currencies include in Other Material Currency using the currency ISO codes, as well as the specified interest rate shock used according to the methodology prescribed in Annex I of the EBA/RTS/2022/10.</t>
  </si>
  <si>
    <t>If yes, please provide a list material currencies include in Other Material Currency using the currency ISO codes, as well as the specified interest rate shock.</t>
  </si>
  <si>
    <t>2 - Which risk-free yield curves have been used in order to compute the supervisory standard shock ?
Please read the instructions before answering the question</t>
  </si>
  <si>
    <t>EUR swap curve (zero curve) has been used in order to compute the supervisory standard shock. Linear interpolation has been used.</t>
  </si>
  <si>
    <t>3 - Which IRRBB Measurement Methods from Annexes 1 and 2 (of EBA/GL/2022/14) have been used to compute the supervisory standard shock and earnings measures?</t>
  </si>
  <si>
    <t>For earnings:</t>
  </si>
  <si>
    <t>Cash flows partially or fully conditional on interest rate scenario</t>
  </si>
  <si>
    <t>Main assumptions:</t>
  </si>
  <si>
    <t>The repricing terms of demand deposits of households and non-financial corporations vary between 1 day and 10 years, depending on their interest rate sensitivity. For deposits of financial institutions, immediate repricing is assumed. A 0% interest rate floor is applied to deposits of retail customers. For term deposits, term deposit redemption rate is used in the assessment of the early redemption of the term deposits. For loans, contract-specific interest rate floors are used. Conditional prepayment rate is used in the assessment of the early repayment of loans.</t>
  </si>
  <si>
    <t>For economic value:</t>
  </si>
  <si>
    <t>4 - Have commercial margins and other spread components been excluded in the Level of EVE under baseline scenario? If yes, please provide an explanation of the methodology used to exclude them.</t>
  </si>
  <si>
    <t>Comments</t>
  </si>
  <si>
    <t>5 - Have pension obligations and pension plan assets been included in the computation of the supervisory standard shock and in earnings metrics? If yes, please provide an explanation on how they were incorporated in the methodology to compute the supervisory standard shock and the NII/earnings metrics.</t>
  </si>
  <si>
    <t>0380</t>
  </si>
  <si>
    <t>6 - Have any other material assumptions underlying the calculation of the supervisory standard shock and in earnings metrics changed since the STE for SREP data collection was last submitted?</t>
  </si>
  <si>
    <t>0390</t>
  </si>
  <si>
    <t>0400</t>
  </si>
  <si>
    <t>7 - Which items have been included in lines "Other" in Templates 1 "IRRBB_CSRBB_mapping", template 2 ''CSRBB sensitivities'' and template 3 "Unrealised losses"?</t>
  </si>
  <si>
    <t>Other Assets</t>
  </si>
  <si>
    <t>0410</t>
  </si>
  <si>
    <t>Assets due from central banks, credit institutions and other financial institutions.</t>
  </si>
  <si>
    <t>Other Liabilities</t>
  </si>
  <si>
    <t>0420</t>
  </si>
  <si>
    <t>There are no "Other" items.</t>
  </si>
  <si>
    <t>Template 7_Realised NII</t>
  </si>
  <si>
    <t>Realised NII (from banking book perimeter)</t>
  </si>
  <si>
    <t>Interest income</t>
  </si>
  <si>
    <t>Interest expense</t>
  </si>
  <si>
    <t>IRRBB/CSRBB - Interest Rate Risk/Credit Spread Risk in the Banking Book</t>
  </si>
  <si>
    <t>Moving towards a greener way of doing things brings challenges and opportunities for both the economy and banks. The palpable impact of climate change and environmental degradation on the real economy and financial system stands as a force that cannot be underestimated. ESG risk is a risk of loss resulting from current or prospective impacts of ESG factors, i.e. from environmental, social and/or governance factors, as applied directly to the Group or towards its counterparties or invested assets. 
ESG risk materialises through other risk categories, such as credit risk, market risk, operational risk, liquidity and funding risk, strategic risk, i.e. acts as a cross-taxonomy risk driver. If ESG risk impact towards main risk is material, it shall be reflected, as a sub-risk under this main risk.
To gain a thorough understanding of the risks and opportunities embedded in LHV's portfolio and services, we've
embarked on an extensive materiality assessment update in 2023, a process completed  in 2024. This comprehensive undertaking involves meticulous risk and business mapping, adopting a holistic approach that spans the long, medium, and short term. Our materiality  assessment is the main input for setting or updating risk appetite , relevant risk limits, as well as relevant qualitative risk management tools, for example client engagement.
This forward-thinking approach not only underscores our commitment to responsible business practices but ensures that our risk management frameworks and strategic initiatives are dynamic and responsive, aligned with the evolving challenges and opportunities that define our path forward.</t>
  </si>
  <si>
    <t xml:space="preserve">As a result of the materiality assessment, significant physical and transition risks have been identified across different time horizons. Based on the materiality assessment findings, LHV is currently updating and finalizing its Risk Appetite Framework (RAF) policy, which includes environmental and climate risk appetite. Additionally, Key Risk Indicators (KRIs) are being developed to monitor trends and ensure proactive risk management. A stress test for physical risks (floods) has already been conducted, and a transition risk stress test will be carried out in 2024.
</t>
  </si>
  <si>
    <t>In 2023, LHV focused on implementing taxonomy reporting. Our Green Asset Ratio (GAR) indicates that 0% of covered assets are taxonomy-aligned, while 32.9% are taxonomy-eligible under Climate Change Mitigation (CCM) objectives, primarily household loans such as mortgages and motor vehicle loans. These are reported as eligible but not aligned due to missing DNSH (Do No Significant Harm) criteria documentation.
At this time, LHV has not set specific future investment targets towards taxonomy-aligned activities. However, we continue to assess  developments and will adjust our strategy accordingly. 
By 2030, we aim to increase the share of renewable energy projects in our energy sector portfolio to 90%, and at least 50% of mortgages issued annually will be for A and B energy class properties. Additionally we are committed to gradually phasing out the financing of new diesel cars by 2030.</t>
  </si>
  <si>
    <t>For the mitigation of risks associated with environmental factors exclusion lists are used: clients involved in non-environmental friendly business activities fall outside of credit risk appetite. In order to understand counterparty's capacity to manage environmental risks a dedicated E risk questionnaire and E risk rating is being used in corporate banking credit processes.</t>
  </si>
  <si>
    <t xml:space="preserve">In 2023, a distinct ESG Risk Management Policy has been established, outlining a more detailed allocation of tasks and responsibilities pertaining to ESG risk monitoring and reporting.
Additionally, on November 15, 2023, the operating procedures of the Risk and Capital Committee (RCC) were updated, specifying the committee's role regarding ESG (Environmental, Social, and Governance) risks. This committee is responsible for overseeing risk appetite, capital structure, and other strategic risk management decisions, including those related to environmental factors. The Risk and Capital Committee advises the Supervisory Council on these matters. RCC meetings are held in a closed setting, typically six times per year. Attendance is mandatory for all Committee members, Meetings are convened at the discretion of the Chairman or at the request of any Committee member, with the Chairman determining the time, place, and date. An electronic notice is sent to the members by the adviser to the Supervisory Board to confirm the meeting detail
On February  1, 2024, a separate Risk Committee was established within LHV Pank. This committee, chaired by the Chief Risk Officer (CRO), oversees LHV Pank’s risk profile, including ESG and reputational risks. Risk Committee meetings are held monthly, with the option for any member to propose an extraordinary meeting if necessary. The agenda is set by the CRO based on risk reports and input from management board members and Risk division employees. Risk Committee members are expected to participate in open and constructive discussions, where differing opinions are encouraged to be shared respectfully.
Its key responsibilities include: 1) Monitoring the risk profile and reviewing stress-test results. 2) Discussing and revising risk appetite and the risk management framework. 3) Reporting quarterly to the management board, with immediate escalation of urgent issues. 4) The Risk Committee provides recommendations to improve risk management, which are decided upon by the management board or other relevant authorities. The Risk Committee advises the Management Board and Risk Committee meetings are held monthly, with the option for any member to propose an extraordinary meeting if necessary. The agenda is set by the CRO based on risk reports and input from management board members and Risk division employees.
Examples of topics discussed in these committees include the materiality assessment, reviews of climate legislation, and discussions around risk appetite. ESG reviews are regularly incorporated into risk reports and are presented during committee meetings.
</t>
  </si>
  <si>
    <t>In the Risk Management Policy, the Supervisory Council has defined the three lines of defense model to be applied within internal control and risk management frameworks. This applies to both business lines and control functions (risk management, compliance, and internal audit). Sufficient financial and human resources must be in place to effectively perform tasks related to ESG risk management.
As part of this approach, an annual Materiality Assessment is conducted to identify and evaluate the most significant environmental, social, and governance risks. In terms of climate and environmental risks, the assessment covers short, medium, and long-term risks, with the results being presented to the management board, along with high-level mitigation measures that are currently being developed. The Risk Appetite Framework (RAF) will incorporate these findings, ensuring that acceptable levels of ESG-related risks are in line with the organization's overall strategic goals. The Materiality Assessment provides ongoing input regarding which mitigation activities are needed over different time horizons and helps identify the necessary resources for effective risk management.
From an internal control perspective, various tools and guidelines have been developed to identify and mitigate ESG risks. These tools include the E rating, which assigns risk ratings to clients based on their climate and environmental performance, and stress tests, which are used to evaluate the potential impacts of different ESG-related risk scenarios. While risks expected to emerge in the medium or long term may not require immediate intervention, Key Risk Indicators (KRIs) are currently being developed to improve long-term monitoring and preparedness.</t>
  </si>
  <si>
    <t>Risk reporting is conducted on regular basis: Management Board receives risk reports monthly and Supervisory Council quarterly. Risk report shall include information on all main risk types. Reporting is also adjusted as needed when specific topics arise, such as the results of the materiality assessment, stress test, climate law reviews ect</t>
  </si>
  <si>
    <t xml:space="preserve">Encouraging sound and effective risk management, taking in to account ESG risk factors among other considerations, is one of the objectives of the system of remuneration. According to the remuneration policy of LHV, sustainability related criteria shall be taken into account when setting performance criteria and determining variable remuneration. Determination of variable remuneration shall take into account the specifics of a particular role of the individual and should be based on relevant quantitative or qualitative criteria taking into account LHV's risk strategy. Examples of qualitative criteria may include achievement of strategic objectives, values-based conduct, adherence to the risk management policy as well as adherence to internal or external regulations. 
In LHV Pank, the variable compensation component and the stock option program aim to encourage reliable and effective risk management, including sustainability risks. The share option program is designed to align the long-term objectives of management and key employees with the interests of shareholders. The program offers annual performance-based compensation through share options, which have a vesting period of at least three years. It aims to retain and motivate key personnel while ensuring competitive remuneration and company value growth. </t>
  </si>
  <si>
    <t>In 2024, LHV conducted a materiality assessment, evaluating environmental risks across three time horizons: short-term (&lt;3 years), medium-term (3-10 years), and long-term (&gt;10 years). This classification of time horizons is based on ECB guidelines. These time horizons are integrated into the risk management framework through various measures, including stress tests for both physical and transition risks. While the risk appetite and Key Risk Indicators (KRIs) are still under development and pending approval, the materiality assessment provides a foundation for ensuring that environmental risks are effectively monitored and managed across the different time horizons.</t>
  </si>
  <si>
    <t>1) A materiality assessment was conducted in to identify main areas where LHV is impacted by ESG factors and where LHV can positively impact sustainable development. In 2023, we've embarked on an extensive materiality assessment update, a process completed in 2024. This assessment is  conducted to identify most material climate and environmental risk factors.
2) In 2022 an ESG risk assessment methodology combined with ESG rating model was introduced in the loan origination process. This ESG risk assessment is mandatory in case of new loans, as well as in case any material changes are made to a loan agreement. In order to identify counterparties which are exposed directly or indirectly to increased risk associated with ESG factors, we are using also a heatmap that highlight environmental and social risks of each individual economic subsector on a scaling system. For loan exposures starting from 500 th EUR, which are associated with high or medium environmental risk, a more comprehensive assessment of the counterparty's  E risks management system, capacity and track record is carried out.</t>
  </si>
  <si>
    <t>For the mitigation of risks associated with environmental factors exclusion lists are used: clients involved in non-environmental friendly business activities fall outside of credit risk appetite. In order to understand client's capacity to manage environmental risks a dedicated E risk questionnaire and E risk rating is being used in corporate banking credit processes.</t>
  </si>
  <si>
    <t>In 2023-2024, LHV conducted a materiality assessment to evaluate environmental risks across three time horizons: short-term (&lt;3 years), medium-term (3-10 years), and long-term (&gt;10 years). These time horizons are integrated into LHV’s risk management framework to ensure that environmental risks are effectively identified, measured, and managed over time.
As part of this process, LHV has already conducted a stress test for physical risks identified in the materiality assessment, specifically related to flood risks. Additionally, a stress test for transition risks is currently underway.
At the counterparty level, LHV uses an E rating to identify and monitor environmental (E) risks. This rating model is not a statistical scoring system but relies on expert opinions and external data sources. The methodology primarily follows the EBRD framework and was recently updated based on the materiality assessment, incorporating elements from the unified questionnaire of the Estonian Banking Association.
At the portfolio level, LHV monitors CO2 emissions using the PCAF methodology. Data is also collected directly from clients via an E questionnaire, providing more accurate and tailored CO2 assessments for the credit portfolio.
Additionally, Key Risk Indicators (KRIs) are currently being developed to track environmental risks more effectively. These KRIs will provide early warnings, enabling proactive management of environmental risks across the different time horizons.</t>
  </si>
  <si>
    <t>The 2025 ICAAP/ILAAP is set to addresses climate risk in its framework of both economic and normative perspective. The integration reflects a recognition of LHV’s potential vulnerability to climate-related risks specific to LHV’s Estonian credit portfolio. In 2024 a stress test was conducted on addressing credit collateral sensitivity to physical flood risk, where the stress-test results did not indicate significant exposures to flood risk in the credit portfolio. A transition risk stress-test on credit portfolio will be conducted in Q4 2024.</t>
  </si>
  <si>
    <t>The materiality assessment presented 17  risk scenarios that illustrate potential transmission channels between environmental risks and various types of risks in LHV's risk management framework. These channels include:
Credit Risk: Environmental risk scenarios suggest that business and corporate loans, leasing, and mortgage loans could be affected by climate and environmental risks. Physical risks, such as natural disasters, and transition risks, such as regulatory changes, could impair borrowers' ability to meet loan obligations.
Liquidity and Funding Risk: Environmental risk scenarios highlight potential impacts on operational assets due to physical environmental risks. For instance, damage to assets from environmental events could reduce their marketability and value, impacting liquidity and the bank's ability to raise funds through asset liquidation.
Market Risk: Market risk scenarios related to environmental risks include shifts in investment services due to changes in market demand or regulatory adjustments. Transition risks, such as new environmental regulations, could lead to volatility in market prices and affect the valuation of investments.
Operational Risk: Environmental risk scenarios also indicate that payment systems, investment services, and operational assets could face disruption from physical climate risks or from the need to comply with stricter environmental regulations, potentially increasing operational risks.
Reputational Risk: Scenarios regarding reputational risk reflect concerns about LHV’s engagement with sectors or businesses that might not align with environmental standards. These scenarios suggest that failing to meet stakeholder expectations regarding environmental responsibility could damage LHV's reputation.
These transmission channels were identified through risk scenarios outlined in the materiality assessment, with further work to develop mitigation and monitoring measures for each channe</t>
  </si>
  <si>
    <t>In 2023, LHV conducted a materiality assessment that evaluated social risks for LHV's clients' activities, determining that these risks were low from the perspective of credit and market risk. However, from an operational risk perspective, reputational risks were identified as significant in the long term, particularly if LHV does not adhere to its internal objectives regarding equal representation, equal remuneration, and similar goals
Internally, LHV places strong emphasis on ethical standards and inclusivity. As an employer, LHV supports non-discriminatory attitudes and equal opportunities, offering a fair and competitive salary. Employee engagement is regularly measured through surveys, such as the Gallup Q12, to ensure the organization is responsive to employee needs and fosters a supportive work environment. Leadership training and development programs also contribute to employees' continuous professional growth.
Furthermore, LHV's Diversity Policy ensures that decisions related to recruitment and promotion are based on skills, experience, and equal opportunities, maintaining a non-discriminatory approach throughout the organization. In addition, LHV promotes employee well-being through various initiatives, including work-life balance programs and health-focused activities.
LHV’s exclusion list helps manage social risk by preventing the financing of industries or practices that pose significant social risks. ESG factors, including social considerations, are integrated into LHV’s credit decision-making processes, ensuring that the bank’s operations align with its social responsibility goals.
In 2024, LHV’s materiality assessment focused on environmental and climate-related risks. The 2025 assessment will re-evaluate social risks across different time horizons, ensuring that LHV remains responsive to social risks as part of its overall strategy.</t>
  </si>
  <si>
    <t>LHV Supervisory Council has approved the ESG Policy, which defines LHV high level sustainability goals. Additionally the Supervisory Council is responsible for approving the ESG Risk Management Policy and risk appetite statements, as well as to conduct the supervision of their implementation. Management Board is responsible for implementing risk policies and ensuring there are sufficient resources in place for this purpose. 
In the Risk Management Policy the Supervisory Council has defined the three lines of defence model to be applied related to internal control and risk management frameworks. This means both in business lines as well as in control functions (risk management, compliance and internal audit functions) sufficient financial and human resources must be in place to effectively perform their tasks related to ESG risk management. Additionally there is a dedicated ESG team in place to run the ESG projects, as well as support relevant units with ESG competence and knowledge. The ESG projects are regularly steered by the ESG SteerCo, which consist of different LHV Group companies' Management Board members. 
Additionally:
1) In credit processes Credit Committee and Retail Banking Credit Committee have the authorities to make credit decisions for higher risk clients. Within those processes ESG aspects are in the scope as well.
2) In the client onboarding processes Risk Client Acceptance Committee and Financial Intermediaries Client Acceptance Committee have the authority to make client onboarding decisions for higher risk clients. Within those processes ESG aspects are in the scope as well.
In addition, LHV employs a  third-party management framework. During the due diligence process, LHV conducts  assessments of the governance structures and ESG factors of its third-party vendors and partners. Governance considerations, including compliance with regulations and ethical business conduct, are integrated into the evaluation process to mitigate potential risks that could arise from weak third-party governance performance.</t>
  </si>
  <si>
    <t xml:space="preserve">1) In 2022 an ESG risk assessment methodology accompanied with ESG rating was introduced in loan origination process. This ESG risk assessment is mandatory in case of new loans, as well as in case any material changes are made into loan agreement. For loan exposures starting from 500 th EUR, which are associated with high or medium environmental risk, a more comprehensive assessment of the counterparty's  E risks management system, capacity and track record is carried out.
2) For high risk counterparties from ML/TF risk perspective enhanced due dilligence is being applied both in the onboarding, as well in ongoing monitoring processes. 
</t>
  </si>
  <si>
    <t>MALAYSIA</t>
  </si>
  <si>
    <t>ROMANIA</t>
  </si>
  <si>
    <t>UK</t>
  </si>
  <si>
    <t>Lithuania</t>
  </si>
  <si>
    <t>Latvia</t>
  </si>
  <si>
    <t>2024Q2</t>
  </si>
  <si>
    <t>2024Q3</t>
  </si>
  <si>
    <t xml:space="preserve">Average tonnes of CO2 per MWh </t>
  </si>
  <si>
    <t>1. For motor vehicle loans, only those exposures generated after 1 January 2021 are considered.</t>
  </si>
  <si>
    <t>LHV assesses sectoral alignment with the Paris Agreement by analyzing portfolio exposure and transition risks. The methodology involves mapping portfolio NACE codes to the relevant sectors in Pillar 3 Template 3 and identifying exposures for assessment.
Sectoral alignment is evaluated using benchmarks from the IEA Net Zero by 2050 scenario. Emission factors are assigned based on sector-specific data and information collected directly from clients. The portfolio’s weighted emission factor is calculated accordingly. The methodology ensures that only relevant exposures are considered, and emissions are allocated proportionally to loan amounts.</t>
  </si>
  <si>
    <t>Household loans include loans for acquisition of energy-efficient buildings, i.e. A and B energy labels (based on top 15% of the national building stock expressed as operational Primary Energy Demand). ESG risks are integrated into the risk management system.</t>
  </si>
  <si>
    <t>2024Q4</t>
  </si>
  <si>
    <t>MAURITIUS</t>
  </si>
  <si>
    <t>PHILIPPINES</t>
  </si>
  <si>
    <t>SOUTH AFRICA</t>
  </si>
  <si>
    <t>Loans to non-financial corporations include loans financing renewable energy projects (mainly solar energy) and loans for energy label A housing development.</t>
  </si>
  <si>
    <t>EE</t>
  </si>
  <si>
    <t>2025Q1</t>
  </si>
  <si>
    <t>2025Q2</t>
  </si>
  <si>
    <t>Institutions without a short-term credit assessment</t>
  </si>
  <si>
    <t>Corporates without a short-term credit assessment - specialised lending</t>
  </si>
  <si>
    <t>Corporates without a short-term credit assessment - other than specialised lending</t>
  </si>
  <si>
    <t>Secured by mortgages on immovable property and ADC</t>
  </si>
  <si>
    <t>Secured by mortgages on residential immovable property - non-IPRE (secured)</t>
  </si>
  <si>
    <t>Secured by mortgages on residential immovable property - non-IPRE (unsecured)</t>
  </si>
  <si>
    <t>Secured by mortgages on residential immovable property - Other - non-IPRE</t>
  </si>
  <si>
    <t>Secured by mortgages on residential immovable property - IPRE</t>
  </si>
  <si>
    <t>Secured by mortgages on residential immovable property - Other - IPRE</t>
  </si>
  <si>
    <t>Secured by mortgages on commercial immovable property - non-IPRE (secured)</t>
  </si>
  <si>
    <t>Secured by mortgages on commercial immovable property - non-IPRE (unsecured)</t>
  </si>
  <si>
    <t>Secured by mortgages on commercial immovable property - Other - non-IPRE</t>
  </si>
  <si>
    <t>Secured by mortgages on commercial immovable property - IPRE</t>
  </si>
  <si>
    <t>Secured by mortgages on commercial immovable property - Other - IPRE</t>
  </si>
  <si>
    <t>Exposures to Acquisition, development and construction (ADC)</t>
  </si>
  <si>
    <t>Exposures to subordinated debt</t>
  </si>
  <si>
    <t>Units or shares in CIUs</t>
  </si>
  <si>
    <t>ARGENTINA</t>
  </si>
  <si>
    <t>AZERBAIJAN</t>
  </si>
  <si>
    <t>MONACO</t>
  </si>
  <si>
    <t>BARBADOS</t>
  </si>
  <si>
    <t xml:space="preserve">IMS approach for CSRBB </t>
  </si>
  <si>
    <t>of which: subject to CSRBB in IMS (NII)</t>
  </si>
  <si>
    <t>of which: subject to CSRBB in IMS (MVC)</t>
  </si>
  <si>
    <t>of which: subject to CSRBB in IMS (EVE)</t>
  </si>
  <si>
    <t>of which: subject to IRRBB (SA)</t>
  </si>
  <si>
    <t>Notional amout for instruments at Fair Value</t>
  </si>
  <si>
    <t>Notional amount
subject to CSRBB in IMS used to compute the CSRBB impact for the relevant metric</t>
  </si>
  <si>
    <t>Notional amount for instruments at Amortized Cost</t>
  </si>
  <si>
    <t>EVE</t>
  </si>
  <si>
    <t>0021</t>
  </si>
  <si>
    <t>0022</t>
  </si>
  <si>
    <t>0023</t>
  </si>
  <si>
    <t>Bank estimate of CSRBB sensitivities including behavioural, conditional and automatic optionality</t>
  </si>
  <si>
    <t>Template 3_Unrealised gains&amp;losses</t>
  </si>
  <si>
    <t>Net Unrealised Losses (-) / Gains (+)</t>
  </si>
  <si>
    <t>of which: Micro Fair Value hedges</t>
  </si>
  <si>
    <t xml:space="preserve">of which: Micro Cash flow hedges </t>
  </si>
  <si>
    <t>of which: Macro Fair Value hedges</t>
  </si>
  <si>
    <t>of which: Macro Cash flow hedges</t>
  </si>
  <si>
    <t>1 - If the credit institution considers liabilities in the scope of CSRBB assessment, how does it ensure that only market-related elements are being considered and the deterioration of the credit institution’s creditworthiness is not having a positive impact on the credit spread risk measure?</t>
  </si>
  <si>
    <t xml:space="preserve">12 - Memorandum item on EVE level for CSRBB </t>
  </si>
  <si>
    <t>13 - Other reasons than in point 12 (above) for different EVE level for CSRBB (template 2, columns 0050, 0060 and 0070)</t>
  </si>
  <si>
    <t>Exposures to central governments or central banks</t>
  </si>
  <si>
    <t>Exposures to regional governments or local authorities</t>
  </si>
  <si>
    <t>Exposures to public sector entities</t>
  </si>
  <si>
    <t>Exposures to multilateral development banks</t>
  </si>
  <si>
    <t>Exposures to international organisations</t>
  </si>
  <si>
    <t>Exposures to institutions without a short-term credit assessment</t>
  </si>
  <si>
    <t>Exposures to corporates without a short-term credit assessment - other than specialised lending</t>
  </si>
  <si>
    <t>Exposures to corporates without a short-term credit assessment - specialised lending</t>
  </si>
  <si>
    <t>Exposures secured by mortgages on immovable property and ADC</t>
  </si>
  <si>
    <t>Exposures secured by mortgages on residential immovable property - non-IPRE (secured)</t>
  </si>
  <si>
    <t>Exposures secured by mortgages on residential immovable property - non-IPRE (unsecured)</t>
  </si>
  <si>
    <t>Exposures secured by mortgages on residential immovable property - Other - non-IPRE</t>
  </si>
  <si>
    <t>Exposures secured by mortgages on residential immovable property - IPRE</t>
  </si>
  <si>
    <t>Exposures secured by mortgages on residential immovable property - Other - IPRE</t>
  </si>
  <si>
    <t>Exposures secured by mortgages on commercial immovable property - non-IPRE (secured)</t>
  </si>
  <si>
    <t>Exposures secured by mortgages on commercial immovable property - non-IPRE (unsecured)</t>
  </si>
  <si>
    <t>Exposures secured by mortgages on commercial immovable property - Other - non-IPRE</t>
  </si>
  <si>
    <t>Exposures secured by mortgages on commercial immovable property - IPRE</t>
  </si>
  <si>
    <t>Exposures secured by mortgages on commercial immovable property - Other - IPRE</t>
  </si>
  <si>
    <t>Exposures in the form of covered bonds</t>
  </si>
  <si>
    <t>Exposures to institutions and corporates with a short-term credit assessment</t>
  </si>
  <si>
    <t>Exposures in the form of units or shares in CIUs</t>
  </si>
  <si>
    <t>Equity exposures</t>
  </si>
  <si>
    <t>Template 1: Banking book- Indicators of potential climate Change transition risk: Credit quality of exposures by sector, emissions and residual maturity</t>
  </si>
  <si>
    <t>Of which exposures towards companies excluded from EU Paris-aligned Benchmarks in accordance with Article 12(1) points (d) to (g)  and Article 12(2) of Regulation (EU) 2020/1818</t>
  </si>
  <si>
    <t>C.17 - Manufacture of paper and paper products</t>
  </si>
  <si>
    <t>C.18 - Printing and reproduction of recorded media</t>
  </si>
  <si>
    <t>C.19 - Manufacture of coke and refined petroleum products</t>
  </si>
  <si>
    <t xml:space="preserve">C.20 - Manufacture of chemicals and chemical products </t>
  </si>
  <si>
    <t>C.21 - Manufacture of basic pharmaceutical products and pharmaceutical preparations</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</si>
  <si>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</si>
  <si>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We have estimated the financed emissions based on the calculation standard developed by the Partnership for Carbon Accounting Financials (PCAF), mainly relying on PCAF sector average emissions data, and using the counterparties’ reported emissions, if available to us. The disclosure includes the following asset classes covered by the PCAF methodology: business loans (excl. credit cards), commercial real estate, motor vehicle loans, sovereign debt, listed equity &amp; corporate bonds.</t>
  </si>
  <si>
    <t>Template 2: Banking book - Indicators of potential climate change transition risk: Loans collateralised by immovable property - Energy efficiency of the collateral</t>
  </si>
  <si>
    <t>Template 3: Banking book - Indicators of potential climate change transition risk: Alignment metrics</t>
  </si>
  <si>
    <t>*** Point in Time (PiT) distance to 2030 NZE2050 scenario in %  (for each metric)</t>
  </si>
  <si>
    <t>Sector in the template</t>
  </si>
  <si>
    <r>
      <t>Average ton</t>
    </r>
    <r>
      <rPr>
        <sz val="11"/>
        <rFont val="Calibri"/>
        <family val="2"/>
        <scheme val="minor"/>
      </rPr>
      <t>s o</t>
    </r>
    <r>
      <rPr>
        <sz val="11"/>
        <color theme="1"/>
        <rFont val="Calibri"/>
        <family val="2"/>
        <charset val="186"/>
        <scheme val="minor"/>
      </rPr>
      <t>f CO2 per GJ.
and
Average share of high carbon technologies (ICE).</t>
    </r>
  </si>
  <si>
    <t>Template 5: Banking book - Indicators of potential climate change physical risk: Exposures subject to physical risk</t>
  </si>
  <si>
    <t>Repossessed collaterals</t>
  </si>
  <si>
    <t>* Exposures determined as sensitive to impact from climate change physical risk in this template (EE), were identified by evaluating the potential flood damage to real estate assets. This assessment process involved mapping these assets against flood hazard areas using Estonian Land Board maps. To calculate losses, asset and contract clusters were identified, where each cluster contained all contracts related to the same set of assets. The loss calculation within each cluster considered the remaining value of connected contracts and the value of each asset was allocated to these contracts. This methodology allowed for an intricate calculation of losses based on the asset's location in flood risk areas and its contractual obligations, taking into account scenarios of total loss and a 100% depreciation in asset value. The total loss for the portfolio was then calculated by aggregating the losses across all contracts, with further analysis presented on a client basis to account for multiple contract bindings. This approach provided a comprehensive view of exposures to physical risks due to climate change, based on precise geolocation and contractually bound asset valuations.</t>
  </si>
  <si>
    <t xml:space="preserve">Other assets excluded from both the numerator and denominator for GAR calculation </t>
  </si>
  <si>
    <t>3. LHV’s current interpretation of the GAR reporting requirements is that the GAR for the Pillar 3 disclosures shall be computed according to the Commission Delegated Regulation (EU) 2021/2178, i.e. the GAR value (turnover based) shall be consistent across Pillar 3 report and the Consolidated Sustainability Statement.
Although Pillar 3 ESG risks disclosure instructions for GAR specify that taxonomy alignment of household exposures is assessed using a simplified approach based on the energy efficiency of the collateral or the motor vehicle, LHV has also considered the taxonomy reporting requirements which explain that household exposures taxonomy alignment assessment should also include „do no significant harm“ (DNSH) assessment.
A proportion of LHV’s mortgage and motor vehicle loan portfolio meets the relevant substantial contribution criteria under Regulation (EU) 2021/2139, Annex I, Sections 7.7 (Acquisition and Ownership of Buildings) and 6.5 (Transport by Motorcycles, Passenger Cars, and Light Commercial Vehicles). Specifically, financed buildings meet the required energy efficiency levels based on Energy Performance Certificates (EPCs), and financed motor vehicles are classified as low- and zero-emission vehicles.
However, LHV has not obtained sufficient exposure-specific documentary evidence to confirm the compliance with the DNSH criteria as is required under the EU Taxonomy. Therefore, for reference date 30.06.2025, LHV's mortgage and motor vehicle loan portfolios will be reported as taxonomy-eligible but not as taxonomy-aligned. Information on LHV’s green mortgages, which meet the taxonomy technical screening criteria for energy efficiency is disclosed in Template 10 - Other climate change mitigating actions that are not covered in the EU Taxonomy.</t>
  </si>
  <si>
    <t>Template 10 - Other climate change mitigating actions that are not covered in Regulation (EU) 2020/852</t>
  </si>
  <si>
    <t>GBP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</si>
</sst>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_);[Red]\-#,##0.00"/>
  </numFmts>
  <fonts count="199">
    <font>
      <sz val="11"/>
      <color theme="1"/>
      <name val="Calibri"/>
      <family val="2"/>
      <charset val="186"/>
      <scheme val="minor"/>
    </font>
    <font>
      <sz val="11"/>
      <color theme="1"/>
      <name val="Calibri"/>
      <family val="2"/>
      <scheme val="minor"/>
    </font>
    <font>
      <sz val="11"/>
      <color theme="1"/>
      <name val="Calibri"/>
      <family val="2"/>
      <scheme val="minor"/>
    </font>
    <font>
      <b/>
      <sz val="11"/>
      <color theme="1"/>
      <name val="Calibri"/>
      <family val="2"/>
      <charset val="186"/>
      <scheme val="minor"/>
    </font>
    <font>
      <u/>
      <sz val="11"/>
      <color theme="10"/>
      <name val="Calibri"/>
      <family val="2"/>
      <charset val="186"/>
      <scheme val="minor"/>
    </font>
    <font>
      <u/>
      <sz val="11"/>
      <color theme="10"/>
      <name val="Calibri"/>
      <family val="2"/>
      <scheme val="minor"/>
    </font>
    <font>
      <sz val="11"/>
      <color theme="1"/>
      <name val="Calibri"/>
      <family val="2"/>
      <scheme val="minor"/>
    </font>
    <font>
      <sz val="12"/>
      <name val="Calibri"/>
      <family val="2"/>
      <scheme val="minor"/>
    </font>
    <font>
      <sz val="9"/>
      <name val="Calibri"/>
      <family val="2"/>
      <scheme val="minor"/>
    </font>
    <font>
      <sz val="11"/>
      <name val="Calibri"/>
      <family val="2"/>
      <scheme val="minor"/>
    </font>
    <font>
      <b/>
      <sz val="11"/>
      <name val="Calibri"/>
      <family val="2"/>
      <scheme val="minor"/>
    </font>
    <font>
      <sz val="9"/>
      <name val="Calibri Light"/>
      <family val="2"/>
      <scheme val="major"/>
    </font>
    <font>
      <sz val="9"/>
      <color theme="1"/>
      <name val="Calibri"/>
      <family val="2"/>
      <scheme val="minor"/>
    </font>
    <font>
      <b/>
      <sz val="11"/>
      <color theme="1"/>
      <name val="Calibri"/>
      <family val="2"/>
      <scheme val="minor"/>
    </font>
    <font>
      <i/>
      <sz val="11"/>
      <color rgb="FFAA322F"/>
      <name val="Calibri"/>
      <family val="2"/>
      <scheme val="minor"/>
    </font>
    <font>
      <b/>
      <sz val="11"/>
      <color rgb="FFAA322F"/>
      <name val="Calibri"/>
      <family val="2"/>
      <scheme val="minor"/>
    </font>
    <font>
      <sz val="11"/>
      <color rgb="FF000000"/>
      <name val="Calibri"/>
      <family val="2"/>
      <scheme val="minor"/>
    </font>
    <font>
      <b/>
      <sz val="11"/>
      <color rgb="FF000000"/>
      <name val="Calibri"/>
      <family val="2"/>
      <scheme val="minor"/>
    </font>
    <font>
      <b/>
      <sz val="11"/>
      <color theme="9"/>
      <name val="Calibri"/>
      <family val="2"/>
      <scheme val="minor"/>
    </font>
    <font>
      <sz val="11"/>
      <color rgb="FFFF0000"/>
      <name val="Calibri"/>
      <family val="2"/>
      <scheme val="minor"/>
    </font>
    <font>
      <b/>
      <sz val="20"/>
      <name val="Arial"/>
      <family val="2"/>
    </font>
    <font>
      <sz val="10"/>
      <name val="Arial"/>
      <family val="2"/>
    </font>
    <font>
      <sz val="11"/>
      <name val="Arial"/>
      <family val="2"/>
    </font>
    <font>
      <b/>
      <sz val="11"/>
      <color theme="1"/>
      <name val="Times New Roman"/>
      <family val="1"/>
    </font>
    <font>
      <b/>
      <sz val="12"/>
      <name val="Arial"/>
      <family val="2"/>
    </font>
    <font>
      <b/>
      <sz val="11"/>
      <name val="Arial"/>
      <family val="2"/>
    </font>
    <font>
      <b/>
      <sz val="14"/>
      <color theme="1"/>
      <name val="Calibri"/>
      <family val="2"/>
      <scheme val="minor"/>
    </font>
    <font>
      <b/>
      <sz val="14"/>
      <name val="Calibri"/>
      <family val="2"/>
      <scheme val="minor"/>
    </font>
    <font>
      <b/>
      <sz val="9"/>
      <name val="Calibri"/>
      <family val="2"/>
      <scheme val="minor"/>
    </font>
    <font>
      <strike/>
      <sz val="9"/>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strike/>
      <sz val="8"/>
      <color rgb="FFFF0000"/>
      <name val="Arial"/>
      <family val="2"/>
    </font>
    <font>
      <b/>
      <strike/>
      <sz val="8"/>
      <color rgb="FFFF0000"/>
      <name val="Arial"/>
      <family val="2"/>
    </font>
    <font>
      <strike/>
      <sz val="9"/>
      <color rgb="FFFF0000"/>
      <name val="Calibri"/>
      <family val="2"/>
      <scheme val="minor"/>
    </font>
    <font>
      <sz val="8"/>
      <name val="Calibri"/>
      <family val="2"/>
      <scheme val="minor"/>
    </font>
    <font>
      <sz val="9"/>
      <color rgb="FFFF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z val="11"/>
      <color theme="1"/>
      <name val="Calibri"/>
      <family val="2"/>
      <charset val="238"/>
      <scheme val="minor"/>
    </font>
    <font>
      <sz val="12"/>
      <color theme="1"/>
      <name val="Calibri"/>
      <family val="2"/>
      <scheme val="minor"/>
    </font>
    <font>
      <sz val="7"/>
      <name val="Calibri"/>
      <family val="2"/>
      <scheme val="minor"/>
    </font>
    <font>
      <b/>
      <sz val="12"/>
      <color rgb="FF000000"/>
      <name val="Calibri"/>
      <family val="2"/>
      <scheme val="minor"/>
    </font>
    <font>
      <u/>
      <sz val="11"/>
      <color rgb="FF008080"/>
      <name val="Calibri"/>
      <family val="2"/>
      <scheme val="minor"/>
    </font>
    <font>
      <b/>
      <sz val="11"/>
      <color theme="1"/>
      <name val="Segoe UI"/>
      <family val="2"/>
    </font>
    <font>
      <i/>
      <sz val="11"/>
      <name val="Calibri"/>
      <family val="2"/>
      <scheme val="minor"/>
    </font>
    <font>
      <i/>
      <strike/>
      <sz val="11"/>
      <color rgb="FFFF0000"/>
      <name val="Calibri"/>
      <family val="2"/>
      <scheme val="minor"/>
    </font>
    <font>
      <i/>
      <sz val="11"/>
      <color theme="9" tint="-0.249977111117893"/>
      <name val="Calibri"/>
      <family val="2"/>
      <scheme val="minor"/>
    </font>
    <font>
      <sz val="16"/>
      <color theme="1"/>
      <name val="Calibri"/>
      <family val="2"/>
      <scheme val="minor"/>
    </font>
    <font>
      <sz val="8.5"/>
      <color theme="1"/>
      <name val="Calibri"/>
      <family val="2"/>
      <scheme val="minor"/>
    </font>
    <font>
      <b/>
      <sz val="8.5"/>
      <color theme="1"/>
      <name val="Calibri"/>
      <family val="2"/>
      <scheme val="minor"/>
    </font>
    <font>
      <b/>
      <sz val="10"/>
      <name val="Calibri"/>
      <family val="2"/>
      <scheme val="minor"/>
    </font>
    <font>
      <sz val="8.5"/>
      <color theme="1"/>
      <name val="Segoe UI"/>
      <family val="2"/>
    </font>
    <font>
      <i/>
      <sz val="8"/>
      <color theme="1"/>
      <name val="Segoe UI"/>
      <family val="2"/>
    </font>
    <font>
      <b/>
      <i/>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sz val="8.5"/>
      <name val="Segoe UI"/>
      <family val="2"/>
    </font>
    <font>
      <b/>
      <sz val="8.5"/>
      <name val="Segoe UI"/>
      <family val="2"/>
    </font>
    <font>
      <b/>
      <sz val="8.5"/>
      <color theme="1"/>
      <name val="Segoe UI"/>
      <family val="2"/>
    </font>
    <font>
      <sz val="8.5"/>
      <color rgb="FF000000"/>
      <name val="Segoe UI"/>
      <family val="2"/>
    </font>
    <font>
      <i/>
      <sz val="8.5"/>
      <color theme="1"/>
      <name val="Segoe UI"/>
      <family val="2"/>
    </font>
    <font>
      <sz val="10"/>
      <name val="Calibri"/>
      <family val="2"/>
      <scheme val="minor"/>
    </font>
    <font>
      <sz val="8"/>
      <color theme="1"/>
      <name val="Segoe UI"/>
      <family val="2"/>
    </font>
    <font>
      <b/>
      <i/>
      <sz val="8"/>
      <color theme="1"/>
      <name val="Segoe UI"/>
      <family val="2"/>
    </font>
    <font>
      <sz val="8"/>
      <color theme="1"/>
      <name val="Verdana"/>
      <family val="2"/>
    </font>
    <font>
      <i/>
      <sz val="8.5"/>
      <color rgb="FF000000"/>
      <name val="Segoe UI"/>
      <family val="2"/>
    </font>
    <font>
      <sz val="10"/>
      <color theme="1"/>
      <name val="Times New Roman"/>
      <family val="1"/>
    </font>
    <font>
      <b/>
      <i/>
      <sz val="8.5"/>
      <color rgb="FF000000"/>
      <name val="Segoe UI"/>
      <family val="2"/>
    </font>
    <font>
      <sz val="7.5"/>
      <color theme="1"/>
      <name val="Calibri"/>
      <family val="2"/>
      <scheme val="minor"/>
    </font>
    <font>
      <sz val="7.5"/>
      <color rgb="FF000000"/>
      <name val="Segoe UI"/>
      <family val="2"/>
    </font>
    <font>
      <i/>
      <sz val="7.5"/>
      <color rgb="FF000000"/>
      <name val="Segoe UI"/>
      <family val="2"/>
    </font>
    <font>
      <b/>
      <i/>
      <sz val="7.5"/>
      <color rgb="FF000000"/>
      <name val="Segoe UI"/>
      <family val="2"/>
    </font>
    <font>
      <b/>
      <i/>
      <sz val="7.5"/>
      <color theme="1"/>
      <name val="Segoe UI"/>
      <family val="2"/>
    </font>
    <font>
      <b/>
      <sz val="14"/>
      <color theme="1"/>
      <name val="Arial"/>
      <family val="2"/>
    </font>
    <font>
      <sz val="11"/>
      <color rgb="FF000000"/>
      <name val="Segoe UI"/>
      <family val="2"/>
    </font>
    <font>
      <b/>
      <sz val="16"/>
      <color theme="1"/>
      <name val="Arial"/>
      <family val="2"/>
    </font>
    <font>
      <b/>
      <sz val="11"/>
      <color rgb="FF000000"/>
      <name val="Segoe UI"/>
      <family val="2"/>
    </font>
    <font>
      <i/>
      <sz val="11"/>
      <name val="Segoe UI"/>
      <family val="2"/>
    </font>
    <font>
      <sz val="11"/>
      <name val="Segoe UI"/>
      <family val="2"/>
    </font>
    <font>
      <sz val="11"/>
      <color rgb="FF1F497D"/>
      <name val="Calibri"/>
      <family val="2"/>
    </font>
    <font>
      <b/>
      <sz val="16"/>
      <color theme="1"/>
      <name val="Calibri"/>
      <family val="2"/>
      <scheme val="minor"/>
    </font>
    <font>
      <sz val="24"/>
      <color rgb="FF000000"/>
      <name val="Segoe UI"/>
      <family val="2"/>
    </font>
    <font>
      <b/>
      <sz val="8.5"/>
      <color rgb="FF000000"/>
      <name val="Segoe UI"/>
      <family val="2"/>
    </font>
    <font>
      <i/>
      <sz val="8.5"/>
      <name val="Segoe UI"/>
      <family val="2"/>
    </font>
    <font>
      <sz val="11"/>
      <color theme="1"/>
      <name val="Segoe UI"/>
      <family val="2"/>
    </font>
    <font>
      <i/>
      <sz val="11"/>
      <color theme="1"/>
      <name val="Segoe UI"/>
      <family val="2"/>
    </font>
    <font>
      <i/>
      <sz val="12"/>
      <color theme="1"/>
      <name val="Segoe UI"/>
      <family val="2"/>
    </font>
    <font>
      <b/>
      <sz val="12"/>
      <color theme="1"/>
      <name val="Segoe UI"/>
      <family val="2"/>
    </font>
    <font>
      <b/>
      <i/>
      <sz val="11"/>
      <color theme="1"/>
      <name val="Calibri"/>
      <family val="2"/>
      <scheme val="minor"/>
    </font>
    <font>
      <b/>
      <sz val="10"/>
      <color theme="1"/>
      <name val="Calibri"/>
      <family val="2"/>
      <scheme val="minor"/>
    </font>
    <font>
      <sz val="9"/>
      <color rgb="FF1F497D"/>
      <name val="Calibri"/>
      <family val="2"/>
    </font>
    <font>
      <sz val="9"/>
      <color theme="4" tint="-0.249977111117893"/>
      <name val="Calibri"/>
      <family val="2"/>
    </font>
    <font>
      <b/>
      <sz val="12"/>
      <color theme="1"/>
      <name val="Arial"/>
      <family val="2"/>
    </font>
    <font>
      <sz val="10"/>
      <color rgb="FF000000"/>
      <name val="Arial"/>
      <family val="2"/>
    </font>
    <font>
      <b/>
      <sz val="10"/>
      <color rgb="FF000000"/>
      <name val="Arial"/>
      <family val="2"/>
    </font>
    <font>
      <sz val="10"/>
      <color rgb="FF000000"/>
      <name val="Calibri"/>
      <family val="2"/>
      <scheme val="minor"/>
    </font>
    <font>
      <b/>
      <sz val="10"/>
      <color rgb="FF000000"/>
      <name val="Calibri"/>
      <family val="2"/>
      <scheme val="minor"/>
    </font>
    <font>
      <i/>
      <sz val="10"/>
      <name val="Calibri"/>
      <family val="2"/>
      <scheme val="minor"/>
    </font>
    <font>
      <i/>
      <sz val="10"/>
      <color rgb="FF000000"/>
      <name val="Calibri"/>
      <family val="2"/>
      <scheme val="minor"/>
    </font>
    <font>
      <i/>
      <sz val="10"/>
      <color theme="1"/>
      <name val="Calibri"/>
      <family val="2"/>
      <scheme val="minor"/>
    </font>
    <font>
      <i/>
      <sz val="10"/>
      <color theme="1"/>
      <name val="Arial"/>
      <family val="2"/>
    </font>
    <font>
      <b/>
      <sz val="16"/>
      <name val="Arial"/>
      <family val="2"/>
    </font>
    <font>
      <b/>
      <sz val="10"/>
      <name val="Arial"/>
      <family val="2"/>
    </font>
    <font>
      <sz val="10"/>
      <name val="Segoe UI"/>
      <family val="2"/>
    </font>
    <font>
      <sz val="10"/>
      <color rgb="FFFF0000"/>
      <name val="Arial"/>
      <family val="2"/>
    </font>
    <font>
      <u/>
      <sz val="10"/>
      <color rgb="FF008080"/>
      <name val="Arial"/>
      <family val="2"/>
    </font>
    <font>
      <i/>
      <sz val="10"/>
      <name val="Arial"/>
      <family val="2"/>
    </font>
    <font>
      <b/>
      <sz val="18"/>
      <color rgb="FFFF0000"/>
      <name val="Calibri"/>
      <family val="2"/>
      <scheme val="minor"/>
    </font>
    <font>
      <u/>
      <sz val="10"/>
      <name val="Arial"/>
      <family val="2"/>
    </font>
    <font>
      <sz val="8"/>
      <color rgb="FFFF0000"/>
      <name val="Segoe UI"/>
      <family val="2"/>
    </font>
    <font>
      <sz val="18"/>
      <color theme="1"/>
      <name val="Calibri"/>
      <family val="2"/>
      <scheme val="minor"/>
    </font>
    <font>
      <b/>
      <strike/>
      <sz val="16"/>
      <name val="Arial"/>
      <family val="2"/>
    </font>
    <font>
      <sz val="10"/>
      <color theme="0" tint="-0.499984740745262"/>
      <name val="Arial"/>
      <family val="2"/>
    </font>
    <font>
      <b/>
      <strike/>
      <sz val="14"/>
      <name val="Calibri"/>
      <family val="2"/>
      <scheme val="minor"/>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sz val="10"/>
      <color indexed="8"/>
      <name val="Verdana"/>
      <family val="2"/>
    </font>
    <font>
      <b/>
      <sz val="9"/>
      <name val="Verdana"/>
      <family val="2"/>
    </font>
    <font>
      <b/>
      <strike/>
      <sz val="9"/>
      <name val="Verdana"/>
      <family val="2"/>
    </font>
    <font>
      <sz val="10"/>
      <name val="Verdana"/>
      <family val="2"/>
    </font>
    <font>
      <b/>
      <sz val="10"/>
      <name val="Verdana"/>
      <family val="2"/>
    </font>
    <font>
      <sz val="11"/>
      <name val="Calibri"/>
      <family val="2"/>
      <charset val="238"/>
      <scheme val="minor"/>
    </font>
    <font>
      <sz val="9"/>
      <name val="Arial"/>
      <family val="2"/>
    </font>
    <font>
      <b/>
      <sz val="12"/>
      <name val="Calibri"/>
      <family val="2"/>
      <scheme val="minor"/>
    </font>
    <font>
      <b/>
      <sz val="10"/>
      <name val="Calibri"/>
      <family val="2"/>
      <charset val="238"/>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theme="1"/>
      <name val="Calibri"/>
      <family val="2"/>
      <charset val="186"/>
      <scheme val="minor"/>
    </font>
    <font>
      <sz val="11"/>
      <color rgb="FFC00000"/>
      <name val="Calibri"/>
      <family val="2"/>
      <scheme val="minor"/>
    </font>
    <font>
      <sz val="8"/>
      <name val="Calibri"/>
      <family val="2"/>
      <charset val="186"/>
      <scheme val="minor"/>
    </font>
    <font>
      <b/>
      <sz val="10"/>
      <name val="Calibri"/>
      <family val="2"/>
      <charset val="186"/>
      <scheme val="minor"/>
    </font>
    <font>
      <b/>
      <sz val="10"/>
      <color theme="1"/>
      <name val="Calibri"/>
      <family val="2"/>
      <charset val="186"/>
      <scheme val="minor"/>
    </font>
    <font>
      <sz val="8.5"/>
      <color theme="1"/>
      <name val="Segoe UI"/>
      <family val="2"/>
      <charset val="186"/>
    </font>
    <font>
      <i/>
      <sz val="8.5"/>
      <color theme="1"/>
      <name val="Segoe UI"/>
      <family val="2"/>
      <charset val="186"/>
    </font>
    <font>
      <sz val="9"/>
      <name val="Segoe UI"/>
      <family val="2"/>
    </font>
    <font>
      <b/>
      <sz val="8.5"/>
      <color rgb="FF000000"/>
      <name val="Segoe UI"/>
      <family val="2"/>
      <charset val="186"/>
    </font>
    <font>
      <b/>
      <sz val="11"/>
      <color rgb="FF000000"/>
      <name val="Calibri"/>
      <family val="2"/>
      <charset val="186"/>
      <scheme val="minor"/>
    </font>
    <font>
      <i/>
      <sz val="8"/>
      <color theme="1"/>
      <name val="Segoe UI"/>
      <family val="2"/>
      <charset val="186"/>
    </font>
    <font>
      <u/>
      <sz val="8.5"/>
      <color rgb="FF008080"/>
      <name val="Calibri"/>
      <family val="2"/>
      <scheme val="minor"/>
    </font>
    <font>
      <i/>
      <strike/>
      <sz val="8.5"/>
      <color rgb="FFFF0000"/>
      <name val="Segoe UI"/>
      <family val="2"/>
      <charset val="186"/>
    </font>
    <font>
      <strike/>
      <sz val="11"/>
      <color rgb="FFFF0000"/>
      <name val="Calibri"/>
      <family val="2"/>
      <charset val="186"/>
      <scheme val="minor"/>
    </font>
    <font>
      <u/>
      <sz val="11"/>
      <name val="Calibri"/>
      <family val="2"/>
      <scheme val="minor"/>
    </font>
    <font>
      <sz val="8"/>
      <color rgb="FF000000"/>
      <name val="Segoe UI"/>
      <family val="2"/>
    </font>
    <font>
      <strike/>
      <sz val="8"/>
      <name val="Calibri"/>
      <family val="2"/>
      <scheme val="minor"/>
    </font>
    <font>
      <sz val="11"/>
      <name val="Calibri"/>
      <family val="2"/>
      <charset val="186"/>
      <scheme val="minor"/>
    </font>
    <font>
      <b/>
      <u/>
      <sz val="11"/>
      <name val="Calibri"/>
      <family val="2"/>
      <scheme val="minor"/>
    </font>
    <font>
      <sz val="11"/>
      <color rgb="FF000000"/>
      <name val="Calibri"/>
      <family val="2"/>
      <charset val="186"/>
    </font>
    <font>
      <strike/>
      <sz val="10"/>
      <name val="Calibri"/>
      <family val="2"/>
      <scheme val="minor"/>
    </font>
    <font>
      <sz val="10"/>
      <color rgb="FFFF0000"/>
      <name val="Calibri"/>
      <family val="2"/>
      <scheme val="minor"/>
    </font>
    <font>
      <sz val="10"/>
      <name val="Calibri"/>
      <family val="2"/>
    </font>
    <font>
      <b/>
      <u/>
      <sz val="11"/>
      <color theme="1"/>
      <name val="Calibri"/>
      <family val="2"/>
      <scheme val="minor"/>
    </font>
    <font>
      <sz val="10"/>
      <color rgb="FF1D1C1D"/>
      <name val="Calibri"/>
      <family val="2"/>
      <charset val="186"/>
    </font>
    <font>
      <sz val="10"/>
      <color theme="1"/>
      <name val="Calibri"/>
      <family val="2"/>
    </font>
    <font>
      <i/>
      <sz val="10"/>
      <color theme="1"/>
      <name val="Calibri"/>
      <family val="2"/>
    </font>
    <font>
      <sz val="11"/>
      <color theme="0"/>
      <name val="Calibri"/>
      <family val="2"/>
      <scheme val="minor"/>
    </font>
    <font>
      <b/>
      <sz val="10"/>
      <color theme="1"/>
      <name val="Times New Roman"/>
      <family val="1"/>
    </font>
    <font>
      <b/>
      <u/>
      <sz val="10"/>
      <name val="Calibri"/>
      <family val="2"/>
      <scheme val="minor"/>
    </font>
    <font>
      <sz val="11"/>
      <color theme="5"/>
      <name val="Calibri"/>
      <family val="2"/>
      <scheme val="minor"/>
    </font>
    <font>
      <sz val="10"/>
      <color theme="0"/>
      <name val="Calibri"/>
      <family val="2"/>
      <scheme val="minor"/>
    </font>
    <font>
      <b/>
      <sz val="16"/>
      <name val="Calibri"/>
      <family val="2"/>
      <scheme val="minor"/>
    </font>
    <font>
      <sz val="10"/>
      <name val="Helv"/>
    </font>
    <font>
      <b/>
      <u/>
      <sz val="16"/>
      <name val="Calibri"/>
      <family val="2"/>
      <scheme val="minor"/>
    </font>
    <font>
      <b/>
      <sz val="12"/>
      <color theme="1"/>
      <name val="Calibri"/>
      <family val="2"/>
      <scheme val="minor"/>
    </font>
    <font>
      <b/>
      <sz val="8.5"/>
      <color theme="1"/>
      <name val="Segoe UI"/>
      <family val="2"/>
      <charset val="186"/>
    </font>
    <font>
      <b/>
      <strike/>
      <sz val="11"/>
      <color rgb="FFFF0000"/>
      <name val="Calibri"/>
      <family val="2"/>
      <charset val="186"/>
      <scheme val="minor"/>
    </font>
    <font>
      <u/>
      <sz val="10"/>
      <color indexed="12"/>
      <name val="Arial"/>
      <family val="2"/>
    </font>
    <font>
      <sz val="8.5"/>
      <color theme="1"/>
      <name val="Calibri"/>
      <family val="2"/>
      <charset val="186"/>
      <scheme val="minor"/>
    </font>
    <font>
      <sz val="11"/>
      <color rgb="FFFFFFFF"/>
      <name val="Consolas"/>
      <family val="3"/>
      <charset val="186"/>
    </font>
    <font>
      <sz val="11"/>
      <name val="Consolas"/>
      <family val="3"/>
      <charset val="186"/>
    </font>
    <font>
      <sz val="10"/>
      <name val="Calibri"/>
      <family val="2"/>
      <charset val="186"/>
      <scheme val="minor"/>
    </font>
    <font>
      <b/>
      <sz val="10"/>
      <color rgb="FFFF0000"/>
      <name val="Calibri"/>
      <family val="2"/>
      <charset val="186"/>
      <scheme val="minor"/>
    </font>
    <font>
      <i/>
      <sz val="10"/>
      <color rgb="FFFF0000"/>
      <name val="Calibri"/>
      <family val="2"/>
      <scheme val="minor"/>
    </font>
  </fonts>
  <fills count="28">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theme="0" tint="-0.499984740745262"/>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EC72"/>
        <bgColor indexed="64"/>
      </patternFill>
    </fill>
    <fill>
      <patternFill patternType="solid">
        <fgColor rgb="FFFFF4E5"/>
        <bgColor indexed="64"/>
      </patternFill>
    </fill>
  </fills>
  <borders count="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rgb="FFBCBDBC"/>
      </left>
      <right style="thin">
        <color rgb="FFBCBDBC"/>
      </right>
      <top style="thin">
        <color rgb="FFBCBDBC"/>
      </top>
      <bottom style="thin">
        <color rgb="FFBCBDBC"/>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style="thin">
        <color theme="0"/>
      </bottom>
      <diagonal/>
    </border>
    <border>
      <left style="thin">
        <color theme="0"/>
      </left>
      <right/>
      <top style="thin">
        <color indexed="64"/>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style="thin">
        <color theme="0"/>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s>
  <cellStyleXfs count="3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20" fillId="5" borderId="4" applyNumberFormat="0" applyFill="0" applyBorder="0" applyAlignment="0" applyProtection="0">
      <alignment horizontal="left"/>
    </xf>
    <xf numFmtId="0" fontId="21" fillId="0" borderId="0">
      <alignment vertical="center"/>
    </xf>
    <xf numFmtId="0" fontId="24" fillId="0" borderId="0" applyNumberFormat="0" applyFill="0" applyBorder="0" applyAlignment="0" applyProtection="0"/>
    <xf numFmtId="0" fontId="21" fillId="0" borderId="0">
      <alignment vertical="center"/>
    </xf>
    <xf numFmtId="3" fontId="21" fillId="6" borderId="9" applyFont="0">
      <alignment horizontal="right" vertical="center"/>
      <protection locked="0"/>
    </xf>
    <xf numFmtId="0" fontId="58" fillId="0" borderId="0"/>
    <xf numFmtId="9" fontId="6" fillId="0" borderId="0" applyFont="0" applyFill="0" applyBorder="0" applyAlignment="0" applyProtection="0"/>
    <xf numFmtId="0" fontId="21" fillId="0" borderId="0"/>
    <xf numFmtId="0" fontId="21" fillId="0" borderId="0"/>
    <xf numFmtId="0" fontId="21" fillId="0" borderId="0"/>
    <xf numFmtId="0" fontId="123" fillId="5" borderId="10" applyFont="0" applyBorder="0">
      <alignment horizontal="center" wrapText="1"/>
    </xf>
    <xf numFmtId="9" fontId="154" fillId="0" borderId="0" applyFont="0" applyFill="0" applyBorder="0" applyAlignment="0" applyProtection="0"/>
    <xf numFmtId="0" fontId="21" fillId="0" borderId="0"/>
    <xf numFmtId="3" fontId="21" fillId="26" borderId="67" applyFont="0">
      <alignment horizontal="right" vertical="center"/>
      <protection locked="0"/>
    </xf>
    <xf numFmtId="0" fontId="6" fillId="0" borderId="0"/>
    <xf numFmtId="0" fontId="187" fillId="0" borderId="0"/>
    <xf numFmtId="0" fontId="2" fillId="0" borderId="0"/>
    <xf numFmtId="9" fontId="2" fillId="0" borderId="0" applyFont="0" applyFill="0" applyBorder="0" applyAlignment="0" applyProtection="0"/>
    <xf numFmtId="0" fontId="2" fillId="0" borderId="0"/>
    <xf numFmtId="0" fontId="30" fillId="0" borderId="0"/>
    <xf numFmtId="0" fontId="123" fillId="10" borderId="10" applyFont="0" applyBorder="0">
      <alignment horizontal="center" wrapText="1"/>
    </xf>
    <xf numFmtId="0" fontId="21" fillId="0" borderId="0"/>
    <xf numFmtId="0" fontId="192" fillId="0" borderId="0" applyNumberFormat="0" applyFill="0" applyBorder="0" applyAlignment="0" applyProtection="0">
      <alignment vertical="top"/>
      <protection locked="0"/>
    </xf>
    <xf numFmtId="0" fontId="21" fillId="0" borderId="0"/>
    <xf numFmtId="0" fontId="2" fillId="0" borderId="0"/>
    <xf numFmtId="0" fontId="30" fillId="0" borderId="0"/>
  </cellStyleXfs>
  <cellXfs count="1853">
    <xf numFmtId="0" fontId="0" fillId="0" borderId="0" xfId="0"/>
    <xf numFmtId="0" fontId="6" fillId="0" borderId="0" xfId="3"/>
    <xf numFmtId="0" fontId="8" fillId="0" borderId="0" xfId="3" applyFont="1"/>
    <xf numFmtId="0" fontId="9" fillId="0" borderId="0" xfId="3" applyFont="1"/>
    <xf numFmtId="0" fontId="10" fillId="0" borderId="0" xfId="3" applyFont="1"/>
    <xf numFmtId="0" fontId="9" fillId="0" borderId="9" xfId="3" applyFont="1" applyBorder="1" applyAlignment="1">
      <alignment horizontal="center" vertical="center" wrapText="1"/>
    </xf>
    <xf numFmtId="0" fontId="9" fillId="0" borderId="9" xfId="3" applyFont="1" applyBorder="1" applyAlignment="1">
      <alignment vertical="center" wrapText="1"/>
    </xf>
    <xf numFmtId="0" fontId="9" fillId="0" borderId="9" xfId="3" applyFont="1" applyBorder="1" applyAlignment="1">
      <alignment horizontal="left" vertical="center" wrapText="1" indent="1"/>
    </xf>
    <xf numFmtId="0" fontId="9" fillId="2" borderId="9" xfId="3" applyFont="1" applyFill="1" applyBorder="1" applyAlignment="1">
      <alignment vertical="center" wrapText="1"/>
    </xf>
    <xf numFmtId="0" fontId="10" fillId="0" borderId="9" xfId="3" applyFont="1" applyBorder="1" applyAlignment="1">
      <alignment horizontal="center" vertical="center" wrapText="1"/>
    </xf>
    <xf numFmtId="0" fontId="10" fillId="0" borderId="9" xfId="3" applyFont="1" applyBorder="1" applyAlignment="1">
      <alignment vertical="center" wrapText="1"/>
    </xf>
    <xf numFmtId="0" fontId="12" fillId="0" borderId="0" xfId="3" applyFont="1"/>
    <xf numFmtId="0" fontId="13" fillId="0" borderId="0" xfId="3" applyFont="1"/>
    <xf numFmtId="0" fontId="14" fillId="0" borderId="0" xfId="3" applyFont="1" applyAlignment="1">
      <alignment vertical="center" wrapText="1"/>
    </xf>
    <xf numFmtId="0" fontId="15" fillId="0" borderId="5" xfId="3" applyFont="1" applyBorder="1" applyAlignment="1">
      <alignment vertical="center" wrapText="1"/>
    </xf>
    <xf numFmtId="0" fontId="6" fillId="0" borderId="9" xfId="3" applyBorder="1" applyAlignment="1">
      <alignment horizontal="center" vertical="center" wrapText="1"/>
    </xf>
    <xf numFmtId="0" fontId="14" fillId="0" borderId="7" xfId="3" applyFont="1" applyBorder="1" applyAlignment="1">
      <alignment vertical="center" wrapText="1"/>
    </xf>
    <xf numFmtId="0" fontId="14" fillId="0" borderId="8" xfId="3" applyFont="1" applyBorder="1" applyAlignment="1">
      <alignment vertical="center" wrapText="1"/>
    </xf>
    <xf numFmtId="0" fontId="13" fillId="3" borderId="9" xfId="3" applyFont="1" applyFill="1" applyBorder="1" applyAlignment="1">
      <alignment vertical="center" wrapText="1"/>
    </xf>
    <xf numFmtId="0" fontId="16" fillId="0" borderId="9" xfId="3" applyFont="1" applyBorder="1" applyAlignment="1">
      <alignment horizontal="center" vertical="center" wrapText="1"/>
    </xf>
    <xf numFmtId="0" fontId="16" fillId="0" borderId="9" xfId="3" applyFont="1" applyBorder="1" applyAlignment="1">
      <alignment vertical="center" wrapText="1"/>
    </xf>
    <xf numFmtId="0" fontId="17" fillId="3" borderId="9" xfId="3" applyFont="1" applyFill="1" applyBorder="1" applyAlignment="1">
      <alignment horizontal="center" vertical="center" wrapText="1"/>
    </xf>
    <xf numFmtId="0" fontId="16" fillId="0" borderId="9" xfId="3" applyFont="1" applyBorder="1" applyAlignment="1">
      <alignment horizontal="justify" vertical="center" wrapText="1"/>
    </xf>
    <xf numFmtId="0" fontId="9" fillId="0" borderId="9" xfId="3" applyFont="1" applyBorder="1" applyAlignment="1">
      <alignment horizontal="justify" vertical="center" wrapText="1"/>
    </xf>
    <xf numFmtId="0" fontId="19" fillId="0" borderId="0" xfId="3" applyFont="1"/>
    <xf numFmtId="0" fontId="19" fillId="0" borderId="9" xfId="3" applyFont="1" applyBorder="1" applyAlignment="1">
      <alignment horizontal="center" vertical="center" wrapText="1"/>
    </xf>
    <xf numFmtId="0" fontId="9" fillId="0" borderId="10" xfId="3" applyFont="1" applyBorder="1" applyAlignment="1">
      <alignment vertical="center" wrapText="1"/>
    </xf>
    <xf numFmtId="0" fontId="6" fillId="0" borderId="9" xfId="3" applyBorder="1"/>
    <xf numFmtId="0" fontId="16" fillId="0" borderId="0" xfId="3" applyFont="1" applyAlignment="1">
      <alignment horizontal="center" vertical="center" wrapText="1"/>
    </xf>
    <xf numFmtId="0" fontId="16" fillId="0" borderId="10" xfId="3" applyFont="1" applyBorder="1" applyAlignment="1">
      <alignment horizontal="left" vertical="center" wrapText="1"/>
    </xf>
    <xf numFmtId="0" fontId="6" fillId="0" borderId="7" xfId="3" applyBorder="1"/>
    <xf numFmtId="0" fontId="16" fillId="0" borderId="8" xfId="3" applyFont="1" applyBorder="1" applyAlignment="1">
      <alignment horizontal="center" vertical="center" wrapText="1"/>
    </xf>
    <xf numFmtId="0" fontId="16" fillId="0" borderId="9" xfId="3" applyFont="1" applyBorder="1" applyAlignment="1">
      <alignment horizontal="left" vertical="center" wrapText="1"/>
    </xf>
    <xf numFmtId="0" fontId="20" fillId="0" borderId="0" xfId="4" applyFill="1" applyBorder="1" applyAlignment="1"/>
    <xf numFmtId="0" fontId="22" fillId="0" borderId="0" xfId="5" applyFont="1">
      <alignment vertical="center"/>
    </xf>
    <xf numFmtId="0" fontId="11" fillId="0" borderId="0" xfId="5" applyFont="1" applyAlignment="1">
      <alignment vertical="center" wrapText="1"/>
    </xf>
    <xf numFmtId="0" fontId="23" fillId="0" borderId="0" xfId="3" applyFont="1"/>
    <xf numFmtId="0" fontId="25" fillId="0" borderId="0" xfId="6" applyFont="1" applyFill="1" applyBorder="1" applyAlignment="1">
      <alignment horizontal="left" vertical="center"/>
    </xf>
    <xf numFmtId="0" fontId="22" fillId="0" borderId="0" xfId="7" applyFont="1">
      <alignment vertical="center"/>
    </xf>
    <xf numFmtId="0" fontId="6" fillId="0" borderId="9" xfId="3" applyBorder="1" applyAlignment="1">
      <alignment horizontal="center"/>
    </xf>
    <xf numFmtId="0" fontId="9" fillId="0" borderId="9" xfId="5" quotePrefix="1" applyFont="1" applyBorder="1" applyAlignment="1">
      <alignment horizontal="center" vertical="center"/>
    </xf>
    <xf numFmtId="0" fontId="6" fillId="0" borderId="9" xfId="3" applyBorder="1" applyAlignment="1">
      <alignment horizontal="center" vertical="center"/>
    </xf>
    <xf numFmtId="0" fontId="9" fillId="0" borderId="9" xfId="5" applyFont="1" applyBorder="1" applyAlignment="1">
      <alignment horizontal="center" vertical="center" wrapText="1"/>
    </xf>
    <xf numFmtId="0" fontId="26" fillId="0" borderId="0" xfId="3" applyFont="1"/>
    <xf numFmtId="0" fontId="6" fillId="0" borderId="9" xfId="3" applyBorder="1" applyAlignment="1">
      <alignment vertical="center" wrapText="1"/>
    </xf>
    <xf numFmtId="0" fontId="6" fillId="0" borderId="13" xfId="3" applyBorder="1" applyAlignment="1">
      <alignment horizontal="center" vertical="center" wrapText="1"/>
    </xf>
    <xf numFmtId="0" fontId="10" fillId="0" borderId="0" xfId="3" applyFont="1" applyAlignment="1">
      <alignment vertical="center"/>
    </xf>
    <xf numFmtId="0" fontId="27" fillId="0" borderId="0" xfId="3" applyFont="1" applyAlignment="1">
      <alignment vertical="center"/>
    </xf>
    <xf numFmtId="0" fontId="12" fillId="7" borderId="9" xfId="3" applyFont="1" applyFill="1" applyBorder="1" applyAlignment="1">
      <alignment horizontal="center" vertical="center" wrapText="1"/>
    </xf>
    <xf numFmtId="0" fontId="8" fillId="7" borderId="9" xfId="3" applyFont="1" applyFill="1" applyBorder="1" applyAlignment="1">
      <alignment horizontal="center" vertical="center" wrapText="1"/>
    </xf>
    <xf numFmtId="0" fontId="12" fillId="7" borderId="15" xfId="3" applyFont="1" applyFill="1" applyBorder="1" applyAlignment="1">
      <alignment horizontal="center" vertical="center" wrapText="1"/>
    </xf>
    <xf numFmtId="0" fontId="12" fillId="0" borderId="9" xfId="3" quotePrefix="1" applyFont="1" applyBorder="1" applyAlignment="1">
      <alignment horizontal="center"/>
    </xf>
    <xf numFmtId="0" fontId="28" fillId="4" borderId="9" xfId="5" applyFont="1" applyFill="1" applyBorder="1" applyAlignment="1">
      <alignment horizontal="left" vertical="center" wrapText="1" indent="1"/>
    </xf>
    <xf numFmtId="3" fontId="8" fillId="4" borderId="9" xfId="8" applyFont="1" applyFill="1" applyAlignment="1">
      <alignment horizontal="center" vertical="center"/>
      <protection locked="0"/>
    </xf>
    <xf numFmtId="0" fontId="12" fillId="4" borderId="9" xfId="3" applyFont="1" applyFill="1" applyBorder="1"/>
    <xf numFmtId="0" fontId="12" fillId="0" borderId="9" xfId="3" applyFont="1" applyBorder="1"/>
    <xf numFmtId="3" fontId="8" fillId="0" borderId="9" xfId="8" applyFont="1" applyFill="1" applyAlignment="1">
      <alignment horizontal="center" vertical="center" wrapText="1"/>
      <protection locked="0"/>
    </xf>
    <xf numFmtId="0" fontId="8" fillId="0" borderId="9" xfId="5" applyFont="1" applyBorder="1" applyAlignment="1">
      <alignment horizontal="left" vertical="center" wrapText="1" indent="3"/>
    </xf>
    <xf numFmtId="3" fontId="29" fillId="8" borderId="9" xfId="8" applyFont="1" applyFill="1" applyAlignment="1">
      <alignment horizontal="center" vertical="center"/>
      <protection locked="0"/>
    </xf>
    <xf numFmtId="0" fontId="6" fillId="7" borderId="9" xfId="3" applyFill="1" applyBorder="1" applyAlignment="1">
      <alignment horizontal="center" vertical="center" wrapText="1"/>
    </xf>
    <xf numFmtId="0" fontId="6" fillId="0" borderId="9" xfId="3" quotePrefix="1" applyBorder="1" applyAlignment="1">
      <alignment horizontal="center" vertical="center"/>
    </xf>
    <xf numFmtId="0" fontId="9" fillId="0" borderId="9" xfId="5" applyFont="1" applyBorder="1" applyAlignment="1">
      <alignment horizontal="left" vertical="center" wrapText="1" indent="1"/>
    </xf>
    <xf numFmtId="3" fontId="9" fillId="0" borderId="9" xfId="8" applyFont="1" applyFill="1" applyAlignment="1">
      <alignment horizontal="center" vertical="center"/>
      <protection locked="0"/>
    </xf>
    <xf numFmtId="0" fontId="6" fillId="0" borderId="0" xfId="3" applyAlignment="1">
      <alignment horizontal="center" vertical="center"/>
    </xf>
    <xf numFmtId="0" fontId="6" fillId="9" borderId="9" xfId="3" applyFill="1" applyBorder="1" applyAlignment="1">
      <alignment vertical="center" wrapText="1"/>
    </xf>
    <xf numFmtId="0" fontId="6" fillId="9" borderId="12" xfId="3" applyFill="1" applyBorder="1" applyAlignment="1">
      <alignment vertical="center" wrapText="1"/>
    </xf>
    <xf numFmtId="0" fontId="30" fillId="9" borderId="9" xfId="3" applyFont="1" applyFill="1" applyBorder="1" applyAlignment="1">
      <alignment vertical="center" wrapText="1"/>
    </xf>
    <xf numFmtId="0" fontId="6" fillId="0" borderId="0" xfId="3" applyAlignment="1">
      <alignment horizontal="justify"/>
    </xf>
    <xf numFmtId="0" fontId="6" fillId="7" borderId="9" xfId="3" applyFill="1" applyBorder="1" applyAlignment="1">
      <alignment vertical="center" wrapText="1"/>
    </xf>
    <xf numFmtId="0" fontId="6" fillId="0" borderId="12" xfId="3" applyBorder="1" applyAlignment="1">
      <alignment vertical="center" wrapText="1"/>
    </xf>
    <xf numFmtId="0" fontId="30" fillId="0" borderId="9" xfId="3" applyFont="1" applyBorder="1" applyAlignment="1">
      <alignment vertical="center" wrapText="1"/>
    </xf>
    <xf numFmtId="0" fontId="30" fillId="7" borderId="9" xfId="3" applyFont="1" applyFill="1" applyBorder="1" applyAlignment="1">
      <alignment vertical="center" wrapText="1"/>
    </xf>
    <xf numFmtId="49" fontId="6" fillId="0" borderId="9" xfId="3" applyNumberFormat="1" applyBorder="1" applyAlignment="1">
      <alignment horizontal="center" vertical="center"/>
    </xf>
    <xf numFmtId="49" fontId="13" fillId="0" borderId="9" xfId="3" applyNumberFormat="1" applyFont="1" applyBorder="1" applyAlignment="1">
      <alignment horizontal="center" vertical="center"/>
    </xf>
    <xf numFmtId="0" fontId="13" fillId="7" borderId="9" xfId="3" applyFont="1" applyFill="1" applyBorder="1" applyAlignment="1">
      <alignment vertical="center" wrapText="1"/>
    </xf>
    <xf numFmtId="0" fontId="13" fillId="0" borderId="9" xfId="3" applyFont="1" applyBorder="1" applyAlignment="1">
      <alignment horizontal="center" vertical="center"/>
    </xf>
    <xf numFmtId="0" fontId="35" fillId="0" borderId="0" xfId="3" applyFont="1" applyAlignment="1">
      <alignment horizontal="center" vertical="center"/>
    </xf>
    <xf numFmtId="0" fontId="36" fillId="0" borderId="0" xfId="3" applyFont="1"/>
    <xf numFmtId="0" fontId="9" fillId="7" borderId="9" xfId="3" applyFont="1" applyFill="1" applyBorder="1" applyAlignment="1">
      <alignment horizontal="center" vertical="center" wrapText="1"/>
    </xf>
    <xf numFmtId="0" fontId="13" fillId="7" borderId="9" xfId="3" applyFont="1" applyFill="1" applyBorder="1" applyAlignment="1">
      <alignment horizontal="center" vertical="center" wrapText="1"/>
    </xf>
    <xf numFmtId="0" fontId="13" fillId="0" borderId="9" xfId="3" applyFont="1" applyBorder="1" applyAlignment="1">
      <alignment vertical="center" wrapText="1"/>
    </xf>
    <xf numFmtId="0" fontId="6" fillId="4" borderId="9" xfId="3" applyFill="1" applyBorder="1" applyAlignment="1">
      <alignment vertical="center" wrapText="1"/>
    </xf>
    <xf numFmtId="0" fontId="37" fillId="7" borderId="9" xfId="3" applyFont="1" applyFill="1" applyBorder="1" applyAlignment="1">
      <alignment vertical="center" wrapText="1"/>
    </xf>
    <xf numFmtId="0" fontId="6" fillId="0" borderId="9" xfId="3" applyBorder="1" applyAlignment="1">
      <alignment vertical="top" wrapText="1"/>
    </xf>
    <xf numFmtId="0" fontId="37" fillId="0" borderId="9" xfId="3" applyFont="1" applyBorder="1" applyAlignment="1">
      <alignment horizontal="left" vertical="center"/>
    </xf>
    <xf numFmtId="0" fontId="37" fillId="0" borderId="9" xfId="3" applyFont="1" applyBorder="1" applyAlignment="1">
      <alignment horizontal="center" vertical="center"/>
    </xf>
    <xf numFmtId="0" fontId="37" fillId="0" borderId="9" xfId="3" applyFont="1" applyBorder="1" applyAlignment="1">
      <alignment vertical="center"/>
    </xf>
    <xf numFmtId="0" fontId="6" fillId="0" borderId="0" xfId="3" applyAlignment="1">
      <alignment horizontal="center"/>
    </xf>
    <xf numFmtId="0" fontId="6" fillId="0" borderId="5" xfId="3" applyBorder="1" applyAlignment="1">
      <alignment horizontal="right" vertical="top"/>
    </xf>
    <xf numFmtId="0" fontId="6" fillId="0" borderId="0" xfId="3" applyAlignment="1">
      <alignment horizontal="right" vertical="top"/>
    </xf>
    <xf numFmtId="0" fontId="30" fillId="0" borderId="0" xfId="3" applyFont="1"/>
    <xf numFmtId="0" fontId="6" fillId="0" borderId="0" xfId="3" applyAlignment="1">
      <alignment vertical="center"/>
    </xf>
    <xf numFmtId="0" fontId="38" fillId="0" borderId="0" xfId="3" applyFont="1"/>
    <xf numFmtId="0" fontId="39" fillId="0" borderId="0" xfId="3" applyFont="1"/>
    <xf numFmtId="0" fontId="40" fillId="0" borderId="0" xfId="3" applyFont="1" applyAlignment="1">
      <alignment vertical="center"/>
    </xf>
    <xf numFmtId="0" fontId="41" fillId="0" borderId="0" xfId="3" applyFont="1" applyAlignment="1">
      <alignment horizontal="center" vertical="center" wrapText="1"/>
    </xf>
    <xf numFmtId="0" fontId="41" fillId="0" borderId="0" xfId="3" applyFont="1" applyAlignment="1">
      <alignment horizontal="justify" vertical="center" wrapText="1"/>
    </xf>
    <xf numFmtId="0" fontId="42" fillId="0" borderId="9" xfId="3" applyFont="1" applyBorder="1" applyAlignment="1">
      <alignment horizontal="center" vertical="center" wrapText="1"/>
    </xf>
    <xf numFmtId="0" fontId="43" fillId="10" borderId="9" xfId="3" applyFont="1" applyFill="1" applyBorder="1" applyAlignment="1">
      <alignment horizontal="center" vertical="center" wrapText="1"/>
    </xf>
    <xf numFmtId="0" fontId="42" fillId="0" borderId="11" xfId="3" applyFont="1" applyBorder="1" applyAlignment="1">
      <alignment horizontal="center" vertical="center" wrapText="1"/>
    </xf>
    <xf numFmtId="0" fontId="42" fillId="0" borderId="12" xfId="3" applyFont="1" applyBorder="1" applyAlignment="1">
      <alignment horizontal="center" vertical="center" wrapText="1"/>
    </xf>
    <xf numFmtId="0" fontId="42" fillId="0" borderId="9" xfId="3" applyFont="1" applyBorder="1" applyAlignment="1">
      <alignment horizontal="left" vertical="center" wrapText="1"/>
    </xf>
    <xf numFmtId="0" fontId="46" fillId="10" borderId="9" xfId="3" applyFont="1" applyFill="1" applyBorder="1" applyAlignment="1">
      <alignment horizontal="center" vertical="center" wrapText="1"/>
    </xf>
    <xf numFmtId="0" fontId="45" fillId="0" borderId="9" xfId="3" applyFont="1" applyBorder="1" applyAlignment="1">
      <alignment horizontal="center" vertical="center" wrapText="1"/>
    </xf>
    <xf numFmtId="0" fontId="42" fillId="11" borderId="9" xfId="3" applyFont="1" applyFill="1" applyBorder="1" applyAlignment="1">
      <alignment horizontal="center" vertical="center" wrapText="1"/>
    </xf>
    <xf numFmtId="0" fontId="43" fillId="11" borderId="9" xfId="3" applyFont="1" applyFill="1" applyBorder="1" applyAlignment="1">
      <alignment horizontal="left" vertical="center" wrapText="1"/>
    </xf>
    <xf numFmtId="0" fontId="46" fillId="12" borderId="9" xfId="3" applyFont="1" applyFill="1" applyBorder="1" applyAlignment="1">
      <alignment horizontal="center" vertical="center" wrapText="1"/>
    </xf>
    <xf numFmtId="0" fontId="45" fillId="11" borderId="9" xfId="3" applyFont="1" applyFill="1" applyBorder="1" applyAlignment="1">
      <alignment horizontal="center" vertical="center" wrapText="1"/>
    </xf>
    <xf numFmtId="0" fontId="43" fillId="0" borderId="9" xfId="3" applyFont="1" applyBorder="1" applyAlignment="1">
      <alignment horizontal="left" vertical="center" wrapText="1"/>
    </xf>
    <xf numFmtId="0" fontId="42" fillId="0" borderId="9" xfId="3" applyFont="1" applyBorder="1" applyAlignment="1">
      <alignment horizontal="justify" vertical="center" wrapText="1"/>
    </xf>
    <xf numFmtId="0" fontId="46" fillId="10" borderId="9" xfId="3" applyFont="1" applyFill="1" applyBorder="1" applyAlignment="1">
      <alignment horizontal="justify" vertical="center" wrapText="1"/>
    </xf>
    <xf numFmtId="0" fontId="42" fillId="13" borderId="9" xfId="3" applyFont="1" applyFill="1" applyBorder="1" applyAlignment="1">
      <alignment horizontal="center" vertical="center" wrapText="1"/>
    </xf>
    <xf numFmtId="0" fontId="45" fillId="13" borderId="9" xfId="3" applyFont="1" applyFill="1" applyBorder="1" applyAlignment="1">
      <alignment horizontal="center" vertical="center" wrapText="1"/>
    </xf>
    <xf numFmtId="0" fontId="45" fillId="0" borderId="9" xfId="3" applyFont="1" applyBorder="1" applyAlignment="1">
      <alignment horizontal="left" vertical="center" wrapText="1"/>
    </xf>
    <xf numFmtId="0" fontId="47" fillId="8" borderId="9" xfId="3" applyFont="1" applyFill="1" applyBorder="1" applyAlignment="1">
      <alignment horizontal="justify" vertical="center" wrapText="1"/>
    </xf>
    <xf numFmtId="0" fontId="42" fillId="0" borderId="9" xfId="3" applyFont="1" applyBorder="1" applyAlignment="1">
      <alignment vertical="top" wrapText="1"/>
    </xf>
    <xf numFmtId="0" fontId="45" fillId="0" borderId="9" xfId="3" applyFont="1" applyBorder="1" applyAlignment="1">
      <alignment horizontal="justify" vertical="center" wrapText="1"/>
    </xf>
    <xf numFmtId="0" fontId="8" fillId="0" borderId="9" xfId="3" applyFont="1" applyBorder="1" applyAlignment="1">
      <alignment horizontal="center" vertical="center"/>
    </xf>
    <xf numFmtId="0" fontId="8" fillId="0" borderId="9" xfId="3" applyFont="1" applyBorder="1" applyAlignment="1">
      <alignment horizontal="justify" vertical="center"/>
    </xf>
    <xf numFmtId="0" fontId="8" fillId="0" borderId="9" xfId="3" applyFont="1" applyBorder="1" applyAlignment="1">
      <alignment vertical="center"/>
    </xf>
    <xf numFmtId="0" fontId="8" fillId="0" borderId="9" xfId="3" applyFont="1" applyBorder="1" applyAlignment="1">
      <alignment horizontal="center" vertical="center" wrapText="1"/>
    </xf>
    <xf numFmtId="0" fontId="8" fillId="0" borderId="9" xfId="3" applyFont="1" applyBorder="1" applyAlignment="1">
      <alignment vertical="center" wrapText="1"/>
    </xf>
    <xf numFmtId="0" fontId="28" fillId="0" borderId="9" xfId="3" applyFont="1" applyBorder="1" applyAlignment="1">
      <alignment horizontal="center" vertical="center"/>
    </xf>
    <xf numFmtId="0" fontId="28" fillId="0" borderId="9" xfId="3" applyFont="1" applyBorder="1" applyAlignment="1">
      <alignment horizontal="justify" vertical="center"/>
    </xf>
    <xf numFmtId="0" fontId="28" fillId="0" borderId="9" xfId="3" applyFont="1" applyBorder="1" applyAlignment="1">
      <alignment vertical="center" wrapText="1"/>
    </xf>
    <xf numFmtId="0" fontId="8" fillId="0" borderId="9" xfId="3" applyFont="1" applyBorder="1" applyAlignment="1">
      <alignment horizontal="justify" vertical="center" wrapText="1"/>
    </xf>
    <xf numFmtId="0" fontId="19" fillId="0" borderId="0" xfId="3" applyFont="1" applyAlignment="1">
      <alignment wrapText="1"/>
    </xf>
    <xf numFmtId="0" fontId="28" fillId="0" borderId="9" xfId="3" applyFont="1" applyBorder="1" applyAlignment="1">
      <alignment horizontal="justify" vertical="center" wrapText="1"/>
    </xf>
    <xf numFmtId="0" fontId="8" fillId="0" borderId="9" xfId="3" applyFont="1" applyBorder="1" applyAlignment="1">
      <alignment horizontal="left" vertical="center" wrapText="1" indent="1"/>
    </xf>
    <xf numFmtId="0" fontId="52" fillId="0" borderId="0" xfId="3" applyFont="1" applyAlignment="1">
      <alignment vertical="center"/>
    </xf>
    <xf numFmtId="0" fontId="53" fillId="0" borderId="0" xfId="3" applyFont="1" applyAlignment="1">
      <alignment vertical="center"/>
    </xf>
    <xf numFmtId="0" fontId="54" fillId="0" borderId="0" xfId="3" applyFont="1" applyAlignment="1">
      <alignment vertical="center"/>
    </xf>
    <xf numFmtId="0" fontId="55" fillId="0" borderId="16" xfId="3" applyFont="1" applyBorder="1" applyAlignment="1">
      <alignment vertical="center"/>
    </xf>
    <xf numFmtId="0" fontId="17" fillId="0" borderId="0" xfId="3" applyFont="1" applyAlignment="1">
      <alignment vertical="center" wrapText="1"/>
    </xf>
    <xf numFmtId="0" fontId="17" fillId="0" borderId="9" xfId="3" applyFont="1" applyBorder="1" applyAlignment="1">
      <alignment horizontal="center" vertical="center" wrapText="1"/>
    </xf>
    <xf numFmtId="0" fontId="6" fillId="0" borderId="9" xfId="3" applyBorder="1" applyAlignment="1">
      <alignment vertical="center"/>
    </xf>
    <xf numFmtId="0" fontId="16" fillId="0" borderId="9" xfId="3" applyFont="1" applyBorder="1" applyAlignment="1">
      <alignment horizontal="left" vertical="center" wrapText="1" indent="1"/>
    </xf>
    <xf numFmtId="0" fontId="17" fillId="0" borderId="9" xfId="3" applyFont="1" applyBorder="1" applyAlignment="1">
      <alignment vertical="center" wrapText="1"/>
    </xf>
    <xf numFmtId="0" fontId="17" fillId="9" borderId="10" xfId="3" applyFont="1" applyFill="1" applyBorder="1" applyAlignment="1">
      <alignment vertical="center" wrapText="1"/>
    </xf>
    <xf numFmtId="0" fontId="17" fillId="9" borderId="12" xfId="3" applyFont="1" applyFill="1" applyBorder="1" applyAlignment="1">
      <alignment vertical="center" wrapText="1"/>
    </xf>
    <xf numFmtId="0" fontId="17" fillId="9" borderId="9" xfId="3" applyFont="1" applyFill="1" applyBorder="1" applyAlignment="1">
      <alignment vertical="center" wrapText="1"/>
    </xf>
    <xf numFmtId="0" fontId="17" fillId="9" borderId="9" xfId="3" applyFont="1" applyFill="1" applyBorder="1" applyAlignment="1">
      <alignment horizontal="center" vertical="center" wrapText="1"/>
    </xf>
    <xf numFmtId="0" fontId="9" fillId="0" borderId="9" xfId="3" applyFont="1" applyBorder="1" applyAlignment="1">
      <alignment horizontal="center" vertical="center"/>
    </xf>
    <xf numFmtId="0" fontId="57" fillId="0" borderId="0" xfId="3" applyFont="1" applyAlignment="1">
      <alignment vertical="center" wrapText="1"/>
    </xf>
    <xf numFmtId="0" fontId="56" fillId="0" borderId="9" xfId="3" applyFont="1" applyBorder="1" applyAlignment="1">
      <alignment vertical="center"/>
    </xf>
    <xf numFmtId="0" fontId="56" fillId="0" borderId="9" xfId="3" applyFont="1" applyBorder="1" applyAlignment="1">
      <alignment horizontal="center" vertical="center" wrapText="1"/>
    </xf>
    <xf numFmtId="0" fontId="56" fillId="0" borderId="9" xfId="3" applyFont="1" applyBorder="1" applyAlignment="1">
      <alignment vertical="center" wrapText="1"/>
    </xf>
    <xf numFmtId="0" fontId="9" fillId="0" borderId="9" xfId="3" applyFont="1" applyBorder="1" applyAlignment="1">
      <alignment vertical="center"/>
    </xf>
    <xf numFmtId="0" fontId="55" fillId="0" borderId="0" xfId="3" applyFont="1"/>
    <xf numFmtId="0" fontId="55" fillId="0" borderId="0" xfId="3" applyFont="1" applyAlignment="1">
      <alignment vertical="center" wrapText="1"/>
    </xf>
    <xf numFmtId="0" fontId="13" fillId="0" borderId="12" xfId="3" applyFont="1" applyBorder="1" applyAlignment="1">
      <alignment horizontal="center" vertical="center"/>
    </xf>
    <xf numFmtId="0" fontId="16" fillId="0" borderId="15" xfId="3" applyFont="1" applyBorder="1" applyAlignment="1">
      <alignment horizontal="center" vertical="center" wrapText="1"/>
    </xf>
    <xf numFmtId="0" fontId="9" fillId="0" borderId="9" xfId="3" quotePrefix="1" applyFont="1" applyBorder="1"/>
    <xf numFmtId="0" fontId="57" fillId="0" borderId="0" xfId="3" applyFont="1"/>
    <xf numFmtId="0" fontId="6" fillId="0" borderId="9" xfId="3" quotePrefix="1" applyBorder="1" applyAlignment="1">
      <alignment wrapText="1"/>
    </xf>
    <xf numFmtId="0" fontId="9" fillId="0" borderId="9" xfId="3" quotePrefix="1" applyFont="1" applyBorder="1" applyAlignment="1">
      <alignment wrapText="1"/>
    </xf>
    <xf numFmtId="0" fontId="6" fillId="0" borderId="9" xfId="3" quotePrefix="1" applyBorder="1"/>
    <xf numFmtId="0" fontId="17" fillId="0" borderId="0" xfId="3" applyFont="1"/>
    <xf numFmtId="0" fontId="6" fillId="0" borderId="5" xfId="3" applyBorder="1"/>
    <xf numFmtId="0" fontId="9" fillId="0" borderId="9" xfId="9" applyFont="1" applyBorder="1" applyAlignment="1">
      <alignment vertical="center" wrapText="1"/>
    </xf>
    <xf numFmtId="0" fontId="9" fillId="4" borderId="9" xfId="3" applyFont="1" applyFill="1" applyBorder="1" applyAlignment="1">
      <alignment horizontal="center"/>
    </xf>
    <xf numFmtId="0" fontId="9" fillId="4" borderId="9" xfId="3" quotePrefix="1" applyFont="1" applyFill="1" applyBorder="1" applyAlignment="1">
      <alignment wrapText="1"/>
    </xf>
    <xf numFmtId="0" fontId="16" fillId="7" borderId="9" xfId="3" applyFont="1" applyFill="1" applyBorder="1" applyAlignment="1">
      <alignment vertical="center" wrapText="1"/>
    </xf>
    <xf numFmtId="0" fontId="9" fillId="0" borderId="9" xfId="3" applyFont="1" applyBorder="1" applyAlignment="1">
      <alignment horizontal="justify" vertical="top"/>
    </xf>
    <xf numFmtId="0" fontId="9" fillId="0" borderId="9" xfId="9" applyFont="1" applyBorder="1" applyAlignment="1">
      <alignment horizontal="justify" vertical="top"/>
    </xf>
    <xf numFmtId="0" fontId="16" fillId="7" borderId="9" xfId="3" applyFont="1" applyFill="1" applyBorder="1" applyAlignment="1">
      <alignment horizontal="center" vertical="center" wrapText="1"/>
    </xf>
    <xf numFmtId="0" fontId="6" fillId="0" borderId="9" xfId="3" applyBorder="1" applyAlignment="1">
      <alignment horizontal="left" vertical="center" wrapText="1" indent="1"/>
    </xf>
    <xf numFmtId="0" fontId="6" fillId="4" borderId="9" xfId="3" applyFill="1" applyBorder="1" applyAlignment="1">
      <alignment horizontal="center" vertical="center"/>
    </xf>
    <xf numFmtId="0" fontId="13" fillId="4" borderId="9" xfId="3" applyFont="1" applyFill="1" applyBorder="1" applyAlignment="1">
      <alignment horizontal="justify" vertical="top"/>
    </xf>
    <xf numFmtId="0" fontId="9" fillId="0" borderId="9" xfId="3" applyFont="1" applyBorder="1"/>
    <xf numFmtId="0" fontId="9" fillId="0" borderId="9" xfId="3" applyFont="1" applyBorder="1" applyAlignment="1">
      <alignment horizontal="justify" vertical="center"/>
    </xf>
    <xf numFmtId="0" fontId="9" fillId="0" borderId="9" xfId="3" applyFont="1" applyBorder="1" applyAlignment="1">
      <alignment horizontal="justify" vertical="top" wrapText="1"/>
    </xf>
    <xf numFmtId="0" fontId="9" fillId="4" borderId="9" xfId="9" applyFont="1" applyFill="1" applyBorder="1" applyAlignment="1">
      <alignment horizontal="justify" vertical="center"/>
    </xf>
    <xf numFmtId="0" fontId="0" fillId="4" borderId="9" xfId="9" applyFont="1" applyFill="1" applyBorder="1" applyAlignment="1">
      <alignment horizontal="justify" vertical="top"/>
    </xf>
    <xf numFmtId="0" fontId="10" fillId="0" borderId="9" xfId="3" applyFont="1" applyBorder="1" applyAlignment="1">
      <alignment vertical="center"/>
    </xf>
    <xf numFmtId="0" fontId="9" fillId="4" borderId="9" xfId="3" applyFont="1" applyFill="1" applyBorder="1" applyAlignment="1">
      <alignment horizontal="center" vertical="center"/>
    </xf>
    <xf numFmtId="0" fontId="10" fillId="4" borderId="9" xfId="3" applyFont="1" applyFill="1" applyBorder="1" applyAlignment="1">
      <alignment horizontal="justify" vertical="center"/>
    </xf>
    <xf numFmtId="0" fontId="13" fillId="0" borderId="9" xfId="3" applyFont="1" applyBorder="1"/>
    <xf numFmtId="0" fontId="17" fillId="7" borderId="9" xfId="3" applyFont="1" applyFill="1" applyBorder="1" applyAlignment="1">
      <alignment vertical="center" wrapText="1"/>
    </xf>
    <xf numFmtId="0" fontId="16" fillId="7" borderId="9" xfId="3" applyFont="1" applyFill="1" applyBorder="1" applyAlignment="1">
      <alignment horizontal="left" vertical="center" wrapText="1" indent="1"/>
    </xf>
    <xf numFmtId="0" fontId="9" fillId="7" borderId="9" xfId="3" applyFont="1" applyFill="1" applyBorder="1" applyAlignment="1">
      <alignment horizontal="left" vertical="center" wrapText="1" indent="1"/>
    </xf>
    <xf numFmtId="0" fontId="17" fillId="0" borderId="0" xfId="3" applyFont="1" applyAlignment="1">
      <alignment horizontal="left" vertical="center"/>
    </xf>
    <xf numFmtId="0" fontId="55" fillId="0" borderId="0" xfId="3" applyFont="1" applyAlignment="1">
      <alignment vertical="center"/>
    </xf>
    <xf numFmtId="0" fontId="17" fillId="7" borderId="9" xfId="3" applyFont="1" applyFill="1" applyBorder="1" applyAlignment="1">
      <alignment horizontal="center" vertical="center" wrapText="1"/>
    </xf>
    <xf numFmtId="0" fontId="6" fillId="0" borderId="10" xfId="3" applyBorder="1"/>
    <xf numFmtId="0" fontId="16" fillId="7" borderId="12" xfId="3" applyFont="1" applyFill="1" applyBorder="1" applyAlignment="1">
      <alignment vertical="center" wrapText="1"/>
    </xf>
    <xf numFmtId="0" fontId="26" fillId="0" borderId="0" xfId="3" applyFont="1" applyAlignment="1">
      <alignment vertical="center"/>
    </xf>
    <xf numFmtId="0" fontId="59" fillId="0" borderId="0" xfId="3" applyFont="1" applyAlignment="1">
      <alignment vertical="center"/>
    </xf>
    <xf numFmtId="0" fontId="59" fillId="0" borderId="9" xfId="3" applyFont="1" applyBorder="1" applyAlignment="1">
      <alignment horizontal="justify" vertical="center" wrapText="1"/>
    </xf>
    <xf numFmtId="0" fontId="7" fillId="0" borderId="9" xfId="3" applyFont="1" applyBorder="1" applyAlignment="1">
      <alignment horizontal="justify" vertical="center" wrapText="1"/>
    </xf>
    <xf numFmtId="0" fontId="61" fillId="0" borderId="0" xfId="3" applyFont="1" applyAlignment="1">
      <alignment vertical="center"/>
    </xf>
    <xf numFmtId="0" fontId="13" fillId="0" borderId="0" xfId="3" applyFont="1" applyAlignment="1">
      <alignment vertical="center"/>
    </xf>
    <xf numFmtId="0" fontId="16" fillId="0" borderId="9" xfId="3" applyFont="1" applyBorder="1" applyAlignment="1">
      <alignment horizontal="center" vertical="center"/>
    </xf>
    <xf numFmtId="0" fontId="7" fillId="7" borderId="9" xfId="3" applyFont="1" applyFill="1" applyBorder="1" applyAlignment="1">
      <alignment vertical="center" wrapText="1"/>
    </xf>
    <xf numFmtId="0" fontId="63" fillId="0" borderId="0" xfId="3" applyFont="1" applyAlignment="1">
      <alignment vertical="center"/>
    </xf>
    <xf numFmtId="0" fontId="6" fillId="0" borderId="19" xfId="3" applyBorder="1" applyAlignment="1">
      <alignment horizontal="center" vertical="center" wrapText="1"/>
    </xf>
    <xf numFmtId="0" fontId="6" fillId="0" borderId="20" xfId="3" applyBorder="1" applyAlignment="1">
      <alignment horizontal="center" vertical="center" wrapText="1"/>
    </xf>
    <xf numFmtId="0" fontId="6" fillId="0" borderId="21" xfId="3" applyBorder="1" applyAlignment="1">
      <alignment horizontal="center" vertical="center" wrapText="1"/>
    </xf>
    <xf numFmtId="0" fontId="6" fillId="0" borderId="22" xfId="3" applyBorder="1" applyAlignment="1">
      <alignment horizontal="center" vertical="center"/>
    </xf>
    <xf numFmtId="0" fontId="6" fillId="0" borderId="23" xfId="3" applyBorder="1" applyAlignment="1">
      <alignment horizontal="center" vertical="center" wrapText="1"/>
    </xf>
    <xf numFmtId="0" fontId="6" fillId="0" borderId="28" xfId="3" applyBorder="1" applyAlignment="1">
      <alignment horizontal="center" vertical="center" wrapText="1"/>
    </xf>
    <xf numFmtId="0" fontId="13" fillId="14" borderId="19" xfId="3" applyFont="1" applyFill="1" applyBorder="1" applyAlignment="1">
      <alignment vertical="center"/>
    </xf>
    <xf numFmtId="0" fontId="13" fillId="14" borderId="25" xfId="3" applyFont="1" applyFill="1" applyBorder="1" applyAlignment="1">
      <alignment vertical="center"/>
    </xf>
    <xf numFmtId="0" fontId="13" fillId="14" borderId="25" xfId="3" applyFont="1" applyFill="1" applyBorder="1" applyAlignment="1">
      <alignment horizontal="center" vertical="center"/>
    </xf>
    <xf numFmtId="0" fontId="13" fillId="14" borderId="30" xfId="3" applyFont="1" applyFill="1" applyBorder="1" applyAlignment="1">
      <alignment vertical="center"/>
    </xf>
    <xf numFmtId="0" fontId="13" fillId="0" borderId="31" xfId="3" applyFont="1" applyBorder="1" applyAlignment="1">
      <alignment horizontal="center" vertical="center"/>
    </xf>
    <xf numFmtId="0" fontId="6" fillId="8" borderId="19" xfId="3" applyFill="1" applyBorder="1" applyAlignment="1">
      <alignment vertical="center"/>
    </xf>
    <xf numFmtId="0" fontId="6" fillId="8" borderId="20" xfId="3" applyFill="1" applyBorder="1" applyAlignment="1">
      <alignment vertical="center"/>
    </xf>
    <xf numFmtId="0" fontId="13" fillId="0" borderId="21" xfId="3" applyFont="1" applyBorder="1" applyAlignment="1">
      <alignment vertical="center" wrapText="1"/>
    </xf>
    <xf numFmtId="0" fontId="67" fillId="0" borderId="0" xfId="3" applyFont="1" applyAlignment="1">
      <alignment horizontal="left" vertical="center"/>
    </xf>
    <xf numFmtId="0" fontId="67" fillId="0" borderId="0" xfId="3" applyFont="1" applyAlignment="1">
      <alignment vertical="center"/>
    </xf>
    <xf numFmtId="0" fontId="6" fillId="0" borderId="9" xfId="3" applyBorder="1" applyAlignment="1">
      <alignment horizontal="left" vertical="center" wrapText="1"/>
    </xf>
    <xf numFmtId="0" fontId="9" fillId="0" borderId="9" xfId="3" applyFont="1" applyBorder="1" applyAlignment="1">
      <alignment horizontal="left" vertical="center" wrapText="1"/>
    </xf>
    <xf numFmtId="0" fontId="6" fillId="0" borderId="0" xfId="3" applyAlignment="1">
      <alignment horizontal="center" vertical="center" wrapText="1"/>
    </xf>
    <xf numFmtId="0" fontId="13" fillId="0" borderId="0" xfId="3" applyFont="1" applyAlignment="1">
      <alignment vertical="center" wrapText="1"/>
    </xf>
    <xf numFmtId="0" fontId="13" fillId="0" borderId="12" xfId="3" applyFont="1" applyBorder="1" applyAlignment="1">
      <alignment horizontal="center" vertical="center" wrapText="1"/>
    </xf>
    <xf numFmtId="0" fontId="13" fillId="0" borderId="9" xfId="3" applyFont="1" applyBorder="1" applyAlignment="1">
      <alignment horizontal="center" vertical="center" wrapText="1"/>
    </xf>
    <xf numFmtId="0" fontId="6" fillId="0" borderId="12" xfId="3" applyBorder="1" applyAlignment="1">
      <alignment horizontal="center" vertical="center"/>
    </xf>
    <xf numFmtId="0" fontId="68" fillId="0" borderId="9" xfId="3" applyFont="1" applyBorder="1" applyAlignment="1">
      <alignment horizontal="center" vertical="center" wrapText="1"/>
    </xf>
    <xf numFmtId="0" fontId="6" fillId="0" borderId="12" xfId="3" applyBorder="1" applyAlignment="1">
      <alignment wrapText="1"/>
    </xf>
    <xf numFmtId="0" fontId="6" fillId="0" borderId="9" xfId="3" applyBorder="1" applyAlignment="1">
      <alignment wrapText="1"/>
    </xf>
    <xf numFmtId="0" fontId="69" fillId="0" borderId="9" xfId="3" applyFont="1" applyBorder="1" applyAlignment="1">
      <alignment horizontal="center" vertical="center" wrapText="1"/>
    </xf>
    <xf numFmtId="0" fontId="69" fillId="0" borderId="9" xfId="3" applyFont="1" applyBorder="1" applyAlignment="1">
      <alignment vertical="center" wrapText="1"/>
    </xf>
    <xf numFmtId="9" fontId="13" fillId="0" borderId="12" xfId="3" applyNumberFormat="1" applyFont="1" applyBorder="1" applyAlignment="1">
      <alignment horizontal="center" vertical="center" wrapText="1"/>
    </xf>
    <xf numFmtId="9" fontId="13" fillId="0" borderId="9" xfId="3" applyNumberFormat="1" applyFont="1" applyBorder="1" applyAlignment="1">
      <alignment horizontal="center" vertical="center" wrapText="1"/>
    </xf>
    <xf numFmtId="9" fontId="10" fillId="0" borderId="9" xfId="3" applyNumberFormat="1" applyFont="1" applyBorder="1" applyAlignment="1">
      <alignment horizontal="center" vertical="center" wrapText="1"/>
    </xf>
    <xf numFmtId="0" fontId="9" fillId="0" borderId="12" xfId="3" applyFont="1" applyBorder="1" applyAlignment="1">
      <alignment horizontal="center" vertical="center"/>
    </xf>
    <xf numFmtId="0" fontId="70" fillId="0" borderId="0" xfId="3" applyFont="1" applyAlignment="1">
      <alignment vertical="center"/>
    </xf>
    <xf numFmtId="0" fontId="59" fillId="0" borderId="0" xfId="3" applyFont="1"/>
    <xf numFmtId="0" fontId="59" fillId="0" borderId="0" xfId="3" applyFont="1" applyAlignment="1">
      <alignment vertical="center" wrapText="1"/>
    </xf>
    <xf numFmtId="0" fontId="71" fillId="0" borderId="20" xfId="3" applyFont="1" applyBorder="1" applyAlignment="1">
      <alignment horizontal="center" vertical="center" wrapText="1"/>
    </xf>
    <xf numFmtId="0" fontId="71" fillId="0" borderId="21" xfId="3" applyFont="1" applyBorder="1" applyAlignment="1">
      <alignment horizontal="center" vertical="center" wrapText="1"/>
    </xf>
    <xf numFmtId="0" fontId="71" fillId="0" borderId="16" xfId="3" applyFont="1" applyBorder="1" applyAlignment="1">
      <alignment vertical="center" wrapText="1"/>
    </xf>
    <xf numFmtId="0" fontId="71" fillId="10" borderId="16" xfId="3" applyFont="1" applyFill="1" applyBorder="1" applyAlignment="1">
      <alignment horizontal="center" vertical="center" wrapText="1"/>
    </xf>
    <xf numFmtId="0" fontId="71" fillId="10" borderId="32" xfId="3" applyFont="1" applyFill="1" applyBorder="1" applyAlignment="1">
      <alignment horizontal="center" vertical="center" wrapText="1"/>
    </xf>
    <xf numFmtId="0" fontId="71" fillId="0" borderId="24" xfId="3" applyFont="1" applyBorder="1" applyAlignment="1">
      <alignment horizontal="center" vertical="center" wrapText="1"/>
    </xf>
    <xf numFmtId="49" fontId="71" fillId="0" borderId="20" xfId="3" applyNumberFormat="1" applyFont="1" applyBorder="1" applyAlignment="1">
      <alignment horizontal="center" vertical="center" wrapText="1"/>
    </xf>
    <xf numFmtId="0" fontId="71" fillId="0" borderId="21" xfId="3" applyFont="1" applyBorder="1" applyAlignment="1">
      <alignment vertical="center" wrapText="1"/>
    </xf>
    <xf numFmtId="0" fontId="71" fillId="0" borderId="32" xfId="3" applyFont="1" applyBorder="1" applyAlignment="1">
      <alignment vertical="center" wrapText="1"/>
    </xf>
    <xf numFmtId="49" fontId="72" fillId="7" borderId="31" xfId="3" applyNumberFormat="1" applyFont="1" applyFill="1" applyBorder="1" applyAlignment="1">
      <alignment horizontal="center" vertical="center" wrapText="1"/>
    </xf>
    <xf numFmtId="0" fontId="72" fillId="7" borderId="32" xfId="3" applyFont="1" applyFill="1" applyBorder="1" applyAlignment="1">
      <alignment horizontal="left" vertical="center" wrapText="1" indent="1"/>
    </xf>
    <xf numFmtId="0" fontId="72" fillId="7" borderId="32" xfId="3" applyFont="1" applyFill="1" applyBorder="1" applyAlignment="1">
      <alignment vertical="center" wrapText="1"/>
    </xf>
    <xf numFmtId="49" fontId="71" fillId="0" borderId="31" xfId="3" applyNumberFormat="1" applyFont="1" applyBorder="1" applyAlignment="1">
      <alignment horizontal="center" vertical="center" wrapText="1"/>
    </xf>
    <xf numFmtId="0" fontId="73" fillId="0" borderId="32" xfId="3" applyFont="1" applyBorder="1" applyAlignment="1">
      <alignment vertical="center" wrapText="1"/>
    </xf>
    <xf numFmtId="49" fontId="73" fillId="0" borderId="31" xfId="3" applyNumberFormat="1" applyFont="1" applyBorder="1" applyAlignment="1">
      <alignment horizontal="center" vertical="center" wrapText="1"/>
    </xf>
    <xf numFmtId="0" fontId="74" fillId="0" borderId="0" xfId="3" applyFont="1" applyAlignment="1">
      <alignment vertical="center"/>
    </xf>
    <xf numFmtId="0" fontId="9" fillId="0" borderId="9" xfId="3" applyFont="1" applyBorder="1" applyAlignment="1">
      <alignment wrapText="1"/>
    </xf>
    <xf numFmtId="0" fontId="75" fillId="0" borderId="9" xfId="3" applyFont="1" applyBorder="1"/>
    <xf numFmtId="0" fontId="76" fillId="0" borderId="9" xfId="3" applyFont="1" applyBorder="1" applyAlignment="1">
      <alignment horizontal="center" vertical="center"/>
    </xf>
    <xf numFmtId="0" fontId="76" fillId="0" borderId="9" xfId="3" applyFont="1" applyBorder="1" applyAlignment="1">
      <alignment wrapText="1"/>
    </xf>
    <xf numFmtId="0" fontId="7" fillId="0" borderId="0" xfId="3" applyFont="1" applyAlignment="1">
      <alignment vertical="center"/>
    </xf>
    <xf numFmtId="0" fontId="7" fillId="0" borderId="0" xfId="3" applyFont="1"/>
    <xf numFmtId="0" fontId="77" fillId="0" borderId="20" xfId="3" applyFont="1" applyBorder="1" applyAlignment="1">
      <alignment horizontal="center" vertical="center" wrapText="1"/>
    </xf>
    <xf numFmtId="0" fontId="77" fillId="0" borderId="31" xfId="3" applyFont="1" applyBorder="1" applyAlignment="1">
      <alignment horizontal="center" vertical="center" wrapText="1"/>
    </xf>
    <xf numFmtId="49" fontId="78" fillId="0" borderId="20" xfId="3" applyNumberFormat="1" applyFont="1" applyBorder="1" applyAlignment="1">
      <alignment horizontal="center" vertical="center" wrapText="1"/>
    </xf>
    <xf numFmtId="0" fontId="78" fillId="0" borderId="21" xfId="3" applyFont="1" applyBorder="1" applyAlignment="1">
      <alignment vertical="center" wrapText="1"/>
    </xf>
    <xf numFmtId="49" fontId="77" fillId="0" borderId="31" xfId="3" applyNumberFormat="1" applyFont="1" applyBorder="1" applyAlignment="1">
      <alignment horizontal="center" vertical="center" wrapText="1"/>
    </xf>
    <xf numFmtId="0" fontId="77" fillId="0" borderId="32" xfId="3" applyFont="1" applyBorder="1" applyAlignment="1">
      <alignment vertical="center" wrapText="1"/>
    </xf>
    <xf numFmtId="0" fontId="77" fillId="0" borderId="32" xfId="3" applyFont="1" applyBorder="1" applyAlignment="1">
      <alignment horizontal="left" vertical="center" wrapText="1" indent="1"/>
    </xf>
    <xf numFmtId="49" fontId="78" fillId="0" borderId="31" xfId="3" applyNumberFormat="1" applyFont="1" applyBorder="1" applyAlignment="1">
      <alignment horizontal="center" vertical="center" wrapText="1"/>
    </xf>
    <xf numFmtId="0" fontId="78" fillId="0" borderId="32" xfId="3" applyFont="1" applyBorder="1" applyAlignment="1">
      <alignment vertical="center" wrapText="1"/>
    </xf>
    <xf numFmtId="0" fontId="6" fillId="0" borderId="34" xfId="3" applyBorder="1" applyAlignment="1">
      <alignment vertical="center" wrapText="1"/>
    </xf>
    <xf numFmtId="0" fontId="71" fillId="0" borderId="32" xfId="3" applyFont="1" applyBorder="1" applyAlignment="1">
      <alignment horizontal="center" vertical="center" wrapText="1"/>
    </xf>
    <xf numFmtId="0" fontId="71" fillId="0" borderId="31" xfId="3" applyFont="1" applyBorder="1" applyAlignment="1">
      <alignment horizontal="center" vertical="center" wrapText="1"/>
    </xf>
    <xf numFmtId="49" fontId="79" fillId="0" borderId="20" xfId="3" applyNumberFormat="1" applyFont="1" applyBorder="1" applyAlignment="1">
      <alignment horizontal="center" vertical="center" wrapText="1"/>
    </xf>
    <xf numFmtId="0" fontId="79" fillId="0" borderId="21" xfId="3" applyFont="1" applyBorder="1" applyAlignment="1">
      <alignment vertical="center" wrapText="1"/>
    </xf>
    <xf numFmtId="0" fontId="71" fillId="0" borderId="32" xfId="3" applyFont="1" applyBorder="1" applyAlignment="1">
      <alignment horizontal="left" vertical="center" wrapText="1" indent="1"/>
    </xf>
    <xf numFmtId="0" fontId="6" fillId="0" borderId="32" xfId="3" applyBorder="1" applyAlignment="1">
      <alignment vertical="center"/>
    </xf>
    <xf numFmtId="49" fontId="79" fillId="0" borderId="31" xfId="3" applyNumberFormat="1" applyFont="1" applyBorder="1" applyAlignment="1">
      <alignment horizontal="center" vertical="center" wrapText="1"/>
    </xf>
    <xf numFmtId="0" fontId="79" fillId="0" borderId="32" xfId="3" applyFont="1" applyBorder="1" applyAlignment="1">
      <alignment vertical="center" wrapText="1"/>
    </xf>
    <xf numFmtId="0" fontId="71" fillId="10" borderId="42" xfId="3" applyFont="1" applyFill="1" applyBorder="1" applyAlignment="1">
      <alignment horizontal="center" vertical="center" wrapText="1"/>
    </xf>
    <xf numFmtId="0" fontId="80" fillId="0" borderId="20" xfId="3" applyFont="1" applyBorder="1" applyAlignment="1">
      <alignment horizontal="center" vertical="center" wrapText="1"/>
    </xf>
    <xf numFmtId="0" fontId="80" fillId="0" borderId="21" xfId="3" applyFont="1" applyBorder="1" applyAlignment="1">
      <alignment horizontal="center" vertical="center" wrapText="1"/>
    </xf>
    <xf numFmtId="0" fontId="71" fillId="10" borderId="34" xfId="3" applyFont="1" applyFill="1" applyBorder="1" applyAlignment="1">
      <alignment horizontal="center" vertical="center" wrapText="1"/>
    </xf>
    <xf numFmtId="0" fontId="80" fillId="0" borderId="32" xfId="3" applyFont="1" applyBorder="1" applyAlignment="1">
      <alignment vertical="center" wrapText="1"/>
    </xf>
    <xf numFmtId="0" fontId="16" fillId="0" borderId="32" xfId="3" applyFont="1" applyBorder="1" applyAlignment="1">
      <alignment vertical="center"/>
    </xf>
    <xf numFmtId="0" fontId="71" fillId="0" borderId="0" xfId="3" applyFont="1" applyAlignment="1">
      <alignment vertical="center" wrapText="1"/>
    </xf>
    <xf numFmtId="0" fontId="71" fillId="0" borderId="27" xfId="3" applyFont="1" applyBorder="1" applyAlignment="1">
      <alignment horizontal="center" vertical="center" wrapText="1"/>
    </xf>
    <xf numFmtId="0" fontId="73" fillId="0" borderId="21" xfId="3" applyFont="1" applyBorder="1" applyAlignment="1">
      <alignment vertical="center" wrapText="1"/>
    </xf>
    <xf numFmtId="0" fontId="81" fillId="0" borderId="32" xfId="3" applyFont="1" applyBorder="1" applyAlignment="1">
      <alignment vertical="center" wrapText="1"/>
    </xf>
    <xf numFmtId="0" fontId="71" fillId="10" borderId="27" xfId="3" applyFont="1" applyFill="1" applyBorder="1" applyAlignment="1">
      <alignment horizontal="center" vertical="center" wrapText="1"/>
    </xf>
    <xf numFmtId="0" fontId="71" fillId="10" borderId="43" xfId="3" applyFont="1" applyFill="1" applyBorder="1" applyAlignment="1">
      <alignment horizontal="center" vertical="center" wrapText="1"/>
    </xf>
    <xf numFmtId="49" fontId="83" fillId="7" borderId="31" xfId="3" applyNumberFormat="1" applyFont="1" applyFill="1" applyBorder="1" applyAlignment="1">
      <alignment horizontal="center" vertical="center" wrapText="1"/>
    </xf>
    <xf numFmtId="49" fontId="84" fillId="7" borderId="31" xfId="3" applyNumberFormat="1" applyFont="1" applyFill="1" applyBorder="1" applyAlignment="1">
      <alignment horizontal="center" vertical="center" wrapText="1"/>
    </xf>
    <xf numFmtId="0" fontId="59" fillId="0" borderId="16" xfId="3" applyFont="1" applyBorder="1"/>
    <xf numFmtId="49" fontId="80" fillId="0" borderId="20" xfId="3" applyNumberFormat="1" applyFont="1" applyBorder="1" applyAlignment="1">
      <alignment horizontal="center" vertical="center" wrapText="1"/>
    </xf>
    <xf numFmtId="0" fontId="80" fillId="0" borderId="21" xfId="3" applyFont="1" applyBorder="1" applyAlignment="1">
      <alignment vertical="center" wrapText="1"/>
    </xf>
    <xf numFmtId="49" fontId="86" fillId="0" borderId="31" xfId="3" applyNumberFormat="1" applyFont="1" applyBorder="1" applyAlignment="1">
      <alignment horizontal="center" vertical="center" wrapText="1"/>
    </xf>
    <xf numFmtId="0" fontId="86" fillId="0" borderId="32" xfId="3" applyFont="1" applyBorder="1" applyAlignment="1">
      <alignment horizontal="left" vertical="center" wrapText="1" indent="1"/>
    </xf>
    <xf numFmtId="0" fontId="86" fillId="0" borderId="32" xfId="3" applyFont="1" applyBorder="1" applyAlignment="1">
      <alignment horizontal="left" vertical="center" wrapText="1" indent="5"/>
    </xf>
    <xf numFmtId="0" fontId="86" fillId="0" borderId="32" xfId="3" applyFont="1" applyBorder="1" applyAlignment="1">
      <alignment horizontal="left" vertical="center" wrapText="1" indent="10"/>
    </xf>
    <xf numFmtId="49" fontId="80" fillId="0" borderId="31" xfId="3" applyNumberFormat="1" applyFont="1" applyBorder="1" applyAlignment="1">
      <alignment horizontal="center" vertical="center" wrapText="1"/>
    </xf>
    <xf numFmtId="0" fontId="87" fillId="0" borderId="0" xfId="3" applyFont="1" applyAlignment="1">
      <alignment vertical="center"/>
    </xf>
    <xf numFmtId="0" fontId="87" fillId="0" borderId="34" xfId="3" applyFont="1" applyBorder="1" applyAlignment="1">
      <alignment vertical="center"/>
    </xf>
    <xf numFmtId="0" fontId="71" fillId="0" borderId="32" xfId="3" applyFont="1" applyBorder="1" applyAlignment="1">
      <alignment horizontal="center" vertical="center"/>
    </xf>
    <xf numFmtId="49" fontId="88" fillId="0" borderId="31" xfId="3" applyNumberFormat="1" applyFont="1" applyBorder="1" applyAlignment="1">
      <alignment horizontal="center" vertical="center" wrapText="1"/>
    </xf>
    <xf numFmtId="0" fontId="59" fillId="0" borderId="34" xfId="3" applyFont="1" applyBorder="1"/>
    <xf numFmtId="0" fontId="89" fillId="0" borderId="0" xfId="3" applyFont="1" applyAlignment="1">
      <alignment vertical="center"/>
    </xf>
    <xf numFmtId="0" fontId="33" fillId="0" borderId="32" xfId="3" applyFont="1" applyBorder="1" applyAlignment="1">
      <alignment horizontal="center" vertical="center" wrapText="1"/>
    </xf>
    <xf numFmtId="0" fontId="33" fillId="0" borderId="32" xfId="3" applyFont="1" applyBorder="1" applyAlignment="1">
      <alignment horizontal="center" vertical="center"/>
    </xf>
    <xf numFmtId="0" fontId="89" fillId="0" borderId="0" xfId="3" applyFont="1"/>
    <xf numFmtId="0" fontId="33" fillId="10" borderId="34" xfId="3" applyFont="1" applyFill="1" applyBorder="1" applyAlignment="1">
      <alignment vertical="center"/>
    </xf>
    <xf numFmtId="0" fontId="33" fillId="0" borderId="16" xfId="3" applyFont="1" applyBorder="1" applyAlignment="1">
      <alignment vertical="center" wrapText="1"/>
    </xf>
    <xf numFmtId="0" fontId="33" fillId="0" borderId="32" xfId="3" applyFont="1" applyBorder="1" applyAlignment="1">
      <alignment vertical="center" wrapText="1"/>
    </xf>
    <xf numFmtId="0" fontId="33" fillId="0" borderId="21" xfId="3" applyFont="1" applyBorder="1" applyAlignment="1">
      <alignment horizontal="center" vertical="center" wrapText="1"/>
    </xf>
    <xf numFmtId="0" fontId="33" fillId="0" borderId="16" xfId="3" applyFont="1" applyBorder="1" applyAlignment="1">
      <alignment horizontal="center" vertical="center" wrapText="1"/>
    </xf>
    <xf numFmtId="49" fontId="90" fillId="0" borderId="20" xfId="3" applyNumberFormat="1" applyFont="1" applyBorder="1" applyAlignment="1">
      <alignment horizontal="center" vertical="center" wrapText="1"/>
    </xf>
    <xf numFmtId="0" fontId="33" fillId="19" borderId="21" xfId="3" applyFont="1" applyFill="1" applyBorder="1" applyAlignment="1">
      <alignment vertical="center" wrapText="1"/>
    </xf>
    <xf numFmtId="0" fontId="33" fillId="19" borderId="32" xfId="3" applyFont="1" applyFill="1" applyBorder="1" applyAlignment="1">
      <alignment vertical="center" wrapText="1"/>
    </xf>
    <xf numFmtId="49" fontId="90" fillId="0" borderId="31" xfId="3" applyNumberFormat="1" applyFont="1" applyBorder="1" applyAlignment="1">
      <alignment horizontal="center" vertical="center" wrapText="1"/>
    </xf>
    <xf numFmtId="49" fontId="91" fillId="0" borderId="31" xfId="3" applyNumberFormat="1" applyFont="1" applyBorder="1" applyAlignment="1">
      <alignment horizontal="center" vertical="center" wrapText="1"/>
    </xf>
    <xf numFmtId="0" fontId="32" fillId="7" borderId="32" xfId="3" applyFont="1" applyFill="1" applyBorder="1" applyAlignment="1">
      <alignment horizontal="left" vertical="center" wrapText="1" indent="2"/>
    </xf>
    <xf numFmtId="49" fontId="92" fillId="0" borderId="31" xfId="3" applyNumberFormat="1" applyFont="1" applyBorder="1" applyAlignment="1">
      <alignment horizontal="center" vertical="center" wrapText="1"/>
    </xf>
    <xf numFmtId="0" fontId="93" fillId="0" borderId="32" xfId="3" applyFont="1" applyBorder="1" applyAlignment="1">
      <alignment vertical="center" wrapText="1"/>
    </xf>
    <xf numFmtId="0" fontId="94" fillId="0" borderId="0" xfId="3" applyFont="1" applyAlignment="1">
      <alignment vertical="center"/>
    </xf>
    <xf numFmtId="0" fontId="6" fillId="0" borderId="0" xfId="3" applyAlignment="1">
      <alignment horizontal="left"/>
    </xf>
    <xf numFmtId="0" fontId="95" fillId="0" borderId="0" xfId="3" applyFont="1" applyAlignment="1">
      <alignment vertical="center"/>
    </xf>
    <xf numFmtId="0" fontId="6" fillId="0" borderId="0" xfId="3" applyAlignment="1">
      <alignment vertical="center" wrapText="1"/>
    </xf>
    <xf numFmtId="0" fontId="96" fillId="0" borderId="0" xfId="3" applyFont="1" applyAlignment="1">
      <alignment vertical="center" wrapText="1"/>
    </xf>
    <xf numFmtId="0" fontId="94" fillId="0" borderId="0" xfId="3" applyFont="1" applyAlignment="1">
      <alignment horizontal="left"/>
    </xf>
    <xf numFmtId="0" fontId="67" fillId="0" borderId="0" xfId="3" applyFont="1"/>
    <xf numFmtId="0" fontId="95" fillId="0" borderId="0" xfId="3" applyFont="1" applyAlignment="1">
      <alignment vertical="center" wrapText="1"/>
    </xf>
    <xf numFmtId="0" fontId="97" fillId="10" borderId="13" xfId="3" applyFont="1" applyFill="1" applyBorder="1" applyAlignment="1">
      <alignment horizontal="center" vertical="center" wrapText="1"/>
    </xf>
    <xf numFmtId="0" fontId="97" fillId="10" borderId="1" xfId="3" applyFont="1" applyFill="1" applyBorder="1" applyAlignment="1">
      <alignment horizontal="center" vertical="center" wrapText="1"/>
    </xf>
    <xf numFmtId="0" fontId="97" fillId="10" borderId="11" xfId="3" applyFont="1" applyFill="1" applyBorder="1" applyAlignment="1">
      <alignment vertical="center" wrapText="1"/>
    </xf>
    <xf numFmtId="0" fontId="97" fillId="10" borderId="12" xfId="3" applyFont="1" applyFill="1" applyBorder="1" applyAlignment="1">
      <alignment vertical="center" wrapText="1"/>
    </xf>
    <xf numFmtId="0" fontId="97" fillId="10" borderId="14" xfId="3" applyFont="1" applyFill="1" applyBorder="1" applyAlignment="1">
      <alignment horizontal="center" vertical="center" wrapText="1"/>
    </xf>
    <xf numFmtId="0" fontId="97" fillId="10" borderId="4" xfId="3" applyFont="1" applyFill="1" applyBorder="1" applyAlignment="1">
      <alignment horizontal="center" vertical="center" wrapText="1"/>
    </xf>
    <xf numFmtId="0" fontId="97" fillId="10" borderId="12" xfId="3" applyFont="1" applyFill="1" applyBorder="1" applyAlignment="1">
      <alignment horizontal="center" vertical="center" wrapText="1"/>
    </xf>
    <xf numFmtId="0" fontId="97" fillId="10" borderId="15" xfId="3" applyFont="1" applyFill="1" applyBorder="1" applyAlignment="1">
      <alignment horizontal="center" vertical="center" wrapText="1"/>
    </xf>
    <xf numFmtId="0" fontId="97" fillId="10" borderId="6" xfId="3" applyFont="1" applyFill="1" applyBorder="1" applyAlignment="1">
      <alignment horizontal="center" vertical="center" wrapText="1"/>
    </xf>
    <xf numFmtId="0" fontId="95" fillId="0" borderId="9" xfId="3" applyFont="1" applyBorder="1" applyAlignment="1">
      <alignment horizontal="center" vertical="center" wrapText="1"/>
    </xf>
    <xf numFmtId="0" fontId="95" fillId="0" borderId="10" xfId="3" applyFont="1" applyBorder="1" applyAlignment="1">
      <alignment horizontal="center" vertical="center" wrapText="1"/>
    </xf>
    <xf numFmtId="0" fontId="95" fillId="0" borderId="9" xfId="3" applyFont="1" applyBorder="1" applyAlignment="1">
      <alignment vertical="center" wrapText="1"/>
    </xf>
    <xf numFmtId="0" fontId="98" fillId="0" borderId="9" xfId="3" applyFont="1" applyBorder="1" applyAlignment="1">
      <alignment vertical="center" wrapText="1"/>
    </xf>
    <xf numFmtId="0" fontId="99" fillId="0" borderId="9" xfId="3" applyFont="1" applyBorder="1" applyAlignment="1">
      <alignment horizontal="center" vertical="center" wrapText="1"/>
    </xf>
    <xf numFmtId="0" fontId="94" fillId="0" borderId="0" xfId="3" applyFont="1" applyAlignment="1">
      <alignment vertical="center" wrapText="1"/>
    </xf>
    <xf numFmtId="0" fontId="6" fillId="0" borderId="9" xfId="3" applyBorder="1" applyAlignment="1">
      <alignment horizontal="left" wrapText="1"/>
    </xf>
    <xf numFmtId="0" fontId="94" fillId="0" borderId="0" xfId="3" applyFont="1"/>
    <xf numFmtId="0" fontId="6" fillId="0" borderId="0" xfId="3" applyAlignment="1">
      <alignment wrapText="1"/>
    </xf>
    <xf numFmtId="0" fontId="13" fillId="10" borderId="1" xfId="3" applyFont="1" applyFill="1" applyBorder="1" applyAlignment="1">
      <alignment wrapText="1"/>
    </xf>
    <xf numFmtId="0" fontId="6" fillId="10" borderId="9" xfId="3" applyFill="1" applyBorder="1" applyAlignment="1">
      <alignment wrapText="1"/>
    </xf>
    <xf numFmtId="0" fontId="6" fillId="10" borderId="13" xfId="3" applyFill="1" applyBorder="1" applyAlignment="1">
      <alignment wrapText="1"/>
    </xf>
    <xf numFmtId="0" fontId="9" fillId="10" borderId="12" xfId="3" applyFont="1" applyFill="1" applyBorder="1" applyAlignment="1">
      <alignment horizontal="left" vertical="center" wrapText="1"/>
    </xf>
    <xf numFmtId="0" fontId="6" fillId="10" borderId="14" xfId="3" applyFill="1" applyBorder="1" applyAlignment="1">
      <alignment wrapText="1"/>
    </xf>
    <xf numFmtId="0" fontId="100" fillId="10" borderId="12" xfId="3" applyFont="1" applyFill="1" applyBorder="1" applyAlignment="1">
      <alignment horizontal="left" vertical="center" wrapText="1" indent="3"/>
    </xf>
    <xf numFmtId="0" fontId="6" fillId="10" borderId="15" xfId="3" applyFill="1" applyBorder="1" applyAlignment="1">
      <alignment wrapText="1"/>
    </xf>
    <xf numFmtId="0" fontId="6" fillId="21" borderId="9" xfId="3" applyFill="1" applyBorder="1" applyAlignment="1">
      <alignment wrapText="1"/>
    </xf>
    <xf numFmtId="0" fontId="13" fillId="10" borderId="9" xfId="3" applyFont="1" applyFill="1" applyBorder="1" applyAlignment="1">
      <alignment horizontal="center" vertical="center" wrapText="1"/>
    </xf>
    <xf numFmtId="0" fontId="6" fillId="10" borderId="9" xfId="3" applyFill="1" applyBorder="1" applyAlignment="1">
      <alignment horizontal="center" vertical="center"/>
    </xf>
    <xf numFmtId="0" fontId="27" fillId="0" borderId="0" xfId="3" applyFont="1"/>
    <xf numFmtId="0" fontId="96" fillId="0" borderId="0" xfId="3" applyFont="1" applyAlignment="1">
      <alignment wrapText="1"/>
    </xf>
    <xf numFmtId="0" fontId="101" fillId="0" borderId="0" xfId="3" applyFont="1"/>
    <xf numFmtId="0" fontId="79" fillId="0" borderId="0" xfId="3" applyFont="1" applyAlignment="1">
      <alignment vertical="center" wrapText="1"/>
    </xf>
    <xf numFmtId="0" fontId="71" fillId="0" borderId="0" xfId="3" applyFont="1" applyAlignment="1">
      <alignment horizontal="center" vertical="center" wrapText="1"/>
    </xf>
    <xf numFmtId="0" fontId="80" fillId="0" borderId="0" xfId="3" applyFont="1" applyAlignment="1">
      <alignment vertical="center" wrapText="1"/>
    </xf>
    <xf numFmtId="0" fontId="102" fillId="0" borderId="0" xfId="3" applyFont="1" applyAlignment="1">
      <alignment vertical="center" wrapText="1"/>
    </xf>
    <xf numFmtId="0" fontId="78" fillId="0" borderId="9" xfId="3" applyFont="1" applyBorder="1" applyAlignment="1">
      <alignment horizontal="center" vertical="center" wrapText="1"/>
    </xf>
    <xf numFmtId="0" fontId="103" fillId="0" borderId="9" xfId="3" applyFont="1" applyBorder="1" applyAlignment="1">
      <alignment horizontal="center" vertical="center" wrapText="1"/>
    </xf>
    <xf numFmtId="0" fontId="77" fillId="0" borderId="9" xfId="3" applyFont="1" applyBorder="1" applyAlignment="1">
      <alignment horizontal="center" vertical="center" wrapText="1"/>
    </xf>
    <xf numFmtId="0" fontId="80" fillId="0" borderId="9" xfId="3" applyFont="1" applyBorder="1" applyAlignment="1">
      <alignment horizontal="center" vertical="center" wrapText="1"/>
    </xf>
    <xf numFmtId="0" fontId="80" fillId="0" borderId="9" xfId="3" applyFont="1" applyBorder="1" applyAlignment="1">
      <alignment vertical="center" wrapText="1"/>
    </xf>
    <xf numFmtId="0" fontId="80" fillId="0" borderId="12" xfId="3" applyFont="1" applyBorder="1" applyAlignment="1">
      <alignment vertical="center" wrapText="1"/>
    </xf>
    <xf numFmtId="0" fontId="104" fillId="0" borderId="9" xfId="3" applyFont="1" applyBorder="1" applyAlignment="1">
      <alignment vertical="center" wrapText="1"/>
    </xf>
    <xf numFmtId="0" fontId="104" fillId="4" borderId="9" xfId="3" applyFont="1" applyFill="1" applyBorder="1" applyAlignment="1">
      <alignment vertical="center" wrapText="1"/>
    </xf>
    <xf numFmtId="0" fontId="86" fillId="0" borderId="9" xfId="3" applyFont="1" applyBorder="1" applyAlignment="1">
      <alignment vertical="center" wrapText="1"/>
    </xf>
    <xf numFmtId="0" fontId="86" fillId="4" borderId="9" xfId="3" applyFont="1" applyFill="1" applyBorder="1" applyAlignment="1">
      <alignment vertical="center" wrapText="1"/>
    </xf>
    <xf numFmtId="0" fontId="103" fillId="0" borderId="9" xfId="3" applyFont="1" applyBorder="1" applyAlignment="1">
      <alignment vertical="center" wrapText="1"/>
    </xf>
    <xf numFmtId="0" fontId="96" fillId="0" borderId="0" xfId="3" applyFont="1"/>
    <xf numFmtId="0" fontId="105" fillId="0" borderId="0" xfId="3" applyFont="1" applyAlignment="1">
      <alignment vertical="center" wrapText="1"/>
    </xf>
    <xf numFmtId="0" fontId="97" fillId="0" borderId="9" xfId="3" applyFont="1" applyBorder="1" applyAlignment="1">
      <alignment horizontal="center" vertical="center" wrapText="1"/>
    </xf>
    <xf numFmtId="0" fontId="105" fillId="0" borderId="9" xfId="3" applyFont="1" applyBorder="1" applyAlignment="1">
      <alignment horizontal="center" vertical="center" wrapText="1"/>
    </xf>
    <xf numFmtId="0" fontId="105" fillId="0" borderId="9" xfId="3" applyFont="1" applyBorder="1" applyAlignment="1">
      <alignment vertical="center" wrapText="1"/>
    </xf>
    <xf numFmtId="0" fontId="63" fillId="22" borderId="9" xfId="3" applyFont="1" applyFill="1" applyBorder="1" applyAlignment="1">
      <alignment vertical="center" wrapText="1"/>
    </xf>
    <xf numFmtId="0" fontId="63" fillId="0" borderId="9" xfId="3" applyFont="1" applyBorder="1" applyAlignment="1">
      <alignment vertical="center" wrapText="1"/>
    </xf>
    <xf numFmtId="0" fontId="106" fillId="0" borderId="9" xfId="3" applyFont="1" applyBorder="1" applyAlignment="1">
      <alignment vertical="center" wrapText="1"/>
    </xf>
    <xf numFmtId="0" fontId="106" fillId="22" borderId="9" xfId="3" applyFont="1" applyFill="1" applyBorder="1" applyAlignment="1">
      <alignment vertical="center" wrapText="1"/>
    </xf>
    <xf numFmtId="0" fontId="107" fillId="0" borderId="9" xfId="3" applyFont="1" applyBorder="1" applyAlignment="1">
      <alignment vertical="center" wrapText="1"/>
    </xf>
    <xf numFmtId="0" fontId="107" fillId="22" borderId="9" xfId="3" applyFont="1" applyFill="1" applyBorder="1" applyAlignment="1">
      <alignment vertical="center" wrapText="1"/>
    </xf>
    <xf numFmtId="0" fontId="6" fillId="0" borderId="0" xfId="3" quotePrefix="1" applyAlignment="1">
      <alignment horizontal="left" vertical="center" indent="5"/>
    </xf>
    <xf numFmtId="0" fontId="71" fillId="10" borderId="11" xfId="3" applyFont="1" applyFill="1" applyBorder="1" applyAlignment="1">
      <alignment horizontal="center" vertical="center" wrapText="1"/>
    </xf>
    <xf numFmtId="0" fontId="71" fillId="10" borderId="14" xfId="3" applyFont="1" applyFill="1" applyBorder="1" applyAlignment="1">
      <alignment horizontal="center" vertical="center" wrapText="1"/>
    </xf>
    <xf numFmtId="0" fontId="71" fillId="10" borderId="1" xfId="3" applyFont="1" applyFill="1" applyBorder="1" applyAlignment="1">
      <alignment horizontal="center" vertical="center" wrapText="1"/>
    </xf>
    <xf numFmtId="0" fontId="71" fillId="0" borderId="9" xfId="3" applyFont="1" applyBorder="1" applyAlignment="1">
      <alignment horizontal="center" vertical="center" wrapText="1"/>
    </xf>
    <xf numFmtId="0" fontId="71" fillId="0" borderId="9" xfId="3" applyFont="1" applyBorder="1" applyAlignment="1">
      <alignment vertical="center" wrapText="1"/>
    </xf>
    <xf numFmtId="0" fontId="6" fillId="0" borderId="15" xfId="3" applyBorder="1"/>
    <xf numFmtId="0" fontId="6" fillId="0" borderId="6" xfId="3" applyBorder="1"/>
    <xf numFmtId="0" fontId="37" fillId="0" borderId="9" xfId="3" applyFont="1" applyBorder="1"/>
    <xf numFmtId="0" fontId="81" fillId="0" borderId="9" xfId="3" applyFont="1" applyBorder="1" applyAlignment="1">
      <alignment vertical="center" wrapText="1"/>
    </xf>
    <xf numFmtId="0" fontId="71" fillId="10" borderId="9" xfId="3" applyFont="1" applyFill="1" applyBorder="1" applyAlignment="1">
      <alignment horizontal="center" vertical="center" wrapText="1"/>
    </xf>
    <xf numFmtId="0" fontId="109" fillId="0" borderId="0" xfId="3" applyFont="1"/>
    <xf numFmtId="0" fontId="13" fillId="0" borderId="9" xfId="3" applyFont="1" applyBorder="1" applyAlignment="1">
      <alignment vertical="center"/>
    </xf>
    <xf numFmtId="0" fontId="94" fillId="0" borderId="0" xfId="3" applyFont="1" applyAlignment="1">
      <alignment vertical="top"/>
    </xf>
    <xf numFmtId="0" fontId="94" fillId="0" borderId="0" xfId="3" applyFont="1" applyAlignment="1">
      <alignment wrapText="1"/>
    </xf>
    <xf numFmtId="0" fontId="39" fillId="0" borderId="0" xfId="3" applyFont="1" applyAlignment="1">
      <alignment wrapText="1"/>
    </xf>
    <xf numFmtId="0" fontId="53" fillId="0" borderId="0" xfId="3" applyFont="1"/>
    <xf numFmtId="0" fontId="110" fillId="0" borderId="15" xfId="3" applyFont="1" applyBorder="1" applyAlignment="1">
      <alignment horizontal="center" vertical="center" wrapText="1"/>
    </xf>
    <xf numFmtId="0" fontId="110" fillId="0" borderId="13" xfId="3" applyFont="1" applyBorder="1" applyAlignment="1">
      <alignment vertical="center" wrapText="1"/>
    </xf>
    <xf numFmtId="0" fontId="8" fillId="0" borderId="12" xfId="3" applyFont="1" applyBorder="1" applyAlignment="1">
      <alignment horizontal="left" vertical="center" wrapText="1"/>
    </xf>
    <xf numFmtId="0" fontId="111" fillId="0" borderId="12" xfId="3" applyFont="1" applyBorder="1" applyAlignment="1">
      <alignment horizontal="left" vertical="center" wrapText="1" indent="3"/>
    </xf>
    <xf numFmtId="0" fontId="112" fillId="0" borderId="12" xfId="3" applyFont="1" applyBorder="1" applyAlignment="1">
      <alignment horizontal="left" vertical="center" wrapText="1" indent="3"/>
    </xf>
    <xf numFmtId="0" fontId="70" fillId="0" borderId="13" xfId="3" applyFont="1" applyBorder="1" applyAlignment="1">
      <alignment horizontal="center" vertical="center" wrapText="1"/>
    </xf>
    <xf numFmtId="0" fontId="9" fillId="0" borderId="9" xfId="3" applyFont="1" applyBorder="1" applyAlignment="1">
      <alignment horizontal="center"/>
    </xf>
    <xf numFmtId="9" fontId="6" fillId="0" borderId="9" xfId="3" applyNumberFormat="1" applyBorder="1" applyAlignment="1">
      <alignment horizontal="center" wrapText="1"/>
    </xf>
    <xf numFmtId="0" fontId="6" fillId="0" borderId="9" xfId="3" applyBorder="1" applyAlignment="1">
      <alignment horizontal="center" wrapText="1"/>
    </xf>
    <xf numFmtId="0" fontId="10" fillId="0" borderId="9" xfId="3" applyFont="1" applyBorder="1" applyAlignment="1">
      <alignment horizontal="center" wrapText="1"/>
    </xf>
    <xf numFmtId="0" fontId="13" fillId="0" borderId="9" xfId="3" applyFont="1" applyBorder="1" applyAlignment="1">
      <alignment horizontal="center" wrapText="1"/>
    </xf>
    <xf numFmtId="0" fontId="13" fillId="0" borderId="0" xfId="3" applyFont="1" applyAlignment="1">
      <alignment horizontal="center"/>
    </xf>
    <xf numFmtId="0" fontId="13" fillId="4" borderId="9" xfId="3" applyFont="1" applyFill="1" applyBorder="1" applyAlignment="1">
      <alignment horizontal="center"/>
    </xf>
    <xf numFmtId="0" fontId="39" fillId="0" borderId="9" xfId="3" applyFont="1" applyBorder="1" applyAlignment="1">
      <alignment horizontal="center" vertical="center"/>
    </xf>
    <xf numFmtId="0" fontId="39" fillId="10" borderId="9" xfId="3" applyFont="1" applyFill="1" applyBorder="1" applyAlignment="1">
      <alignment horizontal="left" vertical="center" wrapText="1"/>
    </xf>
    <xf numFmtId="0" fontId="39" fillId="0" borderId="13" xfId="3" applyFont="1" applyBorder="1" applyAlignment="1">
      <alignment horizontal="center" vertical="center"/>
    </xf>
    <xf numFmtId="0" fontId="13" fillId="10" borderId="9" xfId="3" applyFont="1" applyFill="1" applyBorder="1" applyAlignment="1">
      <alignment horizontal="left" vertical="center" wrapText="1"/>
    </xf>
    <xf numFmtId="0" fontId="113" fillId="0" borderId="0" xfId="3" applyFont="1" applyAlignment="1">
      <alignment vertical="center"/>
    </xf>
    <xf numFmtId="0" fontId="30" fillId="0" borderId="0" xfId="3" applyFont="1" applyAlignment="1">
      <alignment vertical="center"/>
    </xf>
    <xf numFmtId="0" fontId="30" fillId="0" borderId="9" xfId="3" applyFont="1" applyBorder="1" applyAlignment="1">
      <alignment horizontal="center" vertical="center"/>
    </xf>
    <xf numFmtId="0" fontId="30" fillId="0" borderId="9" xfId="3" applyFont="1" applyBorder="1" applyAlignment="1">
      <alignment wrapText="1"/>
    </xf>
    <xf numFmtId="0" fontId="114" fillId="0" borderId="9" xfId="3" applyFont="1" applyBorder="1" applyAlignment="1">
      <alignment vertical="center" wrapText="1"/>
    </xf>
    <xf numFmtId="0" fontId="114" fillId="0" borderId="9" xfId="3" applyFont="1" applyBorder="1" applyAlignment="1">
      <alignment horizontal="center" vertical="center" wrapText="1"/>
    </xf>
    <xf numFmtId="0" fontId="115" fillId="0" borderId="9" xfId="3" applyFont="1" applyBorder="1" applyAlignment="1">
      <alignment horizontal="justify" vertical="center" wrapText="1"/>
    </xf>
    <xf numFmtId="0" fontId="114" fillId="3" borderId="9" xfId="3" applyFont="1" applyFill="1" applyBorder="1" applyAlignment="1">
      <alignment vertical="center"/>
    </xf>
    <xf numFmtId="0" fontId="114" fillId="0" borderId="0" xfId="3" applyFont="1" applyAlignment="1">
      <alignment horizontal="left" vertical="top" wrapText="1"/>
    </xf>
    <xf numFmtId="0" fontId="30" fillId="0" borderId="9" xfId="3" applyFont="1" applyBorder="1" applyAlignment="1">
      <alignment horizontal="center" wrapText="1"/>
    </xf>
    <xf numFmtId="0" fontId="114" fillId="0" borderId="9" xfId="3" applyFont="1" applyBorder="1" applyAlignment="1">
      <alignment horizontal="left" vertical="center" wrapText="1" indent="3"/>
    </xf>
    <xf numFmtId="0" fontId="115" fillId="0" borderId="9" xfId="3" applyFont="1" applyBorder="1" applyAlignment="1">
      <alignment vertical="center" wrapText="1"/>
    </xf>
    <xf numFmtId="0" fontId="114" fillId="0" borderId="9" xfId="3" applyFont="1" applyBorder="1" applyAlignment="1">
      <alignment horizontal="left" vertical="center" wrapText="1" indent="2"/>
    </xf>
    <xf numFmtId="0" fontId="110" fillId="0" borderId="0" xfId="3" applyFont="1" applyAlignment="1">
      <alignment horizontal="left" vertical="center"/>
    </xf>
    <xf numFmtId="0" fontId="13" fillId="4" borderId="9" xfId="3" applyFont="1" applyFill="1" applyBorder="1" applyAlignment="1">
      <alignment horizontal="center" vertical="center"/>
    </xf>
    <xf numFmtId="0" fontId="53" fillId="0" borderId="9" xfId="3" applyFont="1" applyBorder="1" applyAlignment="1">
      <alignment horizontal="center" vertical="center"/>
    </xf>
    <xf numFmtId="0" fontId="53" fillId="0" borderId="9" xfId="3" applyFont="1" applyBorder="1" applyAlignment="1">
      <alignment horizontal="justify" vertical="top" wrapText="1"/>
    </xf>
    <xf numFmtId="0" fontId="9" fillId="10" borderId="9" xfId="5" quotePrefix="1" applyFont="1" applyFill="1" applyBorder="1" applyAlignment="1">
      <alignment horizontal="center" vertical="center"/>
    </xf>
    <xf numFmtId="0" fontId="82" fillId="0" borderId="9" xfId="3" applyFont="1" applyBorder="1" applyAlignment="1">
      <alignment horizontal="center" vertical="center"/>
    </xf>
    <xf numFmtId="0" fontId="82" fillId="0" borderId="9" xfId="3" applyFont="1" applyBorder="1" applyAlignment="1">
      <alignment horizontal="justify" vertical="top" wrapText="1"/>
    </xf>
    <xf numFmtId="0" fontId="116" fillId="0" borderId="9" xfId="3" applyFont="1" applyBorder="1" applyAlignment="1">
      <alignment horizontal="center" vertical="center" wrapText="1"/>
    </xf>
    <xf numFmtId="0" fontId="116" fillId="0" borderId="10" xfId="3" applyFont="1" applyBorder="1" applyAlignment="1">
      <alignment horizontal="justify" vertical="center" wrapText="1"/>
    </xf>
    <xf numFmtId="0" fontId="82" fillId="0" borderId="10" xfId="3" applyFont="1" applyBorder="1" applyAlignment="1">
      <alignment horizontal="justify" vertical="center" wrapText="1"/>
    </xf>
    <xf numFmtId="0" fontId="116" fillId="0" borderId="13" xfId="3" applyFont="1" applyBorder="1" applyAlignment="1">
      <alignment horizontal="center" vertical="center" wrapText="1"/>
    </xf>
    <xf numFmtId="0" fontId="82" fillId="0" borderId="1" xfId="3" applyFont="1" applyBorder="1" applyAlignment="1">
      <alignment horizontal="justify" vertical="center" wrapText="1"/>
    </xf>
    <xf numFmtId="0" fontId="6" fillId="0" borderId="13" xfId="3" applyBorder="1"/>
    <xf numFmtId="0" fontId="116" fillId="0" borderId="14" xfId="3" applyFont="1" applyBorder="1" applyAlignment="1">
      <alignment horizontal="center" vertical="center" wrapText="1"/>
    </xf>
    <xf numFmtId="0" fontId="119" fillId="0" borderId="4" xfId="3" applyFont="1" applyBorder="1" applyAlignment="1">
      <alignment horizontal="justify" vertical="center" wrapText="1"/>
    </xf>
    <xf numFmtId="0" fontId="6" fillId="0" borderId="14" xfId="3" applyBorder="1"/>
    <xf numFmtId="0" fontId="119" fillId="0" borderId="14" xfId="3" applyFont="1" applyBorder="1" applyAlignment="1">
      <alignment horizontal="right" vertical="center" wrapText="1"/>
    </xf>
    <xf numFmtId="0" fontId="119" fillId="0" borderId="15" xfId="3" applyFont="1" applyBorder="1" applyAlignment="1">
      <alignment horizontal="right" vertical="center" wrapText="1"/>
    </xf>
    <xf numFmtId="0" fontId="119" fillId="0" borderId="6" xfId="3" applyFont="1" applyBorder="1" applyAlignment="1">
      <alignment horizontal="justify" vertical="center" wrapText="1"/>
    </xf>
    <xf numFmtId="0" fontId="53" fillId="0" borderId="9" xfId="3" applyFont="1" applyBorder="1" applyAlignment="1">
      <alignment horizontal="justify" vertical="center" wrapText="1"/>
    </xf>
    <xf numFmtId="0" fontId="53" fillId="0" borderId="10" xfId="3" applyFont="1" applyBorder="1" applyAlignment="1">
      <alignment horizontal="justify" vertical="center" wrapText="1"/>
    </xf>
    <xf numFmtId="0" fontId="53" fillId="0" borderId="13" xfId="3" applyFont="1" applyBorder="1" applyAlignment="1">
      <alignment horizontal="justify" vertical="center" wrapText="1"/>
    </xf>
    <xf numFmtId="0" fontId="120" fillId="0" borderId="14" xfId="3" applyFont="1" applyBorder="1" applyAlignment="1">
      <alignment horizontal="justify" vertical="center" wrapText="1"/>
    </xf>
    <xf numFmtId="0" fontId="116" fillId="0" borderId="1" xfId="3" applyFont="1" applyBorder="1" applyAlignment="1">
      <alignment horizontal="justify" vertical="center" wrapText="1"/>
    </xf>
    <xf numFmtId="0" fontId="6" fillId="0" borderId="0" xfId="3" applyAlignment="1">
      <alignment vertical="top"/>
    </xf>
    <xf numFmtId="0" fontId="53" fillId="0" borderId="0" xfId="3" applyFont="1" applyAlignment="1">
      <alignment horizontal="center" vertical="center"/>
    </xf>
    <xf numFmtId="0" fontId="30" fillId="10" borderId="9" xfId="3" applyFont="1" applyFill="1" applyBorder="1" applyAlignment="1">
      <alignment horizontal="center" vertical="center" wrapText="1"/>
    </xf>
    <xf numFmtId="0" fontId="39" fillId="10" borderId="9" xfId="3" applyFont="1" applyFill="1" applyBorder="1" applyAlignment="1">
      <alignment horizontal="center" vertical="center" wrapText="1"/>
    </xf>
    <xf numFmtId="0" fontId="39" fillId="10" borderId="9" xfId="3" applyFont="1" applyFill="1" applyBorder="1" applyAlignment="1">
      <alignment vertical="center" wrapText="1"/>
    </xf>
    <xf numFmtId="0" fontId="30" fillId="10" borderId="9" xfId="3" applyFont="1" applyFill="1" applyBorder="1" applyAlignment="1">
      <alignment vertical="center" wrapText="1"/>
    </xf>
    <xf numFmtId="0" fontId="30" fillId="20" borderId="9" xfId="3" applyFont="1" applyFill="1" applyBorder="1" applyAlignment="1">
      <alignment vertical="center" wrapText="1"/>
    </xf>
    <xf numFmtId="0" fontId="30" fillId="10" borderId="9" xfId="3" applyFont="1" applyFill="1" applyBorder="1" applyAlignment="1">
      <alignment horizontal="justify" vertical="center" wrapText="1"/>
    </xf>
    <xf numFmtId="0" fontId="21" fillId="0" borderId="9" xfId="3" applyFont="1" applyBorder="1" applyAlignment="1">
      <alignment horizontal="justify" vertical="center" wrapText="1"/>
    </xf>
    <xf numFmtId="0" fontId="113" fillId="0" borderId="0" xfId="3" applyFont="1" applyAlignment="1">
      <alignment vertical="center" wrapText="1"/>
    </xf>
    <xf numFmtId="0" fontId="30" fillId="0" borderId="9" xfId="3" applyFont="1" applyBorder="1" applyAlignment="1">
      <alignment horizontal="center" vertical="center" wrapText="1"/>
    </xf>
    <xf numFmtId="0" fontId="39" fillId="0" borderId="9" xfId="3" applyFont="1" applyBorder="1" applyAlignment="1">
      <alignment vertical="center" wrapText="1"/>
    </xf>
    <xf numFmtId="0" fontId="121" fillId="0" borderId="9" xfId="3" applyFont="1" applyBorder="1" applyAlignment="1">
      <alignment horizontal="right" vertical="center" wrapText="1"/>
    </xf>
    <xf numFmtId="0" fontId="121" fillId="0" borderId="9" xfId="3" applyFont="1" applyBorder="1" applyAlignment="1">
      <alignment vertical="center" wrapText="1"/>
    </xf>
    <xf numFmtId="0" fontId="122" fillId="0" borderId="0" xfId="7" applyFont="1">
      <alignment vertical="center"/>
    </xf>
    <xf numFmtId="0" fontId="40" fillId="0" borderId="9" xfId="3" applyFont="1" applyBorder="1" applyAlignment="1">
      <alignment horizontal="center" vertical="center"/>
    </xf>
    <xf numFmtId="0" fontId="30" fillId="0" borderId="9" xfId="3" applyFont="1" applyBorder="1" applyAlignment="1">
      <alignment horizontal="justify" vertical="center" wrapText="1"/>
    </xf>
    <xf numFmtId="0" fontId="124" fillId="0" borderId="9" xfId="3" applyFont="1" applyBorder="1" applyAlignment="1">
      <alignment horizontal="center" vertical="center"/>
    </xf>
    <xf numFmtId="0" fontId="40" fillId="0" borderId="0" xfId="3" applyFont="1" applyAlignment="1">
      <alignment horizontal="center" vertical="center"/>
    </xf>
    <xf numFmtId="0" fontId="30" fillId="0" borderId="0" xfId="3" applyFont="1" applyAlignment="1">
      <alignment horizontal="justify" vertical="center"/>
    </xf>
    <xf numFmtId="0" fontId="113" fillId="0" borderId="0" xfId="3" applyFont="1"/>
    <xf numFmtId="0" fontId="83" fillId="0" borderId="0" xfId="3" applyFont="1" applyAlignment="1">
      <alignment horizontal="center" vertical="center" wrapText="1"/>
    </xf>
    <xf numFmtId="0" fontId="21" fillId="0" borderId="9" xfId="3" applyFont="1" applyBorder="1" applyAlignment="1">
      <alignment horizontal="center" vertical="center" wrapText="1"/>
    </xf>
    <xf numFmtId="0" fontId="30" fillId="0" borderId="0" xfId="3" applyFont="1" applyAlignment="1">
      <alignment vertical="center" wrapText="1"/>
    </xf>
    <xf numFmtId="0" fontId="21" fillId="0" borderId="9" xfId="3" applyFont="1" applyBorder="1" applyAlignment="1">
      <alignment vertical="center" wrapText="1"/>
    </xf>
    <xf numFmtId="0" fontId="21" fillId="7" borderId="9" xfId="3" applyFont="1" applyFill="1" applyBorder="1" applyAlignment="1">
      <alignment horizontal="center" vertical="center" wrapText="1"/>
    </xf>
    <xf numFmtId="0" fontId="126" fillId="0" borderId="9" xfId="3" applyFont="1" applyBorder="1" applyAlignment="1">
      <alignment vertical="center" wrapText="1"/>
    </xf>
    <xf numFmtId="0" fontId="126" fillId="9" borderId="9" xfId="3" applyFont="1" applyFill="1" applyBorder="1" applyAlignment="1">
      <alignment vertical="center" wrapText="1"/>
    </xf>
    <xf numFmtId="0" fontId="127" fillId="0" borderId="9" xfId="3" applyFont="1" applyBorder="1" applyAlignment="1">
      <alignment vertical="center" wrapText="1"/>
    </xf>
    <xf numFmtId="0" fontId="128" fillId="0" borderId="0" xfId="3" applyFont="1"/>
    <xf numFmtId="0" fontId="122" fillId="0" borderId="0" xfId="3" applyFont="1" applyAlignment="1">
      <alignment vertical="center"/>
    </xf>
    <xf numFmtId="0" fontId="21" fillId="0" borderId="9" xfId="3" applyFont="1" applyBorder="1" applyAlignment="1">
      <alignment horizontal="right" vertical="center" wrapText="1"/>
    </xf>
    <xf numFmtId="0" fontId="129" fillId="0" borderId="9" xfId="3" applyFont="1" applyBorder="1" applyAlignment="1">
      <alignment vertical="center" wrapText="1"/>
    </xf>
    <xf numFmtId="0" fontId="123" fillId="0" borderId="9" xfId="3" applyFont="1" applyBorder="1" applyAlignment="1">
      <alignment vertical="center" wrapText="1"/>
    </xf>
    <xf numFmtId="0" fontId="122" fillId="0" borderId="0" xfId="3" applyFont="1"/>
    <xf numFmtId="0" fontId="62" fillId="0" borderId="0" xfId="3" applyFont="1" applyAlignment="1">
      <alignment horizontal="center" vertical="center"/>
    </xf>
    <xf numFmtId="0" fontId="30" fillId="0" borderId="5" xfId="3" applyFont="1" applyBorder="1" applyAlignment="1">
      <alignment horizontal="center" vertical="center" wrapText="1"/>
    </xf>
    <xf numFmtId="0" fontId="21" fillId="0" borderId="6" xfId="3" applyFont="1" applyBorder="1" applyAlignment="1">
      <alignment vertical="center" wrapText="1"/>
    </xf>
    <xf numFmtId="0" fontId="30" fillId="0" borderId="8" xfId="3" applyFont="1" applyBorder="1" applyAlignment="1">
      <alignment horizontal="center" vertical="center" wrapText="1"/>
    </xf>
    <xf numFmtId="9" fontId="30" fillId="0" borderId="9" xfId="3" applyNumberFormat="1" applyFont="1" applyBorder="1" applyAlignment="1">
      <alignment horizontal="center" vertical="center" wrapText="1"/>
    </xf>
    <xf numFmtId="0" fontId="30" fillId="0" borderId="9" xfId="3" applyFont="1" applyBorder="1" applyAlignment="1">
      <alignment vertical="center"/>
    </xf>
    <xf numFmtId="0" fontId="123" fillId="0" borderId="9" xfId="3" applyFont="1" applyBorder="1" applyAlignment="1">
      <alignment vertical="center"/>
    </xf>
    <xf numFmtId="0" fontId="6" fillId="0" borderId="0" xfId="3" applyAlignment="1">
      <alignment horizontal="left" vertical="top"/>
    </xf>
    <xf numFmtId="0" fontId="130" fillId="0" borderId="0" xfId="3" applyFont="1" applyAlignment="1">
      <alignment horizontal="center" vertical="center" wrapText="1"/>
    </xf>
    <xf numFmtId="0" fontId="6" fillId="0" borderId="8" xfId="3" applyBorder="1" applyAlignment="1">
      <alignment vertical="center"/>
    </xf>
    <xf numFmtId="0" fontId="9" fillId="0" borderId="9" xfId="3" applyFont="1" applyBorder="1" applyAlignment="1">
      <alignment horizontal="center" vertical="top"/>
    </xf>
    <xf numFmtId="0" fontId="9" fillId="0" borderId="15" xfId="3" applyFont="1" applyBorder="1" applyAlignment="1">
      <alignment horizontal="center" vertical="center"/>
    </xf>
    <xf numFmtId="0" fontId="131" fillId="0" borderId="0" xfId="3" applyFont="1"/>
    <xf numFmtId="0" fontId="21" fillId="0" borderId="13" xfId="3" applyFont="1" applyBorder="1" applyAlignment="1">
      <alignment horizontal="center" vertical="center" wrapText="1"/>
    </xf>
    <xf numFmtId="0" fontId="30" fillId="0" borderId="10" xfId="3" applyFont="1" applyBorder="1" applyAlignment="1">
      <alignment horizontal="center" vertical="center" wrapText="1"/>
    </xf>
    <xf numFmtId="0" fontId="133" fillId="8" borderId="9" xfId="3" applyFont="1" applyFill="1" applyBorder="1" applyAlignment="1">
      <alignment vertical="center" wrapText="1"/>
    </xf>
    <xf numFmtId="0" fontId="133" fillId="8" borderId="15" xfId="3" applyFont="1" applyFill="1" applyBorder="1" applyAlignment="1">
      <alignment vertical="center" wrapText="1"/>
    </xf>
    <xf numFmtId="0" fontId="30" fillId="0" borderId="10" xfId="3" applyFont="1" applyBorder="1" applyAlignment="1">
      <alignment horizontal="left" vertical="center" wrapText="1" indent="3"/>
    </xf>
    <xf numFmtId="0" fontId="39" fillId="0" borderId="10" xfId="3" applyFont="1" applyBorder="1" applyAlignment="1">
      <alignment vertical="center" wrapText="1"/>
    </xf>
    <xf numFmtId="0" fontId="30" fillId="8" borderId="9" xfId="3" applyFont="1" applyFill="1" applyBorder="1" applyAlignment="1">
      <alignment vertical="center" wrapText="1"/>
    </xf>
    <xf numFmtId="0" fontId="79" fillId="0" borderId="0" xfId="3" applyFont="1" applyAlignment="1">
      <alignment horizontal="center" vertical="center" wrapText="1"/>
    </xf>
    <xf numFmtId="0" fontId="21" fillId="0" borderId="0" xfId="3" applyFont="1" applyAlignment="1">
      <alignment vertical="center" wrapText="1"/>
    </xf>
    <xf numFmtId="0" fontId="125" fillId="0" borderId="0" xfId="3" applyFont="1" applyAlignment="1">
      <alignment vertical="center" wrapText="1"/>
    </xf>
    <xf numFmtId="0" fontId="123" fillId="0" borderId="9" xfId="3" applyFont="1" applyBorder="1" applyAlignment="1">
      <alignment horizontal="center" vertical="center" wrapText="1"/>
    </xf>
    <xf numFmtId="0" fontId="24" fillId="0" borderId="0" xfId="3" applyFont="1"/>
    <xf numFmtId="0" fontId="21" fillId="0" borderId="0" xfId="3" applyFont="1" applyAlignment="1">
      <alignment horizontal="center" vertical="center" wrapText="1"/>
    </xf>
    <xf numFmtId="0" fontId="21" fillId="0" borderId="0" xfId="3" applyFont="1" applyAlignment="1">
      <alignment horizontal="center" vertical="center"/>
    </xf>
    <xf numFmtId="0" fontId="21" fillId="9" borderId="9" xfId="3" applyFont="1" applyFill="1" applyBorder="1" applyAlignment="1">
      <alignment vertical="center"/>
    </xf>
    <xf numFmtId="0" fontId="21" fillId="0" borderId="9" xfId="3" applyFont="1" applyBorder="1" applyAlignment="1">
      <alignment vertical="center"/>
    </xf>
    <xf numFmtId="0" fontId="21" fillId="19" borderId="9" xfId="3" applyFont="1" applyFill="1" applyBorder="1" applyAlignment="1">
      <alignment vertical="center"/>
    </xf>
    <xf numFmtId="0" fontId="9" fillId="0" borderId="9" xfId="3" applyFont="1" applyBorder="1" applyAlignment="1">
      <alignment vertical="top" wrapText="1"/>
    </xf>
    <xf numFmtId="0" fontId="9" fillId="0" borderId="0" xfId="3" applyFont="1" applyAlignment="1">
      <alignment vertical="center"/>
    </xf>
    <xf numFmtId="0" fontId="9" fillId="0" borderId="5" xfId="3" applyFont="1" applyBorder="1" applyAlignment="1">
      <alignment vertical="center"/>
    </xf>
    <xf numFmtId="0" fontId="9" fillId="0" borderId="13" xfId="3" applyFont="1" applyBorder="1" applyAlignment="1">
      <alignment horizontal="center"/>
    </xf>
    <xf numFmtId="0" fontId="9" fillId="0" borderId="7" xfId="3" applyFont="1" applyBorder="1" applyAlignment="1">
      <alignment vertical="center"/>
    </xf>
    <xf numFmtId="0" fontId="9" fillId="0" borderId="8" xfId="3" applyFont="1" applyBorder="1" applyAlignment="1">
      <alignment vertical="center"/>
    </xf>
    <xf numFmtId="0" fontId="9" fillId="0" borderId="15" xfId="3" applyFont="1" applyBorder="1" applyAlignment="1">
      <alignment horizontal="center"/>
    </xf>
    <xf numFmtId="0" fontId="10" fillId="0" borderId="9" xfId="3" applyFont="1" applyBorder="1" applyAlignment="1">
      <alignment horizontal="center" vertical="center"/>
    </xf>
    <xf numFmtId="0" fontId="10" fillId="0" borderId="9" xfId="3" applyFont="1" applyBorder="1" applyAlignment="1">
      <alignment horizontal="left" vertical="center"/>
    </xf>
    <xf numFmtId="0" fontId="9" fillId="0" borderId="13" xfId="3" applyFont="1" applyBorder="1" applyAlignment="1">
      <alignment horizontal="left" wrapText="1"/>
    </xf>
    <xf numFmtId="0" fontId="9" fillId="0" borderId="9" xfId="3" applyFont="1" applyBorder="1" applyAlignment="1">
      <alignment horizontal="left" wrapText="1"/>
    </xf>
    <xf numFmtId="0" fontId="9" fillId="0" borderId="1" xfId="3" applyFont="1" applyBorder="1" applyAlignment="1">
      <alignment horizontal="center"/>
    </xf>
    <xf numFmtId="0" fontId="9" fillId="0" borderId="13" xfId="3" applyFont="1" applyBorder="1" applyAlignment="1">
      <alignment horizontal="center" vertical="center"/>
    </xf>
    <xf numFmtId="0" fontId="9" fillId="0" borderId="10" xfId="3" applyFont="1" applyBorder="1" applyAlignment="1">
      <alignment horizontal="left" wrapText="1"/>
    </xf>
    <xf numFmtId="0" fontId="9" fillId="0" borderId="10" xfId="3" applyFont="1" applyBorder="1"/>
    <xf numFmtId="0" fontId="27" fillId="0" borderId="0" xfId="3" applyFont="1" applyAlignment="1">
      <alignment horizontal="left"/>
    </xf>
    <xf numFmtId="0" fontId="26" fillId="0" borderId="0" xfId="3" applyFont="1" applyAlignment="1">
      <alignment horizontal="left"/>
    </xf>
    <xf numFmtId="0" fontId="9" fillId="0" borderId="13" xfId="3" applyFont="1" applyBorder="1" applyAlignment="1">
      <alignment horizontal="center" vertical="center" wrapText="1"/>
    </xf>
    <xf numFmtId="9" fontId="9" fillId="0" borderId="13" xfId="10" applyFont="1" applyFill="1" applyBorder="1" applyAlignment="1">
      <alignment horizontal="center" vertical="center" wrapText="1"/>
    </xf>
    <xf numFmtId="0" fontId="10" fillId="0" borderId="9" xfId="3" applyFont="1" applyBorder="1" applyAlignment="1">
      <alignment horizontal="center"/>
    </xf>
    <xf numFmtId="0" fontId="9" fillId="0" borderId="5" xfId="3" applyFont="1" applyBorder="1"/>
    <xf numFmtId="0" fontId="9" fillId="0" borderId="7" xfId="3" applyFont="1" applyBorder="1"/>
    <xf numFmtId="0" fontId="9" fillId="0" borderId="8" xfId="3" applyFont="1" applyBorder="1"/>
    <xf numFmtId="0" fontId="13" fillId="0" borderId="0" xfId="3" applyFont="1" applyAlignment="1">
      <alignment horizontal="left"/>
    </xf>
    <xf numFmtId="0" fontId="6" fillId="2" borderId="10" xfId="3" applyFill="1" applyBorder="1" applyAlignment="1">
      <alignment vertical="center" wrapText="1"/>
    </xf>
    <xf numFmtId="0" fontId="6" fillId="2" borderId="11" xfId="3" applyFill="1" applyBorder="1" applyAlignment="1">
      <alignment vertical="center" wrapText="1"/>
    </xf>
    <xf numFmtId="0" fontId="6" fillId="2" borderId="12" xfId="3" applyFill="1" applyBorder="1" applyAlignment="1">
      <alignment vertical="center" wrapText="1"/>
    </xf>
    <xf numFmtId="0" fontId="6" fillId="2" borderId="1" xfId="3" applyFill="1" applyBorder="1" applyAlignment="1">
      <alignment vertical="center" wrapText="1"/>
    </xf>
    <xf numFmtId="0" fontId="6" fillId="2" borderId="2" xfId="3" applyFill="1" applyBorder="1" applyAlignment="1">
      <alignment vertical="center" wrapText="1"/>
    </xf>
    <xf numFmtId="0" fontId="6" fillId="2" borderId="3" xfId="3" applyFill="1" applyBorder="1" applyAlignment="1">
      <alignment vertical="center" wrapText="1"/>
    </xf>
    <xf numFmtId="0" fontId="13" fillId="0" borderId="0" xfId="3" applyFont="1" applyAlignment="1">
      <alignment horizontal="center" vertical="center" wrapText="1"/>
    </xf>
    <xf numFmtId="0" fontId="9" fillId="5" borderId="9" xfId="5" quotePrefix="1" applyFont="1" applyFill="1" applyBorder="1" applyAlignment="1">
      <alignment horizontal="left" vertical="center"/>
    </xf>
    <xf numFmtId="0" fontId="9" fillId="10" borderId="9" xfId="5" applyFont="1" applyFill="1" applyBorder="1" applyAlignment="1">
      <alignment horizontal="center" vertical="center" wrapText="1"/>
    </xf>
    <xf numFmtId="0" fontId="9" fillId="0" borderId="9" xfId="5" applyFont="1" applyBorder="1" applyAlignment="1">
      <alignment horizontal="left" vertical="center" wrapText="1"/>
    </xf>
    <xf numFmtId="0" fontId="9" fillId="10" borderId="9" xfId="5" quotePrefix="1" applyFont="1" applyFill="1" applyBorder="1" applyAlignment="1">
      <alignment horizontal="left" vertical="center"/>
    </xf>
    <xf numFmtId="0" fontId="26" fillId="0" borderId="0" xfId="3" applyFont="1" applyAlignment="1">
      <alignment horizontal="left" vertical="center"/>
    </xf>
    <xf numFmtId="0" fontId="6" fillId="0" borderId="0" xfId="3" applyAlignment="1">
      <alignment horizontal="left" vertical="center"/>
    </xf>
    <xf numFmtId="0" fontId="135" fillId="0" borderId="0" xfId="3" applyFont="1" applyAlignment="1">
      <alignment horizontal="left" vertical="center"/>
    </xf>
    <xf numFmtId="49" fontId="9" fillId="0" borderId="9" xfId="11" applyNumberFormat="1" applyFont="1" applyBorder="1" applyAlignment="1">
      <alignment horizontal="center" vertical="center" wrapText="1"/>
    </xf>
    <xf numFmtId="49" fontId="9" fillId="0" borderId="9" xfId="11" quotePrefix="1" applyNumberFormat="1" applyFont="1" applyBorder="1" applyAlignment="1">
      <alignment horizontal="center" vertical="center" wrapText="1"/>
    </xf>
    <xf numFmtId="0" fontId="9" fillId="0" borderId="9" xfId="11" applyFont="1" applyBorder="1" applyAlignment="1">
      <alignment horizontal="center" vertical="center" wrapText="1"/>
    </xf>
    <xf numFmtId="0" fontId="9" fillId="0" borderId="9" xfId="11" applyFont="1" applyBorder="1" applyAlignment="1">
      <alignment horizontal="left" vertical="center" wrapText="1"/>
    </xf>
    <xf numFmtId="0" fontId="9" fillId="0" borderId="9" xfId="11" applyFont="1" applyBorder="1" applyAlignment="1">
      <alignment vertical="center" wrapText="1"/>
    </xf>
    <xf numFmtId="0" fontId="136" fillId="0" borderId="9" xfId="11" applyFont="1" applyBorder="1" applyAlignment="1">
      <alignment horizontal="left" vertical="center" wrapText="1" indent="2"/>
    </xf>
    <xf numFmtId="0" fontId="9" fillId="4" borderId="9" xfId="11" applyFont="1" applyFill="1" applyBorder="1" applyAlignment="1">
      <alignment horizontal="center" vertical="center" wrapText="1"/>
    </xf>
    <xf numFmtId="0" fontId="9" fillId="4" borderId="9" xfId="11" applyFont="1" applyFill="1" applyBorder="1" applyAlignment="1">
      <alignment wrapText="1"/>
    </xf>
    <xf numFmtId="0" fontId="137" fillId="0" borderId="9" xfId="11" applyFont="1" applyBorder="1"/>
    <xf numFmtId="0" fontId="9" fillId="0" borderId="9" xfId="11" applyFont="1" applyBorder="1"/>
    <xf numFmtId="0" fontId="9" fillId="4" borderId="9" xfId="11" applyFont="1" applyFill="1" applyBorder="1"/>
    <xf numFmtId="0" fontId="9" fillId="0" borderId="9" xfId="11" quotePrefix="1" applyFont="1" applyBorder="1" applyAlignment="1">
      <alignment horizontal="center" vertical="center" wrapText="1"/>
    </xf>
    <xf numFmtId="0" fontId="10" fillId="0" borderId="0" xfId="3" applyFont="1" applyAlignment="1">
      <alignment horizontal="left"/>
    </xf>
    <xf numFmtId="0" fontId="9" fillId="0" borderId="0" xfId="3" applyFont="1" applyAlignment="1">
      <alignment horizontal="left"/>
    </xf>
    <xf numFmtId="0" fontId="9" fillId="16" borderId="11" xfId="3" applyFont="1" applyFill="1" applyBorder="1"/>
    <xf numFmtId="0" fontId="138" fillId="0" borderId="0" xfId="3" applyFont="1" applyAlignment="1">
      <alignment horizontal="center" vertical="center"/>
    </xf>
    <xf numFmtId="0" fontId="138" fillId="0" borderId="7" xfId="3" applyFont="1" applyBorder="1" applyAlignment="1">
      <alignment horizontal="center" vertical="center"/>
    </xf>
    <xf numFmtId="0" fontId="9" fillId="0" borderId="11" xfId="3" applyFont="1" applyBorder="1" applyAlignment="1">
      <alignment horizontal="center" vertical="center"/>
    </xf>
    <xf numFmtId="0" fontId="9" fillId="0" borderId="0" xfId="3" applyFont="1" applyAlignment="1">
      <alignment horizontal="center" vertical="center"/>
    </xf>
    <xf numFmtId="0" fontId="139" fillId="0" borderId="0" xfId="3" applyFont="1"/>
    <xf numFmtId="0" fontId="9" fillId="0" borderId="9" xfId="3" applyFont="1" applyBorder="1" applyAlignment="1">
      <alignment horizontal="left" indent="2"/>
    </xf>
    <xf numFmtId="0" fontId="9" fillId="4" borderId="9" xfId="3" applyFont="1" applyFill="1" applyBorder="1"/>
    <xf numFmtId="0" fontId="9" fillId="0" borderId="9" xfId="3" applyFont="1" applyBorder="1" applyAlignment="1">
      <alignment horizontal="left" wrapText="1" indent="2"/>
    </xf>
    <xf numFmtId="0" fontId="9" fillId="0" borderId="9" xfId="3" applyFont="1" applyBorder="1" applyAlignment="1">
      <alignment horizontal="left" indent="4"/>
    </xf>
    <xf numFmtId="0" fontId="9" fillId="0" borderId="11" xfId="3" applyFont="1" applyBorder="1"/>
    <xf numFmtId="0" fontId="9" fillId="0" borderId="12" xfId="3" applyFont="1" applyBorder="1"/>
    <xf numFmtId="0" fontId="140" fillId="0" borderId="0" xfId="3" applyFont="1"/>
    <xf numFmtId="0" fontId="9" fillId="0" borderId="0" xfId="3" applyFont="1" applyAlignment="1">
      <alignment horizontal="left" wrapText="1"/>
    </xf>
    <xf numFmtId="0" fontId="140" fillId="0" borderId="0" xfId="3" applyFont="1" applyAlignment="1">
      <alignment horizontal="left" wrapText="1"/>
    </xf>
    <xf numFmtId="0" fontId="9" fillId="0" borderId="9" xfId="3" applyFont="1" applyBorder="1" applyAlignment="1">
      <alignment horizontal="left" vertical="top" wrapText="1"/>
    </xf>
    <xf numFmtId="0" fontId="9" fillId="0" borderId="0" xfId="3" applyFont="1" applyAlignment="1">
      <alignment horizontal="center" wrapText="1"/>
    </xf>
    <xf numFmtId="0" fontId="9" fillId="0" borderId="0" xfId="3" applyFont="1" applyAlignment="1">
      <alignment wrapText="1"/>
    </xf>
    <xf numFmtId="0" fontId="140" fillId="0" borderId="9" xfId="3" applyFont="1" applyBorder="1"/>
    <xf numFmtId="0" fontId="9" fillId="0" borderId="9" xfId="3" applyFont="1" applyBorder="1" applyAlignment="1">
      <alignment horizontal="center" wrapText="1"/>
    </xf>
    <xf numFmtId="0" fontId="141" fillId="0" borderId="9" xfId="12" applyFont="1" applyBorder="1" applyAlignment="1">
      <alignment wrapText="1"/>
    </xf>
    <xf numFmtId="0" fontId="9" fillId="0" borderId="0" xfId="3" applyFont="1" applyAlignment="1">
      <alignment horizontal="left" vertical="center" wrapText="1"/>
    </xf>
    <xf numFmtId="0" fontId="9" fillId="0" borderId="0" xfId="3" applyFont="1" applyAlignment="1">
      <alignment horizontal="left" vertical="center"/>
    </xf>
    <xf numFmtId="0" fontId="10" fillId="0" borderId="13" xfId="3" applyFont="1" applyBorder="1" applyAlignment="1">
      <alignment horizontal="center"/>
    </xf>
    <xf numFmtId="0" fontId="142" fillId="0" borderId="0" xfId="12" applyFont="1" applyAlignment="1">
      <alignment horizontal="left" vertical="center"/>
    </xf>
    <xf numFmtId="49" fontId="143" fillId="4" borderId="51" xfId="12" applyNumberFormat="1" applyFont="1" applyFill="1" applyBorder="1" applyAlignment="1">
      <alignment horizontal="center" vertical="center" wrapText="1"/>
    </xf>
    <xf numFmtId="49" fontId="142" fillId="4" borderId="52" xfId="12" applyNumberFormat="1" applyFont="1" applyFill="1" applyBorder="1" applyAlignment="1">
      <alignment horizontal="center" vertical="center" wrapText="1"/>
    </xf>
    <xf numFmtId="49" fontId="142" fillId="4" borderId="9" xfId="12" applyNumberFormat="1" applyFont="1" applyFill="1" applyBorder="1" applyAlignment="1">
      <alignment horizontal="center" vertical="center" wrapText="1"/>
    </xf>
    <xf numFmtId="49" fontId="142" fillId="4" borderId="53" xfId="12" applyNumberFormat="1" applyFont="1" applyFill="1" applyBorder="1" applyAlignment="1">
      <alignment horizontal="center" vertical="center" wrapText="1"/>
    </xf>
    <xf numFmtId="49" fontId="142" fillId="4" borderId="54" xfId="12" applyNumberFormat="1" applyFont="1" applyFill="1" applyBorder="1" applyAlignment="1">
      <alignment horizontal="center" vertical="center" wrapText="1"/>
    </xf>
    <xf numFmtId="0" fontId="142" fillId="4" borderId="9" xfId="13" applyFont="1" applyFill="1" applyBorder="1" applyAlignment="1">
      <alignment horizontal="center" vertical="center" wrapText="1"/>
    </xf>
    <xf numFmtId="0" fontId="10" fillId="0" borderId="9" xfId="3" applyFont="1" applyBorder="1"/>
    <xf numFmtId="0" fontId="144" fillId="14" borderId="55" xfId="12" applyFont="1" applyFill="1" applyBorder="1" applyAlignment="1">
      <alignment wrapText="1"/>
    </xf>
    <xf numFmtId="0" fontId="145" fillId="0" borderId="56" xfId="12" applyFont="1" applyBorder="1" applyAlignment="1">
      <alignment horizontal="center" wrapText="1"/>
    </xf>
    <xf numFmtId="0" fontId="10" fillId="0" borderId="9" xfId="3" applyFont="1" applyBorder="1" applyAlignment="1">
      <alignment horizontal="left" indent="1"/>
    </xf>
    <xf numFmtId="0" fontId="144" fillId="0" borderId="57" xfId="12" applyFont="1" applyBorder="1" applyAlignment="1">
      <alignment wrapText="1"/>
    </xf>
    <xf numFmtId="0" fontId="144" fillId="14" borderId="58" xfId="12" applyFont="1" applyFill="1" applyBorder="1" applyAlignment="1">
      <alignment wrapText="1"/>
    </xf>
    <xf numFmtId="0" fontId="144" fillId="14" borderId="59" xfId="12" applyFont="1" applyFill="1" applyBorder="1" applyAlignment="1">
      <alignment wrapText="1"/>
    </xf>
    <xf numFmtId="0" fontId="145" fillId="14" borderId="59" xfId="12" applyFont="1" applyFill="1" applyBorder="1" applyAlignment="1">
      <alignment horizontal="center" wrapText="1"/>
    </xf>
    <xf numFmtId="0" fontId="10" fillId="10" borderId="9" xfId="3" applyFont="1" applyFill="1" applyBorder="1" applyAlignment="1">
      <alignment horizontal="left" indent="1"/>
    </xf>
    <xf numFmtId="0" fontId="144" fillId="10" borderId="58" xfId="12" applyFont="1" applyFill="1" applyBorder="1" applyAlignment="1">
      <alignment wrapText="1"/>
    </xf>
    <xf numFmtId="0" fontId="144" fillId="10" borderId="59" xfId="12" applyFont="1" applyFill="1" applyBorder="1" applyAlignment="1">
      <alignment wrapText="1"/>
    </xf>
    <xf numFmtId="0" fontId="144" fillId="0" borderId="60" xfId="12" applyFont="1" applyBorder="1" applyAlignment="1">
      <alignment wrapText="1"/>
    </xf>
    <xf numFmtId="0" fontId="144" fillId="0" borderId="58" xfId="12" applyFont="1" applyBorder="1" applyAlignment="1">
      <alignment wrapText="1"/>
    </xf>
    <xf numFmtId="0" fontId="144" fillId="0" borderId="59" xfId="12" applyFont="1" applyBorder="1" applyAlignment="1">
      <alignment wrapText="1"/>
    </xf>
    <xf numFmtId="0" fontId="144" fillId="0" borderId="61" xfId="12" applyFont="1" applyBorder="1" applyAlignment="1">
      <alignment wrapText="1"/>
    </xf>
    <xf numFmtId="0" fontId="144" fillId="0" borderId="62" xfId="12" applyFont="1" applyBorder="1" applyAlignment="1">
      <alignment wrapText="1"/>
    </xf>
    <xf numFmtId="0" fontId="144" fillId="0" borderId="63" xfId="12" applyFont="1" applyBorder="1" applyAlignment="1">
      <alignment wrapText="1"/>
    </xf>
    <xf numFmtId="0" fontId="144" fillId="0" borderId="64" xfId="12" applyFont="1" applyBorder="1" applyAlignment="1">
      <alignment wrapText="1"/>
    </xf>
    <xf numFmtId="0" fontId="21" fillId="0" borderId="0" xfId="7">
      <alignment vertical="center"/>
    </xf>
    <xf numFmtId="0" fontId="27" fillId="0" borderId="0" xfId="6" applyFont="1" applyFill="1" applyBorder="1" applyAlignment="1">
      <alignment horizontal="left" vertical="center"/>
    </xf>
    <xf numFmtId="0" fontId="20" fillId="0" borderId="0" xfId="4" applyFill="1" applyBorder="1" applyAlignment="1">
      <alignment vertical="center"/>
    </xf>
    <xf numFmtId="0" fontId="24" fillId="0" borderId="0" xfId="6" applyFill="1" applyBorder="1" applyAlignment="1">
      <alignment vertical="center"/>
    </xf>
    <xf numFmtId="0" fontId="24" fillId="0" borderId="0" xfId="6" applyFill="1" applyBorder="1" applyAlignment="1">
      <alignment horizontal="left" vertical="center"/>
    </xf>
    <xf numFmtId="0" fontId="10" fillId="0" borderId="0" xfId="6" applyFont="1" applyFill="1" applyBorder="1" applyAlignment="1">
      <alignment vertical="center"/>
    </xf>
    <xf numFmtId="0" fontId="9" fillId="0" borderId="0" xfId="7" applyFont="1">
      <alignment vertical="center"/>
    </xf>
    <xf numFmtId="0" fontId="10" fillId="10" borderId="15" xfId="5" applyFont="1" applyFill="1" applyBorder="1" applyAlignment="1">
      <alignment horizontal="center" vertical="center" wrapText="1"/>
    </xf>
    <xf numFmtId="0" fontId="10" fillId="0" borderId="9" xfId="14" applyFont="1" applyFill="1" applyBorder="1" applyAlignment="1">
      <alignment horizontal="center" vertical="center" wrapText="1"/>
    </xf>
    <xf numFmtId="0" fontId="10" fillId="10" borderId="8" xfId="5" applyFont="1" applyFill="1" applyBorder="1" applyAlignment="1">
      <alignment horizontal="center" vertical="center" wrapText="1"/>
    </xf>
    <xf numFmtId="0" fontId="9" fillId="0" borderId="0" xfId="5" applyFont="1">
      <alignment vertical="center"/>
    </xf>
    <xf numFmtId="0" fontId="10" fillId="0" borderId="9" xfId="5" quotePrefix="1" applyFont="1" applyBorder="1" applyAlignment="1">
      <alignment horizontal="center" vertical="center"/>
    </xf>
    <xf numFmtId="0" fontId="10" fillId="0" borderId="13" xfId="5" applyFont="1" applyBorder="1" applyAlignment="1">
      <alignment horizontal="left" vertical="center" wrapText="1" indent="1"/>
    </xf>
    <xf numFmtId="3" fontId="9" fillId="20" borderId="9" xfId="8" applyFont="1" applyFill="1" applyAlignment="1">
      <alignment horizontal="center" vertical="center"/>
      <protection locked="0"/>
    </xf>
    <xf numFmtId="0" fontId="9" fillId="0" borderId="12" xfId="5" applyFont="1" applyBorder="1" applyAlignment="1">
      <alignment horizontal="left" vertical="center" wrapText="1" indent="2"/>
    </xf>
    <xf numFmtId="0" fontId="9" fillId="0" borderId="3" xfId="5" applyFont="1" applyBorder="1" applyAlignment="1">
      <alignment horizontal="left" vertical="center" wrapText="1" indent="3"/>
    </xf>
    <xf numFmtId="0" fontId="146" fillId="0" borderId="3" xfId="5" applyFont="1" applyBorder="1" applyAlignment="1">
      <alignment horizontal="left" vertical="center" wrapText="1" indent="3"/>
    </xf>
    <xf numFmtId="0" fontId="22" fillId="0" borderId="0" xfId="5" quotePrefix="1" applyFont="1" applyAlignment="1">
      <alignment horizontal="right" vertical="center"/>
    </xf>
    <xf numFmtId="3" fontId="147" fillId="0" borderId="0" xfId="8" applyFont="1" applyFill="1" applyBorder="1" applyAlignment="1">
      <alignment horizontal="center" vertical="center"/>
      <protection locked="0"/>
    </xf>
    <xf numFmtId="0" fontId="27" fillId="0" borderId="0" xfId="6" applyFont="1" applyFill="1" applyBorder="1" applyAlignment="1">
      <alignment horizontal="left" vertical="center" indent="1"/>
    </xf>
    <xf numFmtId="0" fontId="9" fillId="0" borderId="0" xfId="5" quotePrefix="1" applyFont="1" applyAlignment="1">
      <alignment horizontal="right" vertical="center"/>
    </xf>
    <xf numFmtId="0" fontId="9" fillId="0" borderId="0" xfId="5" applyFont="1" applyAlignment="1">
      <alignment horizontal="left" vertical="center" wrapText="1" indent="1"/>
    </xf>
    <xf numFmtId="0" fontId="9" fillId="0" borderId="0" xfId="7" applyFont="1" applyAlignment="1">
      <alignment horizontal="left" vertical="center" wrapText="1" indent="1"/>
    </xf>
    <xf numFmtId="0" fontId="9" fillId="0" borderId="15" xfId="7" applyFont="1" applyBorder="1">
      <alignment vertical="center"/>
    </xf>
    <xf numFmtId="0" fontId="10" fillId="0" borderId="15" xfId="14" applyFont="1" applyFill="1" applyBorder="1" applyAlignment="1">
      <alignment horizontal="center" vertical="center" wrapText="1"/>
    </xf>
    <xf numFmtId="0" fontId="10" fillId="0" borderId="1" xfId="5" applyFont="1" applyBorder="1" applyAlignment="1">
      <alignment horizontal="left" vertical="center" wrapText="1" indent="1"/>
    </xf>
    <xf numFmtId="0" fontId="9" fillId="0" borderId="11" xfId="5" applyFont="1" applyBorder="1" applyAlignment="1">
      <alignment horizontal="left" vertical="center" wrapText="1" indent="2"/>
    </xf>
    <xf numFmtId="0" fontId="9" fillId="0" borderId="2" xfId="5" applyFont="1" applyBorder="1" applyAlignment="1">
      <alignment horizontal="left" vertical="center" wrapText="1" indent="3"/>
    </xf>
    <xf numFmtId="0" fontId="146" fillId="0" borderId="2" xfId="5" applyFont="1" applyBorder="1" applyAlignment="1">
      <alignment horizontal="left" vertical="center" wrapText="1" indent="3"/>
    </xf>
    <xf numFmtId="0" fontId="10" fillId="0" borderId="9" xfId="5" applyFont="1" applyBorder="1" applyAlignment="1">
      <alignment horizontal="left" vertical="center" wrapText="1" indent="1"/>
    </xf>
    <xf numFmtId="0" fontId="21" fillId="0" borderId="0" xfId="7" applyAlignment="1">
      <alignment vertical="top" wrapText="1"/>
    </xf>
    <xf numFmtId="0" fontId="82" fillId="0" borderId="0" xfId="5" applyFont="1">
      <alignment vertical="center"/>
    </xf>
    <xf numFmtId="0" fontId="148" fillId="0" borderId="0" xfId="6" applyFont="1" applyFill="1" applyBorder="1" applyAlignment="1">
      <alignment vertical="center" wrapText="1"/>
    </xf>
    <xf numFmtId="0" fontId="70" fillId="0" borderId="9" xfId="14" applyFont="1" applyFill="1" applyBorder="1" applyAlignment="1">
      <alignment horizontal="center" vertical="center" wrapText="1"/>
    </xf>
    <xf numFmtId="0" fontId="70" fillId="0" borderId="9" xfId="14" applyFont="1" applyFill="1" applyBorder="1" applyAlignment="1">
      <alignment vertical="center" wrapText="1"/>
    </xf>
    <xf numFmtId="0" fontId="123" fillId="0" borderId="0" xfId="14" applyFont="1" applyFill="1" applyBorder="1" applyAlignment="1">
      <alignment horizontal="center" vertical="center" wrapText="1"/>
    </xf>
    <xf numFmtId="0" fontId="22" fillId="0" borderId="0" xfId="5" quotePrefix="1" applyFont="1" applyAlignment="1">
      <alignment horizontal="center" vertical="center"/>
    </xf>
    <xf numFmtId="3" fontId="28" fillId="0" borderId="9" xfId="8" applyFont="1" applyFill="1" applyAlignment="1">
      <alignment horizontal="center" vertical="center"/>
      <protection locked="0"/>
    </xf>
    <xf numFmtId="0" fontId="22" fillId="0" borderId="2" xfId="5" quotePrefix="1" applyFont="1" applyBorder="1" applyAlignment="1">
      <alignment horizontal="center" vertical="center"/>
    </xf>
    <xf numFmtId="0" fontId="21" fillId="0" borderId="0" xfId="7" applyAlignment="1">
      <alignment vertical="center" wrapText="1"/>
    </xf>
    <xf numFmtId="0" fontId="150" fillId="0" borderId="0" xfId="7" applyFont="1" applyAlignment="1">
      <alignment vertical="top"/>
    </xf>
    <xf numFmtId="0" fontId="151" fillId="0" borderId="0" xfId="3" applyFont="1" applyAlignment="1">
      <alignment vertical="top"/>
    </xf>
    <xf numFmtId="0" fontId="9" fillId="0" borderId="9" xfId="7" applyFont="1" applyBorder="1" applyAlignment="1">
      <alignment horizontal="center" vertical="center"/>
    </xf>
    <xf numFmtId="0" fontId="9" fillId="0" borderId="9" xfId="7" applyFont="1" applyBorder="1" applyAlignment="1">
      <alignment horizontal="left" vertical="center" wrapText="1"/>
    </xf>
    <xf numFmtId="0" fontId="9" fillId="0" borderId="0" xfId="3" applyFont="1" applyAlignment="1">
      <alignment vertical="top"/>
    </xf>
    <xf numFmtId="0" fontId="152" fillId="0" borderId="0" xfId="7" applyFont="1" applyAlignment="1">
      <alignment vertical="top"/>
    </xf>
    <xf numFmtId="0" fontId="153" fillId="0" borderId="0" xfId="3" applyFont="1" applyAlignment="1">
      <alignment vertical="top"/>
    </xf>
    <xf numFmtId="0" fontId="21" fillId="0" borderId="0" xfId="7" applyAlignment="1">
      <alignment vertical="top"/>
    </xf>
    <xf numFmtId="0" fontId="5" fillId="0" borderId="0" xfId="2" applyBorder="1" applyAlignment="1">
      <alignment horizontal="left" vertical="center"/>
    </xf>
    <xf numFmtId="0" fontId="5" fillId="0" borderId="2" xfId="2" applyBorder="1"/>
    <xf numFmtId="0" fontId="5" fillId="0" borderId="3" xfId="2" applyBorder="1"/>
    <xf numFmtId="0" fontId="5" fillId="0" borderId="7" xfId="2" applyBorder="1" applyAlignment="1">
      <alignment horizontal="left" vertical="center"/>
    </xf>
    <xf numFmtId="0" fontId="5" fillId="0" borderId="8" xfId="2" applyBorder="1" applyAlignment="1">
      <alignment horizontal="left" vertical="center"/>
    </xf>
    <xf numFmtId="0" fontId="5" fillId="0" borderId="5" xfId="2" applyBorder="1" applyAlignment="1">
      <alignment horizontal="left" vertical="center"/>
    </xf>
    <xf numFmtId="0" fontId="3" fillId="0" borderId="0" xfId="3" applyFont="1"/>
    <xf numFmtId="0" fontId="5" fillId="0" borderId="0" xfId="2" applyFill="1" applyBorder="1" applyAlignment="1">
      <alignment horizontal="left" vertical="center"/>
    </xf>
    <xf numFmtId="0" fontId="5" fillId="0" borderId="5" xfId="2" applyFill="1" applyBorder="1" applyAlignment="1">
      <alignment horizontal="left" vertical="center"/>
    </xf>
    <xf numFmtId="3" fontId="82" fillId="0" borderId="9" xfId="3" applyNumberFormat="1" applyFont="1" applyBorder="1" applyAlignment="1">
      <alignment vertical="center" wrapText="1"/>
    </xf>
    <xf numFmtId="3" fontId="82" fillId="2" borderId="9" xfId="3" applyNumberFormat="1" applyFont="1" applyFill="1" applyBorder="1" applyAlignment="1">
      <alignment vertical="center" wrapText="1"/>
    </xf>
    <xf numFmtId="3" fontId="70" fillId="0" borderId="9" xfId="3" applyNumberFormat="1" applyFont="1" applyBorder="1" applyAlignment="1">
      <alignment vertical="center" wrapText="1"/>
    </xf>
    <xf numFmtId="10" fontId="116" fillId="0" borderId="9" xfId="15" applyNumberFormat="1" applyFont="1" applyBorder="1" applyAlignment="1">
      <alignment horizontal="center" vertical="center" wrapText="1"/>
    </xf>
    <xf numFmtId="0" fontId="155" fillId="0" borderId="9" xfId="3" applyFont="1" applyBorder="1" applyAlignment="1">
      <alignment horizontal="center" vertical="center" wrapText="1"/>
    </xf>
    <xf numFmtId="10" fontId="8" fillId="0" borderId="9" xfId="15" applyNumberFormat="1" applyFont="1" applyBorder="1" applyAlignment="1">
      <alignment vertical="center"/>
    </xf>
    <xf numFmtId="10" fontId="8" fillId="0" borderId="9" xfId="15" applyNumberFormat="1" applyFont="1" applyFill="1" applyBorder="1" applyAlignment="1" applyProtection="1">
      <alignment horizontal="center" vertical="center" wrapText="1"/>
      <protection locked="0"/>
    </xf>
    <xf numFmtId="164" fontId="9" fillId="0" borderId="9" xfId="15" applyNumberFormat="1" applyFont="1" applyFill="1" applyBorder="1" applyAlignment="1" applyProtection="1">
      <alignment horizontal="center" vertical="center" wrapText="1"/>
      <protection locked="0"/>
    </xf>
    <xf numFmtId="4" fontId="6" fillId="0" borderId="0" xfId="3" applyNumberFormat="1"/>
    <xf numFmtId="9" fontId="6" fillId="0" borderId="9" xfId="15" applyFont="1" applyBorder="1" applyAlignment="1">
      <alignment wrapText="1"/>
    </xf>
    <xf numFmtId="3" fontId="82" fillId="23" borderId="9" xfId="3" applyNumberFormat="1" applyFont="1" applyFill="1" applyBorder="1" applyAlignment="1">
      <alignment vertical="center" wrapText="1"/>
    </xf>
    <xf numFmtId="10" fontId="82" fillId="0" borderId="9" xfId="15" applyNumberFormat="1" applyFont="1" applyBorder="1" applyAlignment="1">
      <alignment horizontal="center" vertical="center" wrapText="1"/>
    </xf>
    <xf numFmtId="3" fontId="82" fillId="0" borderId="9" xfId="3" applyNumberFormat="1" applyFont="1" applyBorder="1" applyAlignment="1">
      <alignment vertical="center"/>
    </xf>
    <xf numFmtId="3" fontId="157" fillId="0" borderId="9" xfId="3" applyNumberFormat="1" applyFont="1" applyBorder="1" applyAlignment="1">
      <alignment vertical="center"/>
    </xf>
    <xf numFmtId="3" fontId="82" fillId="0" borderId="9" xfId="8" applyFont="1" applyFill="1" applyAlignment="1">
      <alignment horizontal="center" vertical="center"/>
      <protection locked="0"/>
    </xf>
    <xf numFmtId="3" fontId="53" fillId="0" borderId="9" xfId="3" quotePrefix="1" applyNumberFormat="1" applyFont="1" applyBorder="1" applyAlignment="1">
      <alignment wrapText="1"/>
    </xf>
    <xf numFmtId="3" fontId="53" fillId="4" borderId="9" xfId="3" quotePrefix="1" applyNumberFormat="1" applyFont="1" applyFill="1" applyBorder="1" applyAlignment="1">
      <alignment wrapText="1"/>
    </xf>
    <xf numFmtId="3" fontId="158" fillId="4" borderId="9" xfId="3" quotePrefix="1" applyNumberFormat="1" applyFont="1" applyFill="1" applyBorder="1" applyAlignment="1">
      <alignment wrapText="1"/>
    </xf>
    <xf numFmtId="10" fontId="82" fillId="0" borderId="9" xfId="15" quotePrefix="1" applyNumberFormat="1" applyFont="1" applyBorder="1" applyAlignment="1">
      <alignment wrapText="1"/>
    </xf>
    <xf numFmtId="10" fontId="82" fillId="0" borderId="9" xfId="3" quotePrefix="1" applyNumberFormat="1" applyFont="1" applyBorder="1" applyAlignment="1">
      <alignment wrapText="1"/>
    </xf>
    <xf numFmtId="10" fontId="82" fillId="0" borderId="9" xfId="15" quotePrefix="1" applyNumberFormat="1" applyFont="1" applyBorder="1"/>
    <xf numFmtId="0" fontId="82" fillId="0" borderId="9" xfId="3" quotePrefix="1" applyFont="1" applyBorder="1"/>
    <xf numFmtId="3" fontId="53" fillId="0" borderId="9" xfId="3" applyNumberFormat="1" applyFont="1" applyBorder="1" applyAlignment="1">
      <alignment wrapText="1"/>
    </xf>
    <xf numFmtId="0" fontId="9" fillId="4" borderId="11" xfId="3" quotePrefix="1" applyFont="1" applyFill="1" applyBorder="1"/>
    <xf numFmtId="3" fontId="159" fillId="0" borderId="21" xfId="3" applyNumberFormat="1" applyFont="1" applyBorder="1" applyAlignment="1">
      <alignment vertical="center" wrapText="1"/>
    </xf>
    <xf numFmtId="3" fontId="159" fillId="0" borderId="32" xfId="3" applyNumberFormat="1" applyFont="1" applyBorder="1" applyAlignment="1">
      <alignment vertical="center" wrapText="1"/>
    </xf>
    <xf numFmtId="3" fontId="160" fillId="0" borderId="32" xfId="3" applyNumberFormat="1" applyFont="1" applyBorder="1" applyAlignment="1">
      <alignment vertical="center" wrapText="1"/>
    </xf>
    <xf numFmtId="3" fontId="161" fillId="0" borderId="32" xfId="3" applyNumberFormat="1" applyFont="1" applyBorder="1" applyAlignment="1">
      <alignment horizontal="center" vertical="center" wrapText="1"/>
    </xf>
    <xf numFmtId="3" fontId="8" fillId="0" borderId="32" xfId="3" applyNumberFormat="1" applyFont="1" applyBorder="1" applyAlignment="1">
      <alignment horizontal="center" vertical="center" wrapText="1"/>
    </xf>
    <xf numFmtId="3" fontId="80" fillId="0" borderId="32" xfId="3" applyNumberFormat="1" applyFont="1" applyBorder="1" applyAlignment="1">
      <alignment vertical="center" wrapText="1"/>
    </xf>
    <xf numFmtId="3" fontId="16" fillId="0" borderId="32" xfId="3" applyNumberFormat="1" applyFont="1" applyBorder="1" applyAlignment="1">
      <alignment vertical="center"/>
    </xf>
    <xf numFmtId="3" fontId="162" fillId="0" borderId="32" xfId="3" applyNumberFormat="1" applyFont="1" applyBorder="1" applyAlignment="1">
      <alignment vertical="center" wrapText="1"/>
    </xf>
    <xf numFmtId="3" fontId="163" fillId="0" borderId="32" xfId="3" applyNumberFormat="1" applyFont="1" applyBorder="1" applyAlignment="1">
      <alignment vertical="center"/>
    </xf>
    <xf numFmtId="3" fontId="80" fillId="0" borderId="31" xfId="3" applyNumberFormat="1" applyFont="1" applyBorder="1" applyAlignment="1">
      <alignment vertical="center" wrapText="1"/>
    </xf>
    <xf numFmtId="3" fontId="162" fillId="0" borderId="31" xfId="3" applyNumberFormat="1" applyFont="1" applyBorder="1" applyAlignment="1">
      <alignment vertical="center" wrapText="1"/>
    </xf>
    <xf numFmtId="3" fontId="80" fillId="18" borderId="32" xfId="3" applyNumberFormat="1" applyFont="1" applyFill="1" applyBorder="1" applyAlignment="1">
      <alignment vertical="center" wrapText="1"/>
    </xf>
    <xf numFmtId="3" fontId="6" fillId="0" borderId="0" xfId="3" applyNumberFormat="1"/>
    <xf numFmtId="0" fontId="159" fillId="0" borderId="21" xfId="3" applyFont="1" applyBorder="1" applyAlignment="1">
      <alignment vertical="center" wrapText="1"/>
    </xf>
    <xf numFmtId="0" fontId="159" fillId="0" borderId="32" xfId="3" applyFont="1" applyBorder="1" applyAlignment="1">
      <alignment vertical="center" wrapText="1"/>
    </xf>
    <xf numFmtId="3" fontId="164" fillId="7" borderId="32" xfId="3" applyNumberFormat="1" applyFont="1" applyFill="1" applyBorder="1" applyAlignment="1">
      <alignment horizontal="left" vertical="center" wrapText="1" indent="1"/>
    </xf>
    <xf numFmtId="0" fontId="160" fillId="18" borderId="32" xfId="3" applyFont="1" applyFill="1" applyBorder="1" applyAlignment="1">
      <alignment vertical="center" wrapText="1"/>
    </xf>
    <xf numFmtId="0" fontId="160" fillId="0" borderId="32" xfId="3" applyFont="1" applyBorder="1" applyAlignment="1">
      <alignment vertical="center" wrapText="1"/>
    </xf>
    <xf numFmtId="3" fontId="71" fillId="0" borderId="32" xfId="3" applyNumberFormat="1" applyFont="1" applyBorder="1" applyAlignment="1">
      <alignment horizontal="center" vertical="center" wrapText="1"/>
    </xf>
    <xf numFmtId="3" fontId="6" fillId="9" borderId="32" xfId="3" applyNumberFormat="1" applyFill="1" applyBorder="1" applyAlignment="1">
      <alignment vertical="center" wrapText="1"/>
    </xf>
    <xf numFmtId="3" fontId="52" fillId="9" borderId="32" xfId="3" applyNumberFormat="1" applyFont="1" applyFill="1" applyBorder="1" applyAlignment="1">
      <alignment vertical="center" wrapText="1"/>
    </xf>
    <xf numFmtId="3" fontId="6" fillId="0" borderId="32" xfId="3" applyNumberFormat="1" applyBorder="1" applyAlignment="1">
      <alignment vertical="center" wrapText="1"/>
    </xf>
    <xf numFmtId="3" fontId="62" fillId="19" borderId="32" xfId="3" applyNumberFormat="1" applyFont="1" applyFill="1" applyBorder="1" applyAlignment="1">
      <alignment vertical="center" wrapText="1"/>
    </xf>
    <xf numFmtId="3" fontId="68" fillId="0" borderId="32" xfId="3" applyNumberFormat="1" applyFont="1" applyBorder="1" applyAlignment="1">
      <alignment horizontal="center" vertical="center"/>
    </xf>
    <xf numFmtId="3" fontId="165" fillId="0" borderId="32" xfId="3" applyNumberFormat="1" applyFont="1" applyBorder="1" applyAlignment="1">
      <alignment horizontal="center" vertical="center"/>
    </xf>
    <xf numFmtId="3" fontId="160" fillId="0" borderId="21" xfId="3" applyNumberFormat="1" applyFont="1" applyBorder="1" applyAlignment="1">
      <alignment horizontal="center" vertical="center" wrapText="1"/>
    </xf>
    <xf numFmtId="3" fontId="160" fillId="18" borderId="21" xfId="3" applyNumberFormat="1" applyFont="1" applyFill="1" applyBorder="1" applyAlignment="1">
      <alignment horizontal="center" vertical="center" wrapText="1"/>
    </xf>
    <xf numFmtId="3" fontId="159" fillId="18" borderId="32" xfId="3" applyNumberFormat="1" applyFont="1" applyFill="1" applyBorder="1" applyAlignment="1">
      <alignment vertical="center" wrapText="1"/>
    </xf>
    <xf numFmtId="0" fontId="160" fillId="18" borderId="32" xfId="3" applyFont="1" applyFill="1" applyBorder="1" applyAlignment="1">
      <alignment horizontal="center" vertical="center" wrapText="1"/>
    </xf>
    <xf numFmtId="0" fontId="159" fillId="18" borderId="32" xfId="3" applyFont="1" applyFill="1" applyBorder="1" applyAlignment="1">
      <alignment vertical="center" wrapText="1"/>
    </xf>
    <xf numFmtId="0" fontId="16" fillId="0" borderId="0" xfId="3" applyFont="1" applyAlignment="1">
      <alignment vertical="center" wrapText="1"/>
    </xf>
    <xf numFmtId="0" fontId="16" fillId="0" borderId="9" xfId="3" applyFont="1" applyBorder="1" applyAlignment="1">
      <alignment vertical="center"/>
    </xf>
    <xf numFmtId="3" fontId="82" fillId="7" borderId="9" xfId="3" applyNumberFormat="1" applyFont="1" applyFill="1" applyBorder="1" applyAlignment="1">
      <alignment vertical="center" wrapText="1"/>
    </xf>
    <xf numFmtId="0" fontId="9" fillId="7" borderId="9" xfId="3" applyFont="1" applyFill="1" applyBorder="1" applyAlignment="1">
      <alignment vertical="center" wrapText="1"/>
    </xf>
    <xf numFmtId="0" fontId="9" fillId="7" borderId="0" xfId="3" applyFont="1" applyFill="1" applyAlignment="1">
      <alignment vertical="center" wrapText="1"/>
    </xf>
    <xf numFmtId="0" fontId="64" fillId="7" borderId="9" xfId="3" applyFont="1" applyFill="1" applyBorder="1" applyAlignment="1">
      <alignment vertical="center" wrapText="1"/>
    </xf>
    <xf numFmtId="0" fontId="168" fillId="7" borderId="9" xfId="3" applyFont="1" applyFill="1" applyBorder="1" applyAlignment="1">
      <alignment vertical="center" wrapText="1"/>
    </xf>
    <xf numFmtId="9" fontId="82" fillId="0" borderId="9" xfId="15" applyFont="1" applyBorder="1" applyAlignment="1">
      <alignment vertical="center"/>
    </xf>
    <xf numFmtId="3" fontId="6" fillId="16" borderId="31" xfId="3" applyNumberFormat="1" applyFill="1" applyBorder="1" applyAlignment="1">
      <alignment horizontal="center" vertical="center" wrapText="1"/>
    </xf>
    <xf numFmtId="3" fontId="6" fillId="16" borderId="32" xfId="3" applyNumberFormat="1" applyFill="1" applyBorder="1" applyAlignment="1">
      <alignment vertical="center" wrapText="1"/>
    </xf>
    <xf numFmtId="3" fontId="13" fillId="16" borderId="32" xfId="3" applyNumberFormat="1" applyFont="1" applyFill="1" applyBorder="1" applyAlignment="1">
      <alignment horizontal="center" vertical="center"/>
    </xf>
    <xf numFmtId="3" fontId="13" fillId="16" borderId="33" xfId="3" applyNumberFormat="1" applyFont="1" applyFill="1" applyBorder="1" applyAlignment="1">
      <alignment horizontal="center" vertical="center"/>
    </xf>
    <xf numFmtId="3" fontId="6" fillId="0" borderId="31" xfId="3" applyNumberFormat="1" applyBorder="1" applyAlignment="1">
      <alignment horizontal="center" vertical="center"/>
    </xf>
    <xf numFmtId="3" fontId="37" fillId="0" borderId="32" xfId="3" applyNumberFormat="1" applyFont="1" applyBorder="1" applyAlignment="1">
      <alignment horizontal="left" vertical="center" wrapText="1" indent="2"/>
    </xf>
    <xf numFmtId="3" fontId="6" fillId="0" borderId="32" xfId="3" applyNumberFormat="1" applyBorder="1" applyAlignment="1">
      <alignment horizontal="center" vertical="center" wrapText="1"/>
    </xf>
    <xf numFmtId="3" fontId="6" fillId="0" borderId="33" xfId="3" applyNumberFormat="1" applyBorder="1" applyAlignment="1">
      <alignment horizontal="center" vertical="center" wrapText="1"/>
    </xf>
    <xf numFmtId="3" fontId="37" fillId="8" borderId="19" xfId="3" applyNumberFormat="1" applyFont="1" applyFill="1" applyBorder="1" applyAlignment="1">
      <alignment vertical="center" wrapText="1"/>
    </xf>
    <xf numFmtId="3" fontId="6" fillId="16" borderId="31" xfId="3" applyNumberFormat="1" applyFill="1" applyBorder="1" applyAlignment="1">
      <alignment horizontal="center" vertical="center"/>
    </xf>
    <xf numFmtId="3" fontId="13" fillId="16" borderId="32" xfId="3" applyNumberFormat="1" applyFont="1" applyFill="1" applyBorder="1" applyAlignment="1">
      <alignment horizontal="center" vertical="center" wrapText="1"/>
    </xf>
    <xf numFmtId="3" fontId="13" fillId="16" borderId="33" xfId="3" applyNumberFormat="1" applyFont="1" applyFill="1" applyBorder="1" applyAlignment="1">
      <alignment horizontal="center" vertical="center" wrapText="1"/>
    </xf>
    <xf numFmtId="3" fontId="37" fillId="0" borderId="34" xfId="3" applyNumberFormat="1" applyFont="1" applyBorder="1" applyAlignment="1">
      <alignment horizontal="left" vertical="center" wrapText="1" indent="2"/>
    </xf>
    <xf numFmtId="3" fontId="6" fillId="17" borderId="33" xfId="3" applyNumberFormat="1" applyFill="1" applyBorder="1" applyAlignment="1">
      <alignment horizontal="center" vertical="center" wrapText="1"/>
    </xf>
    <xf numFmtId="3" fontId="13" fillId="0" borderId="31" xfId="3" applyNumberFormat="1" applyFont="1" applyBorder="1" applyAlignment="1">
      <alignment horizontal="center" vertical="center"/>
    </xf>
    <xf numFmtId="3" fontId="13" fillId="0" borderId="32" xfId="3" applyNumberFormat="1" applyFont="1" applyBorder="1" applyAlignment="1">
      <alignment vertical="center" wrapText="1"/>
    </xf>
    <xf numFmtId="3" fontId="6" fillId="8" borderId="19" xfId="3" applyNumberFormat="1" applyFill="1" applyBorder="1" applyAlignment="1">
      <alignment vertical="center"/>
    </xf>
    <xf numFmtId="3" fontId="6" fillId="8" borderId="20" xfId="3" applyNumberFormat="1" applyFill="1" applyBorder="1" applyAlignment="1">
      <alignment vertical="center"/>
    </xf>
    <xf numFmtId="3" fontId="6" fillId="8" borderId="32" xfId="3" applyNumberFormat="1" applyFill="1" applyBorder="1" applyAlignment="1">
      <alignment vertical="center"/>
    </xf>
    <xf numFmtId="3" fontId="13" fillId="0" borderId="33" xfId="3" applyNumberFormat="1" applyFont="1" applyBorder="1" applyAlignment="1">
      <alignment horizontal="center" vertical="center"/>
    </xf>
    <xf numFmtId="3" fontId="6" fillId="8" borderId="19" xfId="3" applyNumberFormat="1" applyFill="1" applyBorder="1" applyAlignment="1">
      <alignment vertical="center" wrapText="1"/>
    </xf>
    <xf numFmtId="3" fontId="13" fillId="8" borderId="19" xfId="3" applyNumberFormat="1" applyFont="1" applyFill="1" applyBorder="1" applyAlignment="1">
      <alignment vertical="center" wrapText="1"/>
    </xf>
    <xf numFmtId="3" fontId="13" fillId="8" borderId="20" xfId="3" applyNumberFormat="1" applyFont="1" applyFill="1" applyBorder="1" applyAlignment="1">
      <alignment vertical="center" wrapText="1"/>
    </xf>
    <xf numFmtId="3" fontId="13" fillId="8" borderId="20" xfId="3" applyNumberFormat="1" applyFont="1" applyFill="1" applyBorder="1" applyAlignment="1">
      <alignment horizontal="center" vertical="center" wrapText="1"/>
    </xf>
    <xf numFmtId="3" fontId="6" fillId="8" borderId="19" xfId="3" applyNumberFormat="1" applyFill="1" applyBorder="1" applyAlignment="1">
      <alignment horizontal="center" vertical="center" wrapText="1"/>
    </xf>
    <xf numFmtId="3" fontId="13" fillId="16" borderId="20" xfId="3" applyNumberFormat="1" applyFont="1" applyFill="1" applyBorder="1" applyAlignment="1">
      <alignment horizontal="center" vertical="center" wrapText="1"/>
    </xf>
    <xf numFmtId="3" fontId="64" fillId="0" borderId="32" xfId="3" applyNumberFormat="1" applyFont="1" applyBorder="1" applyAlignment="1">
      <alignment horizontal="left" vertical="center" wrapText="1" indent="2"/>
    </xf>
    <xf numFmtId="3" fontId="6" fillId="0" borderId="20" xfId="3" applyNumberFormat="1" applyBorder="1" applyAlignment="1">
      <alignment horizontal="center" vertical="center" wrapText="1"/>
    </xf>
    <xf numFmtId="3" fontId="37" fillId="0" borderId="32" xfId="3" applyNumberFormat="1" applyFont="1" applyBorder="1" applyAlignment="1">
      <alignment horizontal="left" vertical="center" wrapText="1" indent="4"/>
    </xf>
    <xf numFmtId="3" fontId="6" fillId="8" borderId="20" xfId="3" applyNumberFormat="1" applyFill="1" applyBorder="1" applyAlignment="1">
      <alignment vertical="center" wrapText="1"/>
    </xf>
    <xf numFmtId="3" fontId="6" fillId="10" borderId="33" xfId="3" applyNumberFormat="1" applyFill="1" applyBorder="1" applyAlignment="1">
      <alignment horizontal="center" vertical="center" wrapText="1"/>
    </xf>
    <xf numFmtId="3" fontId="6" fillId="17" borderId="19" xfId="3" applyNumberFormat="1" applyFill="1" applyBorder="1" applyAlignment="1">
      <alignment vertical="center" wrapText="1"/>
    </xf>
    <xf numFmtId="3" fontId="13" fillId="10" borderId="20" xfId="3" applyNumberFormat="1" applyFont="1" applyFill="1" applyBorder="1" applyAlignment="1">
      <alignment horizontal="center" vertical="center" wrapText="1"/>
    </xf>
    <xf numFmtId="3" fontId="13" fillId="10" borderId="33" xfId="3" quotePrefix="1" applyNumberFormat="1" applyFont="1" applyFill="1" applyBorder="1" applyAlignment="1">
      <alignment horizontal="center" vertical="center" wrapText="1"/>
    </xf>
    <xf numFmtId="3" fontId="6" fillId="8" borderId="20" xfId="3" applyNumberFormat="1" applyFill="1" applyBorder="1" applyAlignment="1">
      <alignment horizontal="center" vertical="center"/>
    </xf>
    <xf numFmtId="3" fontId="37" fillId="8" borderId="20" xfId="3" applyNumberFormat="1" applyFont="1" applyFill="1" applyBorder="1" applyAlignment="1">
      <alignment horizontal="center" vertical="center" wrapText="1"/>
    </xf>
    <xf numFmtId="3" fontId="37" fillId="8" borderId="32" xfId="3" applyNumberFormat="1" applyFont="1" applyFill="1" applyBorder="1" applyAlignment="1">
      <alignment horizontal="center" vertical="center" wrapText="1"/>
    </xf>
    <xf numFmtId="3" fontId="13" fillId="16" borderId="19" xfId="3" applyNumberFormat="1" applyFont="1" applyFill="1" applyBorder="1" applyAlignment="1">
      <alignment horizontal="center" vertical="center" wrapText="1"/>
    </xf>
    <xf numFmtId="3" fontId="6" fillId="0" borderId="19" xfId="3" applyNumberFormat="1" applyBorder="1" applyAlignment="1">
      <alignment horizontal="center" vertical="center" wrapText="1"/>
    </xf>
    <xf numFmtId="3" fontId="6" fillId="0" borderId="19" xfId="3" applyNumberFormat="1" applyBorder="1" applyAlignment="1">
      <alignment horizontal="center" vertical="center"/>
    </xf>
    <xf numFmtId="3" fontId="6" fillId="0" borderId="20" xfId="3" applyNumberFormat="1" applyBorder="1" applyAlignment="1">
      <alignment horizontal="center" vertical="center"/>
    </xf>
    <xf numFmtId="3" fontId="6" fillId="10" borderId="19" xfId="3" applyNumberFormat="1" applyFill="1" applyBorder="1" applyAlignment="1">
      <alignment horizontal="center" vertical="center" wrapText="1"/>
    </xf>
    <xf numFmtId="3" fontId="13" fillId="16" borderId="19" xfId="3" applyNumberFormat="1" applyFont="1" applyFill="1" applyBorder="1" applyAlignment="1">
      <alignment horizontal="center" vertical="top" wrapText="1"/>
    </xf>
    <xf numFmtId="3" fontId="13" fillId="16" borderId="19" xfId="3" quotePrefix="1" applyNumberFormat="1" applyFont="1" applyFill="1" applyBorder="1" applyAlignment="1">
      <alignment horizontal="center" vertical="center" wrapText="1"/>
    </xf>
    <xf numFmtId="3" fontId="9" fillId="10" borderId="19" xfId="3" applyNumberFormat="1" applyFont="1" applyFill="1" applyBorder="1" applyAlignment="1">
      <alignment horizontal="center" vertical="center" wrapText="1"/>
    </xf>
    <xf numFmtId="3" fontId="9" fillId="10" borderId="20" xfId="3" applyNumberFormat="1" applyFont="1" applyFill="1" applyBorder="1" applyAlignment="1">
      <alignment horizontal="center" vertical="center" wrapText="1"/>
    </xf>
    <xf numFmtId="3" fontId="13" fillId="10" borderId="19" xfId="3" applyNumberFormat="1" applyFont="1" applyFill="1" applyBorder="1" applyAlignment="1">
      <alignment horizontal="center" vertical="center" wrapText="1"/>
    </xf>
    <xf numFmtId="9" fontId="6" fillId="0" borderId="21" xfId="15" applyFont="1" applyBorder="1" applyAlignment="1">
      <alignment horizontal="center" vertical="center"/>
    </xf>
    <xf numFmtId="0" fontId="28" fillId="0" borderId="9" xfId="3" applyFont="1" applyBorder="1" applyAlignment="1">
      <alignment horizontal="center" vertical="center" wrapText="1"/>
    </xf>
    <xf numFmtId="3" fontId="82" fillId="0" borderId="9" xfId="3" quotePrefix="1" applyNumberFormat="1" applyFont="1" applyBorder="1"/>
    <xf numFmtId="3" fontId="59" fillId="0" borderId="0" xfId="3" applyNumberFormat="1" applyFont="1"/>
    <xf numFmtId="3" fontId="80" fillId="0" borderId="20" xfId="3" applyNumberFormat="1" applyFont="1" applyBorder="1" applyAlignment="1">
      <alignment horizontal="center" vertical="center"/>
    </xf>
    <xf numFmtId="3" fontId="80" fillId="0" borderId="21" xfId="3" applyNumberFormat="1" applyFont="1" applyBorder="1" applyAlignment="1">
      <alignment horizontal="center" vertical="center"/>
    </xf>
    <xf numFmtId="3" fontId="71" fillId="0" borderId="27" xfId="3" applyNumberFormat="1" applyFont="1" applyBorder="1" applyAlignment="1">
      <alignment vertical="center"/>
    </xf>
    <xf numFmtId="3" fontId="71" fillId="0" borderId="0" xfId="3" applyNumberFormat="1" applyFont="1" applyAlignment="1">
      <alignment vertical="center" wrapText="1"/>
    </xf>
    <xf numFmtId="3" fontId="71" fillId="0" borderId="16" xfId="3" applyNumberFormat="1" applyFont="1" applyBorder="1" applyAlignment="1">
      <alignment vertical="center" wrapText="1"/>
    </xf>
    <xf numFmtId="3" fontId="71" fillId="10" borderId="27" xfId="3" applyNumberFormat="1" applyFont="1" applyFill="1" applyBorder="1" applyAlignment="1">
      <alignment vertical="center" wrapText="1"/>
    </xf>
    <xf numFmtId="3" fontId="71" fillId="0" borderId="23" xfId="3" applyNumberFormat="1" applyFont="1" applyBorder="1" applyAlignment="1">
      <alignment vertical="center"/>
    </xf>
    <xf numFmtId="3" fontId="71" fillId="0" borderId="37" xfId="3" applyNumberFormat="1" applyFont="1" applyBorder="1" applyAlignment="1">
      <alignment vertical="center"/>
    </xf>
    <xf numFmtId="3" fontId="71" fillId="0" borderId="25" xfId="3" applyNumberFormat="1" applyFont="1" applyBorder="1" applyAlignment="1">
      <alignment vertical="center" wrapText="1"/>
    </xf>
    <xf numFmtId="3" fontId="71" fillId="0" borderId="21" xfId="3" applyNumberFormat="1" applyFont="1" applyBorder="1" applyAlignment="1">
      <alignment vertical="center" wrapText="1"/>
    </xf>
    <xf numFmtId="3" fontId="71" fillId="10" borderId="0" xfId="3" applyNumberFormat="1" applyFont="1" applyFill="1" applyAlignment="1">
      <alignment vertical="top" wrapText="1"/>
    </xf>
    <xf numFmtId="3" fontId="77" fillId="0" borderId="28" xfId="3" applyNumberFormat="1" applyFont="1" applyBorder="1" applyAlignment="1">
      <alignment horizontal="center" vertical="center" wrapText="1"/>
    </xf>
    <xf numFmtId="3" fontId="71" fillId="10" borderId="0" xfId="3" applyNumberFormat="1" applyFont="1" applyFill="1" applyAlignment="1">
      <alignment vertical="center" wrapText="1"/>
    </xf>
    <xf numFmtId="3" fontId="71" fillId="10" borderId="16" xfId="3" applyNumberFormat="1" applyFont="1" applyFill="1" applyBorder="1" applyAlignment="1">
      <alignment vertical="center" wrapText="1"/>
    </xf>
    <xf numFmtId="3" fontId="71" fillId="0" borderId="24" xfId="3" applyNumberFormat="1" applyFont="1" applyBorder="1" applyAlignment="1">
      <alignment horizontal="center" vertical="center" wrapText="1"/>
    </xf>
    <xf numFmtId="3" fontId="71" fillId="0" borderId="32" xfId="3" applyNumberFormat="1" applyFont="1" applyBorder="1" applyAlignment="1">
      <alignment vertical="center" wrapText="1"/>
    </xf>
    <xf numFmtId="3" fontId="71" fillId="8" borderId="32" xfId="3" applyNumberFormat="1" applyFont="1" applyFill="1" applyBorder="1" applyAlignment="1">
      <alignment vertical="center" wrapText="1"/>
    </xf>
    <xf numFmtId="3" fontId="80" fillId="8" borderId="32" xfId="3" applyNumberFormat="1" applyFont="1" applyFill="1" applyBorder="1" applyAlignment="1">
      <alignment vertical="center"/>
    </xf>
    <xf numFmtId="3" fontId="86" fillId="0" borderId="32" xfId="3" applyNumberFormat="1" applyFont="1" applyBorder="1" applyAlignment="1">
      <alignment horizontal="left" vertical="center" wrapText="1" indent="1"/>
    </xf>
    <xf numFmtId="3" fontId="80" fillId="0" borderId="32" xfId="3" applyNumberFormat="1" applyFont="1" applyBorder="1" applyAlignment="1">
      <alignment horizontal="center" vertical="center" wrapText="1"/>
    </xf>
    <xf numFmtId="3" fontId="80" fillId="0" borderId="32" xfId="3" applyNumberFormat="1" applyFont="1" applyBorder="1" applyAlignment="1">
      <alignment vertical="center"/>
    </xf>
    <xf numFmtId="3" fontId="169" fillId="0" borderId="9" xfId="3" applyNumberFormat="1" applyFont="1" applyBorder="1" applyAlignment="1">
      <alignment horizontal="center" vertical="center" wrapText="1"/>
    </xf>
    <xf numFmtId="3" fontId="169" fillId="0" borderId="13" xfId="3" applyNumberFormat="1" applyFont="1" applyBorder="1" applyAlignment="1">
      <alignment horizontal="center" vertical="center" wrapText="1"/>
    </xf>
    <xf numFmtId="3" fontId="169" fillId="20" borderId="9" xfId="3" applyNumberFormat="1" applyFont="1" applyFill="1" applyBorder="1" applyAlignment="1">
      <alignment horizontal="center" vertical="center" wrapText="1"/>
    </xf>
    <xf numFmtId="3" fontId="52" fillId="0" borderId="9" xfId="3" applyNumberFormat="1" applyFont="1" applyBorder="1" applyAlignment="1">
      <alignment horizontal="center" vertical="center" wrapText="1"/>
    </xf>
    <xf numFmtId="3" fontId="169" fillId="0" borderId="10" xfId="3" applyNumberFormat="1" applyFont="1" applyBorder="1" applyAlignment="1">
      <alignment horizontal="center" vertical="center" wrapText="1"/>
    </xf>
    <xf numFmtId="3" fontId="169" fillId="0" borderId="1" xfId="3" applyNumberFormat="1" applyFont="1" applyBorder="1" applyAlignment="1">
      <alignment horizontal="center" vertical="center" wrapText="1"/>
    </xf>
    <xf numFmtId="3" fontId="49" fillId="0" borderId="9" xfId="8" applyFont="1" applyFill="1" applyAlignment="1">
      <alignment horizontal="center" vertical="center"/>
      <protection locked="0"/>
    </xf>
    <xf numFmtId="3" fontId="49" fillId="20" borderId="9" xfId="8" applyFont="1" applyFill="1" applyAlignment="1">
      <alignment horizontal="center" vertical="center"/>
      <protection locked="0"/>
    </xf>
    <xf numFmtId="3" fontId="49" fillId="20" borderId="12" xfId="8" applyFont="1" applyFill="1" applyBorder="1" applyAlignment="1">
      <alignment horizontal="center" vertical="center"/>
      <protection locked="0"/>
    </xf>
    <xf numFmtId="3" fontId="49" fillId="0" borderId="12" xfId="8" applyFont="1" applyFill="1" applyBorder="1" applyAlignment="1">
      <alignment horizontal="center" vertical="center"/>
      <protection locked="0"/>
    </xf>
    <xf numFmtId="3" fontId="170" fillId="20" borderId="9" xfId="8" applyFont="1" applyFill="1" applyAlignment="1">
      <alignment horizontal="center" vertical="center"/>
      <protection locked="0"/>
    </xf>
    <xf numFmtId="3" fontId="170" fillId="20" borderId="12" xfId="8" applyFont="1" applyFill="1" applyBorder="1" applyAlignment="1">
      <alignment horizontal="center" vertical="center"/>
      <protection locked="0"/>
    </xf>
    <xf numFmtId="3" fontId="82" fillId="0" borderId="9" xfId="3" applyNumberFormat="1" applyFont="1" applyBorder="1" applyAlignment="1">
      <alignment horizontal="center" vertical="center"/>
    </xf>
    <xf numFmtId="0" fontId="8" fillId="5" borderId="9" xfId="5" applyFont="1" applyFill="1" applyBorder="1" applyAlignment="1">
      <alignment horizontal="left" vertical="top"/>
    </xf>
    <xf numFmtId="0" fontId="8" fillId="0" borderId="9" xfId="5" applyFont="1" applyBorder="1" applyAlignment="1">
      <alignment horizontal="left" vertical="top"/>
    </xf>
    <xf numFmtId="0" fontId="8" fillId="0" borderId="9" xfId="15" applyNumberFormat="1" applyFont="1" applyFill="1" applyBorder="1" applyAlignment="1" applyProtection="1">
      <alignment horizontal="center" vertical="center" wrapText="1"/>
      <protection locked="0"/>
    </xf>
    <xf numFmtId="4" fontId="8" fillId="0" borderId="9" xfId="15" applyNumberFormat="1" applyFont="1" applyFill="1" applyBorder="1" applyAlignment="1" applyProtection="1">
      <alignment horizontal="center" vertical="center" wrapText="1"/>
      <protection locked="0"/>
    </xf>
    <xf numFmtId="3" fontId="16" fillId="0" borderId="9" xfId="3" applyNumberFormat="1" applyFont="1" applyBorder="1" applyAlignment="1">
      <alignment vertical="center" wrapText="1"/>
    </xf>
    <xf numFmtId="3" fontId="163" fillId="0" borderId="9" xfId="3" applyNumberFormat="1" applyFont="1" applyBorder="1" applyAlignment="1">
      <alignment vertical="center" wrapText="1"/>
    </xf>
    <xf numFmtId="0" fontId="172" fillId="0" borderId="0" xfId="3" applyFont="1" applyAlignment="1">
      <alignment horizontal="left"/>
    </xf>
    <xf numFmtId="0" fontId="6" fillId="10" borderId="0" xfId="3" applyFill="1"/>
    <xf numFmtId="0" fontId="6" fillId="10" borderId="0" xfId="3" applyFill="1" applyAlignment="1">
      <alignment horizontal="center" vertical="center" wrapText="1"/>
    </xf>
    <xf numFmtId="0" fontId="10" fillId="24" borderId="9" xfId="3" applyFont="1" applyFill="1" applyBorder="1" applyAlignment="1">
      <alignment horizontal="center" vertical="center" wrapText="1"/>
    </xf>
    <xf numFmtId="0" fontId="9" fillId="4" borderId="9" xfId="3" applyFont="1" applyFill="1" applyBorder="1" applyAlignment="1">
      <alignment horizontal="justify" vertical="center" wrapText="1"/>
    </xf>
    <xf numFmtId="0" fontId="171" fillId="0" borderId="9" xfId="3" applyFont="1" applyBorder="1" applyAlignment="1">
      <alignment horizontal="justify" vertical="center" wrapText="1"/>
    </xf>
    <xf numFmtId="0" fontId="6" fillId="24" borderId="9" xfId="3" applyFill="1" applyBorder="1" applyAlignment="1">
      <alignment horizontal="center" vertical="center" wrapText="1"/>
    </xf>
    <xf numFmtId="0" fontId="9" fillId="0" borderId="13" xfId="3" applyFont="1" applyBorder="1" applyAlignment="1">
      <alignment vertical="center" wrapText="1"/>
    </xf>
    <xf numFmtId="0" fontId="173" fillId="0" borderId="9" xfId="3" applyFont="1" applyBorder="1" applyAlignment="1">
      <alignment vertical="center" wrapText="1"/>
    </xf>
    <xf numFmtId="0" fontId="10" fillId="4" borderId="9" xfId="3" applyFont="1" applyFill="1" applyBorder="1" applyAlignment="1">
      <alignment horizontal="center" vertical="center" wrapText="1"/>
    </xf>
    <xf numFmtId="0" fontId="9" fillId="0" borderId="13" xfId="3" applyFont="1" applyBorder="1" applyAlignment="1">
      <alignment horizontal="left" vertical="center" wrapText="1"/>
    </xf>
    <xf numFmtId="0" fontId="9" fillId="0" borderId="0" xfId="3" applyFont="1" applyAlignment="1">
      <alignment horizontal="center"/>
    </xf>
    <xf numFmtId="0" fontId="9" fillId="24" borderId="9" xfId="3" applyFont="1" applyFill="1" applyBorder="1" applyAlignment="1">
      <alignment horizontal="center" vertical="center"/>
    </xf>
    <xf numFmtId="0" fontId="9" fillId="24" borderId="9" xfId="3" applyFont="1" applyFill="1" applyBorder="1" applyAlignment="1">
      <alignment horizontal="justify" vertical="center" wrapText="1"/>
    </xf>
    <xf numFmtId="0" fontId="9" fillId="24" borderId="9" xfId="3" applyFont="1" applyFill="1" applyBorder="1" applyAlignment="1">
      <alignment horizontal="center" vertical="center" wrapText="1"/>
    </xf>
    <xf numFmtId="0" fontId="9" fillId="0" borderId="9" xfId="3" applyFont="1" applyBorder="1" applyAlignment="1">
      <alignment horizontal="left" vertical="center" wrapText="1" indent="3"/>
    </xf>
    <xf numFmtId="0" fontId="9" fillId="0" borderId="9" xfId="3" applyFont="1" applyBorder="1" applyAlignment="1">
      <alignment horizontal="left" vertical="center" wrapText="1" indent="2"/>
    </xf>
    <xf numFmtId="0" fontId="13" fillId="24" borderId="9" xfId="3" applyFont="1" applyFill="1" applyBorder="1" applyAlignment="1">
      <alignment horizontal="center" vertical="center" wrapText="1"/>
    </xf>
    <xf numFmtId="0" fontId="6" fillId="0" borderId="9" xfId="3" applyBorder="1" applyAlignment="1">
      <alignment horizontal="left" vertical="center" wrapText="1" indent="3"/>
    </xf>
    <xf numFmtId="0" fontId="59" fillId="0" borderId="9" xfId="3" applyFont="1" applyBorder="1" applyAlignment="1">
      <alignment horizontal="left" vertical="center" wrapText="1" indent="4"/>
    </xf>
    <xf numFmtId="0" fontId="172" fillId="10" borderId="0" xfId="3" applyFont="1" applyFill="1" applyAlignment="1">
      <alignment horizontal="left"/>
    </xf>
    <xf numFmtId="0" fontId="82" fillId="10" borderId="9" xfId="3" applyFont="1" applyFill="1" applyBorder="1" applyAlignment="1">
      <alignment horizontal="center"/>
    </xf>
    <xf numFmtId="0" fontId="53" fillId="10" borderId="0" xfId="3" applyFont="1" applyFill="1"/>
    <xf numFmtId="0" fontId="6" fillId="10" borderId="9" xfId="3" applyFill="1" applyBorder="1" applyAlignment="1">
      <alignment horizontal="center"/>
    </xf>
    <xf numFmtId="0" fontId="12" fillId="10" borderId="15" xfId="3" applyFont="1" applyFill="1" applyBorder="1" applyAlignment="1">
      <alignment horizontal="center" vertical="center" wrapText="1"/>
    </xf>
    <xf numFmtId="0" fontId="12" fillId="0" borderId="14" xfId="3" applyFont="1" applyBorder="1" applyAlignment="1">
      <alignment horizontal="center" vertical="center" wrapText="1"/>
    </xf>
    <xf numFmtId="0" fontId="12" fillId="10" borderId="14" xfId="3" applyFont="1" applyFill="1" applyBorder="1" applyAlignment="1">
      <alignment horizontal="center" vertical="center" wrapText="1"/>
    </xf>
    <xf numFmtId="0" fontId="6" fillId="10" borderId="9" xfId="3" applyFill="1" applyBorder="1"/>
    <xf numFmtId="0" fontId="12" fillId="10" borderId="9" xfId="3" applyFont="1" applyFill="1" applyBorder="1" applyAlignment="1">
      <alignment horizontal="center"/>
    </xf>
    <xf numFmtId="0" fontId="12" fillId="0" borderId="9" xfId="3" applyFont="1" applyBorder="1" applyAlignment="1">
      <alignment horizontal="center"/>
    </xf>
    <xf numFmtId="4" fontId="9" fillId="0" borderId="0" xfId="3" applyNumberFormat="1" applyFont="1"/>
    <xf numFmtId="3" fontId="9" fillId="0" borderId="0" xfId="3" applyNumberFormat="1" applyFont="1"/>
    <xf numFmtId="3" fontId="70" fillId="0" borderId="9" xfId="3" applyNumberFormat="1" applyFont="1" applyBorder="1" applyAlignment="1">
      <alignment vertical="center"/>
    </xf>
    <xf numFmtId="0" fontId="6" fillId="0" borderId="0" xfId="3" quotePrefix="1"/>
    <xf numFmtId="3" fontId="0" fillId="0" borderId="0" xfId="0" applyNumberFormat="1"/>
    <xf numFmtId="0" fontId="171" fillId="0" borderId="9" xfId="0" applyFont="1" applyBorder="1" applyAlignment="1">
      <alignment horizontal="justify" vertical="top" wrapText="1"/>
    </xf>
    <xf numFmtId="0" fontId="177" fillId="10" borderId="0" xfId="0" applyFont="1" applyFill="1"/>
    <xf numFmtId="0" fontId="0" fillId="10" borderId="0" xfId="0" applyFill="1"/>
    <xf numFmtId="0" fontId="13" fillId="10" borderId="9" xfId="0" applyFont="1" applyFill="1" applyBorder="1"/>
    <xf numFmtId="0" fontId="172" fillId="0" borderId="0" xfId="0" applyFont="1" applyAlignment="1">
      <alignment horizontal="left"/>
    </xf>
    <xf numFmtId="0" fontId="0" fillId="10" borderId="0" xfId="0" applyFill="1" applyAlignment="1">
      <alignment vertical="center" wrapText="1"/>
    </xf>
    <xf numFmtId="0" fontId="0" fillId="10" borderId="0" xfId="0" applyFill="1" applyAlignment="1">
      <alignment horizontal="center" vertical="center" wrapText="1"/>
    </xf>
    <xf numFmtId="0" fontId="0" fillId="10" borderId="5" xfId="0" applyFill="1" applyBorder="1" applyAlignment="1">
      <alignment horizontal="center" vertical="center" wrapText="1"/>
    </xf>
    <xf numFmtId="0" fontId="0" fillId="10" borderId="12" xfId="0" applyFill="1" applyBorder="1" applyAlignment="1">
      <alignment horizontal="center" vertical="center" wrapText="1"/>
    </xf>
    <xf numFmtId="0" fontId="0" fillId="10" borderId="4" xfId="0" applyFill="1" applyBorder="1" applyAlignment="1">
      <alignment horizontal="center" vertical="center" wrapText="1"/>
    </xf>
    <xf numFmtId="0" fontId="0" fillId="10" borderId="14" xfId="0" applyFill="1" applyBorder="1" applyAlignment="1">
      <alignment vertical="center" wrapText="1"/>
    </xf>
    <xf numFmtId="0" fontId="0" fillId="10" borderId="13" xfId="0" applyFill="1" applyBorder="1" applyAlignment="1">
      <alignment vertical="center" wrapText="1"/>
    </xf>
    <xf numFmtId="0" fontId="0" fillId="4" borderId="10" xfId="0" applyFill="1" applyBorder="1" applyAlignment="1">
      <alignment horizontal="center" vertical="center" wrapText="1"/>
    </xf>
    <xf numFmtId="0" fontId="13" fillId="4" borderId="11"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0" fontId="0" fillId="10" borderId="15" xfId="0" applyFill="1" applyBorder="1" applyAlignment="1">
      <alignment horizontal="center" vertical="center" wrapText="1"/>
    </xf>
    <xf numFmtId="0" fontId="0" fillId="10" borderId="15" xfId="0" applyFill="1" applyBorder="1" applyAlignment="1">
      <alignment horizontal="left" vertical="center" wrapText="1" indent="1"/>
    </xf>
    <xf numFmtId="0" fontId="13" fillId="10" borderId="9" xfId="0" applyFont="1" applyFill="1" applyBorder="1" applyAlignment="1">
      <alignment horizontal="left" vertical="center" wrapText="1" indent="3"/>
    </xf>
    <xf numFmtId="0" fontId="0" fillId="10" borderId="9" xfId="0" applyFill="1" applyBorder="1" applyAlignment="1">
      <alignment vertical="center" wrapText="1"/>
    </xf>
    <xf numFmtId="0" fontId="0" fillId="10" borderId="9" xfId="0" applyFill="1" applyBorder="1" applyAlignment="1">
      <alignment horizontal="left" vertical="center" wrapText="1" indent="4"/>
    </xf>
    <xf numFmtId="0" fontId="0" fillId="10" borderId="9" xfId="0" applyFill="1" applyBorder="1" applyAlignment="1">
      <alignment horizontal="left" vertical="center" wrapText="1" indent="5"/>
    </xf>
    <xf numFmtId="0" fontId="0" fillId="0" borderId="9" xfId="0" applyBorder="1" applyAlignment="1">
      <alignment horizontal="left" vertical="center" wrapText="1" indent="4"/>
    </xf>
    <xf numFmtId="0" fontId="0" fillId="10" borderId="9" xfId="0" applyFill="1" applyBorder="1" applyAlignment="1">
      <alignment horizontal="left" vertical="center" wrapText="1" indent="6"/>
    </xf>
    <xf numFmtId="0" fontId="0" fillId="0" borderId="9" xfId="0" applyBorder="1" applyAlignment="1">
      <alignment horizontal="left" vertical="center" wrapText="1" indent="5"/>
    </xf>
    <xf numFmtId="0" fontId="13" fillId="0" borderId="9" xfId="0" applyFont="1" applyBorder="1" applyAlignment="1">
      <alignment horizontal="left" vertical="center" wrapText="1" indent="3"/>
    </xf>
    <xf numFmtId="0" fontId="0" fillId="10" borderId="9" xfId="0" applyFill="1" applyBorder="1" applyAlignment="1">
      <alignment horizontal="left" vertical="center" wrapText="1" indent="1"/>
    </xf>
    <xf numFmtId="0" fontId="0" fillId="0" borderId="9" xfId="0" applyBorder="1" applyAlignment="1">
      <alignment horizontal="left" vertical="center" wrapText="1" indent="3"/>
    </xf>
    <xf numFmtId="0" fontId="13" fillId="0" borderId="9" xfId="0" applyFont="1" applyBorder="1" applyAlignment="1">
      <alignment vertical="center" wrapText="1"/>
    </xf>
    <xf numFmtId="0" fontId="0" fillId="10" borderId="9" xfId="0" applyFill="1" applyBorder="1" applyAlignment="1">
      <alignment horizontal="center" vertical="center" wrapText="1"/>
    </xf>
    <xf numFmtId="0" fontId="13" fillId="0" borderId="9" xfId="0" applyFont="1" applyBorder="1" applyAlignment="1">
      <alignment horizontal="left" vertical="center" wrapText="1" indent="2"/>
    </xf>
    <xf numFmtId="0" fontId="9" fillId="10" borderId="9"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3" fillId="10" borderId="9" xfId="0" applyFont="1" applyFill="1" applyBorder="1" applyAlignment="1">
      <alignment horizontal="left" vertical="center" wrapText="1"/>
    </xf>
    <xf numFmtId="0" fontId="9" fillId="10" borderId="0" xfId="0" applyFont="1" applyFill="1" applyAlignment="1">
      <alignment vertical="center" wrapText="1"/>
    </xf>
    <xf numFmtId="0" fontId="9" fillId="10" borderId="0" xfId="0" applyFont="1" applyFill="1" applyAlignment="1">
      <alignment horizontal="center" vertical="center" wrapText="1"/>
    </xf>
    <xf numFmtId="0" fontId="9" fillId="0" borderId="0" xfId="0" applyFont="1" applyAlignment="1">
      <alignment vertical="center" wrapText="1"/>
    </xf>
    <xf numFmtId="0" fontId="9"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9" fillId="10" borderId="23" xfId="0" applyFont="1" applyFill="1" applyBorder="1" applyAlignment="1">
      <alignment horizontal="center" vertical="center" wrapText="1"/>
    </xf>
    <xf numFmtId="0" fontId="9" fillId="10" borderId="66" xfId="0" applyFont="1" applyFill="1" applyBorder="1" applyAlignment="1">
      <alignment vertical="center" wrapText="1"/>
    </xf>
    <xf numFmtId="0" fontId="9" fillId="10" borderId="27" xfId="0" applyFont="1" applyFill="1" applyBorder="1" applyAlignment="1">
      <alignment horizontal="center" vertical="center" wrapText="1"/>
    </xf>
    <xf numFmtId="0" fontId="9" fillId="10" borderId="5" xfId="0" applyFont="1" applyFill="1" applyBorder="1" applyAlignment="1">
      <alignment vertical="center" wrapText="1"/>
    </xf>
    <xf numFmtId="0" fontId="9" fillId="14" borderId="0" xfId="0" applyFont="1" applyFill="1" applyAlignment="1">
      <alignment vertical="center" wrapText="1"/>
    </xf>
    <xf numFmtId="0" fontId="9" fillId="10" borderId="4" xfId="0" applyFont="1" applyFill="1" applyBorder="1" applyAlignment="1">
      <alignment horizontal="center" vertical="center" wrapText="1"/>
    </xf>
    <xf numFmtId="0" fontId="9" fillId="10" borderId="8" xfId="0" applyFont="1" applyFill="1" applyBorder="1" applyAlignment="1">
      <alignment vertical="center" wrapText="1"/>
    </xf>
    <xf numFmtId="0" fontId="9" fillId="10" borderId="15" xfId="0" applyFont="1" applyFill="1" applyBorder="1" applyAlignment="1">
      <alignment vertical="center" wrapText="1"/>
    </xf>
    <xf numFmtId="0" fontId="9" fillId="10" borderId="9" xfId="0" applyFont="1" applyFill="1" applyBorder="1" applyAlignment="1">
      <alignment vertical="center" wrapText="1"/>
    </xf>
    <xf numFmtId="0" fontId="172" fillId="10" borderId="9" xfId="0" applyFont="1" applyFill="1" applyBorder="1" applyAlignment="1">
      <alignment horizontal="left" vertical="center" wrapText="1"/>
    </xf>
    <xf numFmtId="0" fontId="9" fillId="10" borderId="0" xfId="0" quotePrefix="1" applyFont="1" applyFill="1" applyAlignment="1">
      <alignment vertical="center" wrapText="1"/>
    </xf>
    <xf numFmtId="0" fontId="9" fillId="10" borderId="9" xfId="0" applyFont="1" applyFill="1" applyBorder="1" applyAlignment="1">
      <alignment horizontal="left" vertical="center" wrapText="1" indent="1"/>
    </xf>
    <xf numFmtId="0" fontId="9" fillId="10" borderId="9" xfId="0" applyFont="1" applyFill="1" applyBorder="1" applyAlignment="1">
      <alignment horizontal="left" vertical="center" wrapText="1" indent="3"/>
    </xf>
    <xf numFmtId="0" fontId="9" fillId="10" borderId="9" xfId="0" applyFont="1" applyFill="1" applyBorder="1" applyAlignment="1">
      <alignment horizontal="left" vertical="center" wrapText="1" indent="4"/>
    </xf>
    <xf numFmtId="0" fontId="9" fillId="10" borderId="9" xfId="0" applyFont="1" applyFill="1" applyBorder="1" applyAlignment="1">
      <alignment horizontal="left" vertical="center" wrapText="1" indent="5"/>
    </xf>
    <xf numFmtId="0" fontId="9" fillId="0" borderId="9" xfId="0" applyFont="1" applyBorder="1" applyAlignment="1">
      <alignment vertical="center" wrapText="1"/>
    </xf>
    <xf numFmtId="0" fontId="9" fillId="10" borderId="9" xfId="0" applyFont="1" applyFill="1" applyBorder="1" applyAlignment="1">
      <alignment horizontal="left" vertical="center" wrapText="1" indent="2"/>
    </xf>
    <xf numFmtId="0" fontId="9" fillId="10" borderId="0" xfId="0" applyFont="1" applyFill="1"/>
    <xf numFmtId="0" fontId="10" fillId="10" borderId="0" xfId="0" applyFont="1" applyFill="1"/>
    <xf numFmtId="0" fontId="9" fillId="10" borderId="9" xfId="0" applyFont="1" applyFill="1" applyBorder="1" applyAlignment="1">
      <alignment horizontal="center"/>
    </xf>
    <xf numFmtId="0" fontId="9" fillId="10" borderId="9" xfId="0" applyFont="1" applyFill="1" applyBorder="1"/>
    <xf numFmtId="0" fontId="9" fillId="0" borderId="9" xfId="0" applyFont="1" applyBorder="1"/>
    <xf numFmtId="0" fontId="9" fillId="10" borderId="9" xfId="0" applyFont="1" applyFill="1" applyBorder="1" applyAlignment="1">
      <alignment horizontal="left" indent="2"/>
    </xf>
    <xf numFmtId="10" fontId="13" fillId="10" borderId="9" xfId="0" applyNumberFormat="1" applyFont="1" applyFill="1" applyBorder="1"/>
    <xf numFmtId="3" fontId="0" fillId="0" borderId="9" xfId="0" applyNumberFormat="1" applyBorder="1"/>
    <xf numFmtId="3" fontId="16" fillId="0" borderId="0" xfId="3" applyNumberFormat="1" applyFont="1" applyAlignment="1">
      <alignment vertical="center" wrapText="1"/>
    </xf>
    <xf numFmtId="3" fontId="163" fillId="0" borderId="0" xfId="3" applyNumberFormat="1" applyFont="1" applyAlignment="1">
      <alignment vertical="center" wrapText="1"/>
    </xf>
    <xf numFmtId="0" fontId="9" fillId="0" borderId="10" xfId="3" applyFont="1" applyBorder="1" applyAlignment="1">
      <alignment horizontal="left" vertical="center" wrapText="1"/>
    </xf>
    <xf numFmtId="0" fontId="87" fillId="0" borderId="0" xfId="0" applyFont="1"/>
    <xf numFmtId="0" fontId="70" fillId="25" borderId="9" xfId="0" applyFont="1" applyFill="1" applyBorder="1" applyAlignment="1">
      <alignment vertical="center" wrapText="1"/>
    </xf>
    <xf numFmtId="0" fontId="82" fillId="0" borderId="9" xfId="0" applyFont="1" applyBorder="1" applyAlignment="1">
      <alignment vertical="center" wrapText="1"/>
    </xf>
    <xf numFmtId="0" fontId="181" fillId="5" borderId="0" xfId="0" applyFont="1" applyFill="1"/>
    <xf numFmtId="0" fontId="182" fillId="0" borderId="0" xfId="0" applyFont="1"/>
    <xf numFmtId="49" fontId="53" fillId="25" borderId="9" xfId="0" applyNumberFormat="1" applyFont="1" applyFill="1" applyBorder="1" applyAlignment="1">
      <alignment horizontal="center" vertical="center"/>
    </xf>
    <xf numFmtId="0" fontId="70" fillId="25" borderId="9" xfId="0" applyFont="1" applyFill="1" applyBorder="1" applyAlignment="1">
      <alignment horizontal="center" vertical="center" wrapText="1"/>
    </xf>
    <xf numFmtId="49" fontId="82" fillId="25" borderId="10" xfId="16" applyNumberFormat="1" applyFont="1" applyFill="1" applyBorder="1" applyAlignment="1">
      <alignment horizontal="right" vertical="center" indent="1"/>
    </xf>
    <xf numFmtId="3" fontId="110" fillId="27" borderId="9" xfId="17" applyFont="1" applyFill="1" applyBorder="1" applyProtection="1">
      <alignment horizontal="right" vertical="center"/>
    </xf>
    <xf numFmtId="3" fontId="110" fillId="20" borderId="9" xfId="17" applyFont="1" applyFill="1" applyBorder="1" applyProtection="1">
      <alignment horizontal="right" vertical="center"/>
    </xf>
    <xf numFmtId="3" fontId="82" fillId="27" borderId="10" xfId="0" applyNumberFormat="1" applyFont="1" applyFill="1" applyBorder="1" applyAlignment="1">
      <alignment horizontal="right" vertical="center" wrapText="1"/>
    </xf>
    <xf numFmtId="0" fontId="0" fillId="5" borderId="0" xfId="0" applyFill="1"/>
    <xf numFmtId="0" fontId="53" fillId="0" borderId="12" xfId="0" applyFont="1" applyBorder="1"/>
    <xf numFmtId="49" fontId="82" fillId="25" borderId="9" xfId="16" applyNumberFormat="1" applyFont="1" applyFill="1" applyBorder="1" applyAlignment="1">
      <alignment horizontal="right" vertical="center" indent="1"/>
    </xf>
    <xf numFmtId="0" fontId="53" fillId="0" borderId="15" xfId="0" applyFont="1" applyBorder="1"/>
    <xf numFmtId="0" fontId="110" fillId="0" borderId="0" xfId="0" applyFont="1"/>
    <xf numFmtId="0" fontId="53" fillId="0" borderId="0" xfId="0" applyFont="1"/>
    <xf numFmtId="165" fontId="172" fillId="0" borderId="0" xfId="0" applyNumberFormat="1" applyFont="1" applyAlignment="1">
      <alignment vertical="center"/>
    </xf>
    <xf numFmtId="49" fontId="0" fillId="25" borderId="9" xfId="0" applyNumberFormat="1" applyFill="1" applyBorder="1" applyAlignment="1">
      <alignment horizontal="center" vertical="center"/>
    </xf>
    <xf numFmtId="49" fontId="9" fillId="25" borderId="9" xfId="16" applyNumberFormat="1" applyFont="1" applyFill="1" applyBorder="1" applyAlignment="1">
      <alignment horizontal="right" vertical="center" indent="1"/>
    </xf>
    <xf numFmtId="0" fontId="82" fillId="22" borderId="9" xfId="0" quotePrefix="1" applyFont="1" applyFill="1" applyBorder="1" applyAlignment="1" applyProtection="1">
      <alignment horizontal="left" vertical="center"/>
      <protection locked="0"/>
    </xf>
    <xf numFmtId="0" fontId="82" fillId="4" borderId="9" xfId="0" quotePrefix="1" applyFont="1" applyFill="1" applyBorder="1" applyAlignment="1">
      <alignment horizontal="left" vertical="center"/>
    </xf>
    <xf numFmtId="0" fontId="82" fillId="22" borderId="9" xfId="0" applyFont="1" applyFill="1" applyBorder="1" applyProtection="1">
      <protection locked="0"/>
    </xf>
    <xf numFmtId="0" fontId="184" fillId="0" borderId="0" xfId="0" applyFont="1"/>
    <xf numFmtId="0" fontId="53" fillId="10" borderId="0" xfId="0" applyFont="1" applyFill="1"/>
    <xf numFmtId="0" fontId="110" fillId="10" borderId="13" xfId="0" applyFont="1" applyFill="1" applyBorder="1" applyAlignment="1">
      <alignment vertical="top" wrapText="1"/>
    </xf>
    <xf numFmtId="0" fontId="110" fillId="0" borderId="13" xfId="0" applyFont="1" applyBorder="1" applyAlignment="1">
      <alignment vertical="top" wrapText="1"/>
    </xf>
    <xf numFmtId="49" fontId="53" fillId="25" borderId="12" xfId="0" applyNumberFormat="1" applyFont="1" applyFill="1" applyBorder="1" applyAlignment="1">
      <alignment horizontal="center" vertical="center"/>
    </xf>
    <xf numFmtId="0" fontId="70" fillId="0" borderId="9" xfId="0" applyFont="1" applyBorder="1" applyAlignment="1">
      <alignment vertical="center" wrapText="1"/>
    </xf>
    <xf numFmtId="0" fontId="53" fillId="0" borderId="9" xfId="0" applyFont="1" applyBorder="1" applyAlignment="1">
      <alignment vertical="center"/>
    </xf>
    <xf numFmtId="1" fontId="13" fillId="27" borderId="9" xfId="0" applyNumberFormat="1" applyFont="1" applyFill="1" applyBorder="1" applyAlignment="1">
      <alignment horizontal="right" vertical="center" wrapText="1"/>
    </xf>
    <xf numFmtId="0" fontId="53" fillId="22" borderId="9" xfId="0" applyFont="1" applyFill="1" applyBorder="1" applyAlignment="1" applyProtection="1">
      <alignment horizontal="right" vertical="center" wrapText="1"/>
      <protection locked="0"/>
    </xf>
    <xf numFmtId="0" fontId="82" fillId="0" borderId="9" xfId="0" applyFont="1" applyBorder="1" applyAlignment="1">
      <alignment horizontal="left" vertical="center" wrapText="1" indent="3"/>
    </xf>
    <xf numFmtId="166" fontId="53" fillId="22" borderId="9" xfId="0" applyNumberFormat="1" applyFont="1" applyFill="1" applyBorder="1" applyAlignment="1" applyProtection="1">
      <alignment horizontal="right" vertical="center" wrapText="1"/>
      <protection locked="0"/>
    </xf>
    <xf numFmtId="0" fontId="53" fillId="22" borderId="9" xfId="0" applyFont="1" applyFill="1" applyBorder="1" applyAlignment="1" applyProtection="1">
      <alignment horizontal="right" vertical="center"/>
      <protection locked="0"/>
    </xf>
    <xf numFmtId="0" fontId="53" fillId="4" borderId="9" xfId="0" applyFont="1" applyFill="1" applyBorder="1" applyAlignment="1">
      <alignment horizontal="right" vertical="center"/>
    </xf>
    <xf numFmtId="166" fontId="53" fillId="4" borderId="9" xfId="0" applyNumberFormat="1" applyFont="1" applyFill="1" applyBorder="1" applyAlignment="1">
      <alignment horizontal="right" vertical="center" wrapText="1"/>
    </xf>
    <xf numFmtId="0" fontId="53" fillId="4" borderId="9" xfId="0" applyFont="1" applyFill="1" applyBorder="1" applyAlignment="1">
      <alignment horizontal="right" vertical="center" wrapText="1"/>
    </xf>
    <xf numFmtId="0" fontId="185" fillId="5" borderId="0" xfId="0" applyFont="1" applyFill="1"/>
    <xf numFmtId="0" fontId="185" fillId="5" borderId="0" xfId="0" applyFont="1" applyFill="1" applyAlignment="1">
      <alignment wrapText="1"/>
    </xf>
    <xf numFmtId="0" fontId="53" fillId="10" borderId="0" xfId="0" applyFont="1" applyFill="1" applyAlignment="1">
      <alignment horizontal="right" wrapText="1"/>
    </xf>
    <xf numFmtId="0" fontId="70" fillId="25" borderId="9" xfId="0" applyFont="1" applyFill="1" applyBorder="1" applyAlignment="1">
      <alignment vertical="top" wrapText="1"/>
    </xf>
    <xf numFmtId="0" fontId="70" fillId="0" borderId="15" xfId="0" applyFont="1" applyBorder="1" applyAlignment="1">
      <alignment vertical="center"/>
    </xf>
    <xf numFmtId="0" fontId="53" fillId="0" borderId="9" xfId="18" applyFont="1" applyBorder="1" applyAlignment="1">
      <alignment horizontal="left" vertical="top" wrapText="1"/>
    </xf>
    <xf numFmtId="0" fontId="82" fillId="22" borderId="9" xfId="18" applyFont="1" applyFill="1" applyBorder="1" applyAlignment="1" applyProtection="1">
      <alignment horizontal="center" vertical="center" wrapText="1"/>
      <protection locked="0"/>
    </xf>
    <xf numFmtId="0" fontId="82" fillId="22" borderId="9" xfId="0" applyFont="1" applyFill="1" applyBorder="1" applyAlignment="1" applyProtection="1">
      <alignment horizontal="center" vertical="center" wrapText="1"/>
      <protection locked="0"/>
    </xf>
    <xf numFmtId="0" fontId="53" fillId="0" borderId="9" xfId="0" applyFont="1" applyBorder="1" applyAlignment="1">
      <alignment horizontal="left" vertical="top" wrapText="1"/>
    </xf>
    <xf numFmtId="0" fontId="82" fillId="22" borderId="9" xfId="0" quotePrefix="1" applyFont="1" applyFill="1" applyBorder="1" applyAlignment="1" applyProtection="1">
      <alignment horizontal="center" vertical="center" wrapText="1"/>
      <protection locked="0"/>
    </xf>
    <xf numFmtId="0" fontId="53" fillId="0" borderId="0" xfId="0" applyFont="1" applyAlignment="1">
      <alignment wrapText="1"/>
    </xf>
    <xf numFmtId="0" fontId="53" fillId="10" borderId="0" xfId="3" applyFont="1" applyFill="1" applyAlignment="1">
      <alignment horizontal="left" vertical="center" wrapText="1"/>
    </xf>
    <xf numFmtId="0" fontId="110" fillId="10" borderId="0" xfId="3" applyFont="1" applyFill="1" applyAlignment="1">
      <alignment horizontal="center" vertical="center" wrapText="1"/>
    </xf>
    <xf numFmtId="0" fontId="82" fillId="0" borderId="0" xfId="0" applyFont="1"/>
    <xf numFmtId="0" fontId="70" fillId="25" borderId="9" xfId="0" applyFont="1" applyFill="1" applyBorder="1" applyAlignment="1">
      <alignment horizontal="left" vertical="center" wrapText="1"/>
    </xf>
    <xf numFmtId="0" fontId="183" fillId="25" borderId="9" xfId="0" applyFont="1" applyFill="1" applyBorder="1" applyAlignment="1">
      <alignment horizontal="left" vertical="center" wrapText="1"/>
    </xf>
    <xf numFmtId="165" fontId="82" fillId="0" borderId="10" xfId="0" applyNumberFormat="1" applyFont="1" applyBorder="1" applyAlignment="1">
      <alignment wrapText="1"/>
    </xf>
    <xf numFmtId="165" fontId="82" fillId="0" borderId="10" xfId="0" applyNumberFormat="1" applyFont="1" applyBorder="1" applyAlignment="1">
      <alignment horizontal="left" wrapText="1"/>
    </xf>
    <xf numFmtId="0" fontId="0" fillId="0" borderId="68" xfId="0" applyBorder="1"/>
    <xf numFmtId="49" fontId="0" fillId="0" borderId="68" xfId="0" applyNumberFormat="1" applyBorder="1"/>
    <xf numFmtId="0" fontId="0" fillId="10" borderId="0" xfId="3" applyFont="1" applyFill="1" applyAlignment="1">
      <alignment horizontal="left" vertical="center" wrapText="1"/>
    </xf>
    <xf numFmtId="0" fontId="0" fillId="10" borderId="0" xfId="3" applyFont="1" applyFill="1" applyAlignment="1">
      <alignment horizontal="center" vertical="center" wrapText="1"/>
    </xf>
    <xf numFmtId="0" fontId="0" fillId="10" borderId="0" xfId="3" applyFont="1" applyFill="1" applyAlignment="1">
      <alignment vertical="center"/>
    </xf>
    <xf numFmtId="49" fontId="0" fillId="10" borderId="0" xfId="3" applyNumberFormat="1" applyFont="1" applyFill="1" applyAlignment="1">
      <alignment vertical="center"/>
    </xf>
    <xf numFmtId="0" fontId="0" fillId="10" borderId="0" xfId="3" applyFont="1" applyFill="1" applyAlignment="1">
      <alignment horizontal="left" vertical="center"/>
    </xf>
    <xf numFmtId="49" fontId="0" fillId="10" borderId="0" xfId="3" applyNumberFormat="1" applyFont="1" applyFill="1" applyAlignment="1">
      <alignment horizontal="left" vertical="center"/>
    </xf>
    <xf numFmtId="0" fontId="0" fillId="10" borderId="0" xfId="3" applyFont="1" applyFill="1" applyAlignment="1">
      <alignment horizontal="left"/>
    </xf>
    <xf numFmtId="0" fontId="0" fillId="10" borderId="0" xfId="3" applyFont="1" applyFill="1" applyAlignment="1">
      <alignment horizontal="center" vertical="center"/>
    </xf>
    <xf numFmtId="49" fontId="0" fillId="10" borderId="0" xfId="3" applyNumberFormat="1" applyFont="1" applyFill="1" applyAlignment="1">
      <alignment horizontal="left" vertical="center" wrapText="1"/>
    </xf>
    <xf numFmtId="49" fontId="10" fillId="25" borderId="9" xfId="19" applyNumberFormat="1" applyFont="1" applyFill="1" applyBorder="1" applyAlignment="1">
      <alignment horizontal="center" vertical="center" wrapText="1"/>
    </xf>
    <xf numFmtId="0" fontId="10" fillId="25" borderId="9" xfId="19" applyFont="1" applyFill="1" applyBorder="1" applyAlignment="1">
      <alignment horizontal="center" vertical="center" wrapText="1"/>
    </xf>
    <xf numFmtId="49" fontId="0" fillId="0" borderId="0" xfId="0" applyNumberFormat="1"/>
    <xf numFmtId="49" fontId="9" fillId="25" borderId="9" xfId="0" applyNumberFormat="1" applyFont="1" applyFill="1" applyBorder="1" applyAlignment="1">
      <alignment horizontal="center" vertical="center" wrapText="1"/>
    </xf>
    <xf numFmtId="4" fontId="6" fillId="27" borderId="9" xfId="3" applyNumberFormat="1" applyFill="1" applyBorder="1" applyAlignment="1">
      <alignment horizontal="center" vertical="center" wrapText="1"/>
    </xf>
    <xf numFmtId="4" fontId="0" fillId="0" borderId="0" xfId="0" applyNumberFormat="1" applyAlignment="1">
      <alignment horizontal="center" vertical="center"/>
    </xf>
    <xf numFmtId="4" fontId="6" fillId="10" borderId="0" xfId="3" applyNumberFormat="1" applyFill="1" applyAlignment="1">
      <alignment horizontal="center" vertical="center" wrapText="1"/>
    </xf>
    <xf numFmtId="0" fontId="0" fillId="0" borderId="0" xfId="0" applyAlignment="1">
      <alignment horizontal="center" vertical="center"/>
    </xf>
    <xf numFmtId="0" fontId="0" fillId="0" borderId="10" xfId="3" applyFont="1" applyBorder="1" applyAlignment="1">
      <alignment horizontal="left" vertical="center" wrapText="1"/>
    </xf>
    <xf numFmtId="4" fontId="9" fillId="22" borderId="9" xfId="10" applyNumberFormat="1" applyFont="1" applyFill="1" applyBorder="1" applyAlignment="1" applyProtection="1">
      <alignment horizontal="center" vertical="center" wrapText="1"/>
      <protection locked="0"/>
    </xf>
    <xf numFmtId="4" fontId="9" fillId="22" borderId="9" xfId="0" applyNumberFormat="1" applyFont="1" applyFill="1" applyBorder="1" applyAlignment="1" applyProtection="1">
      <alignment horizontal="center" vertical="center"/>
      <protection locked="0"/>
    </xf>
    <xf numFmtId="0" fontId="0" fillId="0" borderId="9" xfId="3" applyFont="1" applyBorder="1" applyAlignment="1">
      <alignment horizontal="left" vertical="center" wrapText="1"/>
    </xf>
    <xf numFmtId="49" fontId="0" fillId="10" borderId="0" xfId="3" applyNumberFormat="1" applyFont="1" applyFill="1" applyAlignment="1">
      <alignment horizontal="center" vertical="center" wrapText="1"/>
    </xf>
    <xf numFmtId="0" fontId="59" fillId="10" borderId="0" xfId="0" applyFont="1" applyFill="1" applyAlignment="1">
      <alignment horizontal="center" vertical="center"/>
    </xf>
    <xf numFmtId="1" fontId="9" fillId="22" borderId="9" xfId="0" applyNumberFormat="1" applyFont="1" applyFill="1" applyBorder="1" applyAlignment="1" applyProtection="1">
      <alignment horizontal="center" vertical="center"/>
      <protection locked="0"/>
    </xf>
    <xf numFmtId="49" fontId="181" fillId="5" borderId="0" xfId="0" applyNumberFormat="1" applyFont="1" applyFill="1"/>
    <xf numFmtId="0" fontId="181" fillId="5" borderId="0" xfId="0" applyFont="1" applyFill="1" applyAlignment="1">
      <alignment horizontal="center" vertical="center"/>
    </xf>
    <xf numFmtId="4" fontId="181" fillId="5" borderId="0" xfId="0" applyNumberFormat="1" applyFont="1" applyFill="1" applyAlignment="1">
      <alignment horizontal="center" vertical="center"/>
    </xf>
    <xf numFmtId="0" fontId="181" fillId="10" borderId="0" xfId="3" applyFont="1" applyFill="1"/>
    <xf numFmtId="4" fontId="6" fillId="10" borderId="0" xfId="3" applyNumberFormat="1" applyFill="1" applyAlignment="1">
      <alignment horizontal="center" vertical="center"/>
    </xf>
    <xf numFmtId="0" fontId="181" fillId="5" borderId="68" xfId="0" applyFont="1" applyFill="1" applyBorder="1"/>
    <xf numFmtId="0" fontId="181" fillId="10" borderId="0" xfId="3" applyFont="1" applyFill="1" applyAlignment="1">
      <alignment horizontal="center" vertical="center"/>
    </xf>
    <xf numFmtId="0" fontId="181" fillId="10" borderId="0" xfId="3" applyFont="1" applyFill="1" applyAlignment="1">
      <alignment horizontal="left" vertical="center"/>
    </xf>
    <xf numFmtId="49" fontId="181" fillId="10" borderId="0" xfId="3" applyNumberFormat="1" applyFont="1" applyFill="1" applyAlignment="1">
      <alignment horizontal="left" vertical="center"/>
    </xf>
    <xf numFmtId="4" fontId="181" fillId="10" borderId="0" xfId="3" applyNumberFormat="1" applyFont="1" applyFill="1" applyAlignment="1">
      <alignment horizontal="center" vertical="center"/>
    </xf>
    <xf numFmtId="0" fontId="0" fillId="0" borderId="69" xfId="0" applyBorder="1"/>
    <xf numFmtId="4" fontId="6" fillId="27" borderId="12" xfId="3" applyNumberFormat="1" applyFill="1" applyBorder="1" applyAlignment="1">
      <alignment horizontal="center" vertical="center" wrapText="1"/>
    </xf>
    <xf numFmtId="0" fontId="0" fillId="0" borderId="70" xfId="0" applyBorder="1"/>
    <xf numFmtId="0" fontId="0" fillId="0" borderId="71" xfId="0" applyBorder="1"/>
    <xf numFmtId="49" fontId="0" fillId="0" borderId="71" xfId="0" applyNumberFormat="1" applyBorder="1"/>
    <xf numFmtId="0" fontId="0" fillId="0" borderId="71" xfId="0" applyBorder="1" applyAlignment="1">
      <alignment horizontal="center" vertical="center"/>
    </xf>
    <xf numFmtId="0" fontId="59" fillId="10" borderId="68" xfId="0" applyFont="1" applyFill="1" applyBorder="1" applyAlignment="1">
      <alignment horizontal="center" vertical="center"/>
    </xf>
    <xf numFmtId="0" fontId="6" fillId="10" borderId="0" xfId="3" applyFill="1" applyAlignment="1">
      <alignment horizontal="center" vertical="center"/>
    </xf>
    <xf numFmtId="0" fontId="181" fillId="5" borderId="69" xfId="0" applyFont="1" applyFill="1" applyBorder="1"/>
    <xf numFmtId="0" fontId="59" fillId="10" borderId="0" xfId="0" applyFont="1" applyFill="1"/>
    <xf numFmtId="0" fontId="13" fillId="10" borderId="72" xfId="3" applyFont="1" applyFill="1" applyBorder="1" applyAlignment="1">
      <alignment horizontal="center" vertical="center"/>
    </xf>
    <xf numFmtId="0" fontId="0" fillId="10" borderId="72" xfId="3" applyFont="1" applyFill="1" applyBorder="1" applyAlignment="1">
      <alignment horizontal="left" vertical="center"/>
    </xf>
    <xf numFmtId="49" fontId="0" fillId="10" borderId="72" xfId="3" applyNumberFormat="1" applyFont="1" applyFill="1" applyBorder="1" applyAlignment="1">
      <alignment horizontal="left" vertical="center"/>
    </xf>
    <xf numFmtId="0" fontId="0" fillId="10" borderId="72" xfId="3" applyFont="1" applyFill="1" applyBorder="1" applyAlignment="1">
      <alignment vertical="center"/>
    </xf>
    <xf numFmtId="0" fontId="0" fillId="0" borderId="72" xfId="0" applyBorder="1"/>
    <xf numFmtId="0" fontId="181" fillId="5" borderId="0" xfId="0" applyFont="1" applyFill="1" applyAlignment="1">
      <alignment vertical="center"/>
    </xf>
    <xf numFmtId="0" fontId="59" fillId="10" borderId="0" xfId="0" applyFont="1" applyFill="1" applyAlignment="1">
      <alignment vertical="center"/>
    </xf>
    <xf numFmtId="0" fontId="0" fillId="0" borderId="0" xfId="0" applyAlignment="1">
      <alignment vertical="center"/>
    </xf>
    <xf numFmtId="0" fontId="59" fillId="10" borderId="0" xfId="0" applyFont="1" applyFill="1" applyAlignment="1">
      <alignment horizontal="left" vertical="center" wrapText="1"/>
    </xf>
    <xf numFmtId="0" fontId="0" fillId="10" borderId="0" xfId="0" applyFill="1" applyAlignment="1">
      <alignment horizontal="left" vertical="center" wrapText="1"/>
    </xf>
    <xf numFmtId="49" fontId="59" fillId="10" borderId="0" xfId="0" applyNumberFormat="1" applyFont="1" applyFill="1" applyAlignment="1">
      <alignment horizontal="left" vertical="center" wrapText="1"/>
    </xf>
    <xf numFmtId="0" fontId="0" fillId="10" borderId="0" xfId="0" applyFill="1" applyAlignment="1">
      <alignment vertical="center"/>
    </xf>
    <xf numFmtId="49" fontId="59" fillId="10" borderId="0" xfId="0" applyNumberFormat="1" applyFont="1" applyFill="1" applyAlignment="1">
      <alignment vertical="center"/>
    </xf>
    <xf numFmtId="0" fontId="59" fillId="22" borderId="9" xfId="0" applyFont="1" applyFill="1" applyBorder="1" applyAlignment="1" applyProtection="1">
      <alignment horizontal="center" vertical="center"/>
      <protection locked="0"/>
    </xf>
    <xf numFmtId="0" fontId="0" fillId="0" borderId="73" xfId="0" applyBorder="1"/>
    <xf numFmtId="0" fontId="59" fillId="22" borderId="9" xfId="0" applyFont="1" applyFill="1" applyBorder="1" applyAlignment="1" applyProtection="1">
      <alignment horizontal="center" vertical="center" wrapText="1"/>
      <protection locked="0"/>
    </xf>
    <xf numFmtId="0" fontId="0" fillId="0" borderId="74" xfId="0" applyBorder="1" applyAlignment="1">
      <alignment horizontal="center" vertical="center"/>
    </xf>
    <xf numFmtId="0" fontId="59" fillId="10" borderId="68" xfId="0" applyFont="1" applyFill="1" applyBorder="1" applyAlignment="1">
      <alignment vertical="center"/>
    </xf>
    <xf numFmtId="0" fontId="0" fillId="0" borderId="68" xfId="0" applyBorder="1" applyAlignment="1">
      <alignment vertical="center"/>
    </xf>
    <xf numFmtId="49" fontId="9" fillId="25" borderId="10" xfId="16" applyNumberFormat="1" applyFont="1" applyFill="1" applyBorder="1" applyAlignment="1">
      <alignment horizontal="right" vertical="center" indent="1"/>
    </xf>
    <xf numFmtId="0" fontId="59" fillId="22" borderId="13" xfId="0" applyFont="1" applyFill="1" applyBorder="1" applyAlignment="1" applyProtection="1">
      <alignment horizontal="center" vertical="center"/>
      <protection locked="0"/>
    </xf>
    <xf numFmtId="0" fontId="0" fillId="0" borderId="75" xfId="0" applyBorder="1"/>
    <xf numFmtId="0" fontId="0" fillId="0" borderId="76" xfId="0" applyBorder="1"/>
    <xf numFmtId="0" fontId="59" fillId="0" borderId="68" xfId="0" applyFont="1" applyBorder="1" applyAlignment="1">
      <alignment vertical="top" wrapText="1"/>
    </xf>
    <xf numFmtId="49" fontId="0" fillId="0" borderId="77" xfId="0" applyNumberFormat="1" applyBorder="1"/>
    <xf numFmtId="0" fontId="181" fillId="5" borderId="68" xfId="0" applyFont="1" applyFill="1" applyBorder="1" applyAlignment="1">
      <alignment vertical="center"/>
    </xf>
    <xf numFmtId="0" fontId="0" fillId="0" borderId="71" xfId="0" applyBorder="1" applyAlignment="1">
      <alignment horizontal="left" vertical="center"/>
    </xf>
    <xf numFmtId="49" fontId="0" fillId="0" borderId="71" xfId="0" applyNumberFormat="1" applyBorder="1" applyAlignment="1">
      <alignment horizontal="left" vertical="center"/>
    </xf>
    <xf numFmtId="49" fontId="0" fillId="0" borderId="68" xfId="0" applyNumberFormat="1" applyBorder="1" applyAlignment="1">
      <alignment vertical="center"/>
    </xf>
    <xf numFmtId="0" fontId="110" fillId="25" borderId="9" xfId="0" applyFont="1" applyFill="1" applyBorder="1" applyAlignment="1">
      <alignment vertical="center" wrapText="1"/>
    </xf>
    <xf numFmtId="0" fontId="53" fillId="0" borderId="9" xfId="0" applyFont="1" applyBorder="1" applyAlignment="1">
      <alignment vertical="center" wrapText="1"/>
    </xf>
    <xf numFmtId="0" fontId="110" fillId="0" borderId="0" xfId="0" applyFont="1" applyAlignment="1">
      <alignment vertical="center"/>
    </xf>
    <xf numFmtId="49" fontId="13" fillId="25" borderId="9" xfId="19" applyNumberFormat="1" applyFont="1" applyFill="1" applyBorder="1" applyAlignment="1">
      <alignment horizontal="center" vertical="center" wrapText="1"/>
    </xf>
    <xf numFmtId="0" fontId="13" fillId="25" borderId="9" xfId="19" applyFont="1" applyFill="1" applyBorder="1" applyAlignment="1">
      <alignment horizontal="center" vertical="center" wrapText="1"/>
    </xf>
    <xf numFmtId="49" fontId="0" fillId="25" borderId="9" xfId="16" applyNumberFormat="1" applyFont="1" applyFill="1" applyBorder="1" applyAlignment="1">
      <alignment horizontal="center" vertical="center"/>
    </xf>
    <xf numFmtId="49" fontId="0" fillId="25" borderId="9" xfId="16" applyNumberFormat="1" applyFont="1" applyFill="1" applyBorder="1" applyAlignment="1">
      <alignment horizontal="right" vertical="center" indent="1"/>
    </xf>
    <xf numFmtId="1" fontId="0" fillId="27" borderId="9" xfId="0" applyNumberFormat="1" applyFill="1" applyBorder="1" applyAlignment="1">
      <alignment horizontal="right" vertical="center" wrapText="1"/>
    </xf>
    <xf numFmtId="1" fontId="0" fillId="22" borderId="9" xfId="17" applyNumberFormat="1" applyFont="1" applyFill="1" applyBorder="1">
      <alignment horizontal="right" vertical="center"/>
      <protection locked="0"/>
    </xf>
    <xf numFmtId="3" fontId="190" fillId="0" borderId="32" xfId="3" applyNumberFormat="1" applyFont="1" applyBorder="1" applyAlignment="1">
      <alignment vertical="center" wrapText="1"/>
    </xf>
    <xf numFmtId="3" fontId="0" fillId="0" borderId="0" xfId="0" applyNumberFormat="1" applyAlignment="1">
      <alignment vertical="center" wrapText="1"/>
    </xf>
    <xf numFmtId="49" fontId="10" fillId="25" borderId="9" xfId="19" quotePrefix="1" applyNumberFormat="1" applyFont="1" applyFill="1" applyBorder="1" applyAlignment="1">
      <alignment horizontal="center" vertical="center" wrapText="1"/>
    </xf>
    <xf numFmtId="3" fontId="9" fillId="0" borderId="9" xfId="0" applyNumberFormat="1" applyFont="1" applyBorder="1"/>
    <xf numFmtId="9" fontId="6" fillId="0" borderId="0" xfId="15" applyFont="1"/>
    <xf numFmtId="3" fontId="82" fillId="22" borderId="9" xfId="17" applyFont="1" applyFill="1" applyBorder="1" applyAlignment="1">
      <alignment horizontal="center" vertical="center"/>
      <protection locked="0"/>
    </xf>
    <xf numFmtId="3" fontId="53" fillId="22" borderId="9" xfId="17" applyFont="1" applyFill="1" applyBorder="1">
      <alignment horizontal="right" vertical="center"/>
      <protection locked="0"/>
    </xf>
    <xf numFmtId="1" fontId="9" fillId="22" borderId="9" xfId="17" applyNumberFormat="1" applyFont="1" applyFill="1" applyBorder="1">
      <alignment horizontal="right" vertical="center"/>
      <protection locked="0"/>
    </xf>
    <xf numFmtId="1" fontId="10" fillId="27" borderId="9" xfId="17" applyNumberFormat="1" applyFont="1" applyFill="1" applyBorder="1" applyProtection="1">
      <alignment horizontal="right" vertical="center"/>
    </xf>
    <xf numFmtId="1" fontId="82" fillId="22" borderId="9" xfId="17" applyNumberFormat="1" applyFont="1" applyFill="1" applyBorder="1">
      <alignment horizontal="right" vertical="center"/>
      <protection locked="0"/>
    </xf>
    <xf numFmtId="1" fontId="82" fillId="22" borderId="15" xfId="17" applyNumberFormat="1" applyFont="1" applyFill="1" applyBorder="1">
      <alignment horizontal="right" vertical="center"/>
      <protection locked="0"/>
    </xf>
    <xf numFmtId="0" fontId="1" fillId="0" borderId="0" xfId="3" applyFont="1" applyAlignment="1">
      <alignment horizontal="center"/>
    </xf>
    <xf numFmtId="0" fontId="1" fillId="0" borderId="0" xfId="3" applyFont="1"/>
    <xf numFmtId="10" fontId="82" fillId="0" borderId="9" xfId="3" applyNumberFormat="1" applyFont="1" applyBorder="1" applyAlignment="1">
      <alignment vertical="center" wrapText="1"/>
    </xf>
    <xf numFmtId="2" fontId="6" fillId="0" borderId="0" xfId="3" applyNumberFormat="1"/>
    <xf numFmtId="3" fontId="82" fillId="7" borderId="13" xfId="3" applyNumberFormat="1" applyFont="1" applyFill="1" applyBorder="1" applyAlignment="1">
      <alignment vertical="center" wrapText="1"/>
    </xf>
    <xf numFmtId="3" fontId="82" fillId="7" borderId="15" xfId="3" applyNumberFormat="1" applyFont="1" applyFill="1" applyBorder="1" applyAlignment="1">
      <alignment vertical="center" wrapText="1"/>
    </xf>
    <xf numFmtId="0" fontId="9" fillId="7" borderId="13" xfId="3" applyFont="1" applyFill="1" applyBorder="1" applyAlignment="1">
      <alignment vertical="center" wrapText="1"/>
    </xf>
    <xf numFmtId="0" fontId="9" fillId="7" borderId="15" xfId="3" applyFont="1" applyFill="1" applyBorder="1" applyAlignment="1">
      <alignment vertical="center" wrapText="1"/>
    </xf>
    <xf numFmtId="0" fontId="193" fillId="0" borderId="9" xfId="3" applyFont="1" applyBorder="1" applyAlignment="1">
      <alignment horizontal="center" vertical="center" wrapText="1"/>
    </xf>
    <xf numFmtId="0" fontId="194" fillId="0" borderId="0" xfId="0" applyFont="1" applyAlignment="1">
      <alignment vertical="center"/>
    </xf>
    <xf numFmtId="0" fontId="195" fillId="0" borderId="0" xfId="0" applyFont="1" applyAlignment="1">
      <alignment vertical="center"/>
    </xf>
    <xf numFmtId="3" fontId="82" fillId="22" borderId="10" xfId="0" applyNumberFormat="1" applyFont="1" applyFill="1" applyBorder="1" applyAlignment="1" applyProtection="1">
      <alignment horizontal="right" vertical="center" wrapText="1"/>
      <protection locked="0"/>
    </xf>
    <xf numFmtId="0" fontId="53" fillId="22" borderId="9" xfId="0" applyFont="1" applyFill="1" applyBorder="1" applyProtection="1">
      <protection locked="0"/>
    </xf>
    <xf numFmtId="0" fontId="110" fillId="10" borderId="9" xfId="24" applyFont="1" applyBorder="1" applyAlignment="1">
      <alignment horizontal="center" vertical="center" wrapText="1"/>
    </xf>
    <xf numFmtId="0" fontId="110" fillId="0" borderId="9" xfId="24" applyFont="1" applyFill="1" applyBorder="1" applyAlignment="1">
      <alignment horizontal="center" vertical="center" wrapText="1"/>
    </xf>
    <xf numFmtId="49" fontId="82" fillId="25" borderId="9" xfId="0" applyNumberFormat="1" applyFont="1" applyFill="1" applyBorder="1" applyAlignment="1">
      <alignment horizontal="center" vertical="center"/>
    </xf>
    <xf numFmtId="0" fontId="1" fillId="0" borderId="9" xfId="0" applyFont="1" applyBorder="1"/>
    <xf numFmtId="0" fontId="1" fillId="0" borderId="10" xfId="0" applyFont="1" applyBorder="1"/>
    <xf numFmtId="0" fontId="1" fillId="0" borderId="11" xfId="0" applyFont="1" applyBorder="1"/>
    <xf numFmtId="0" fontId="1" fillId="0" borderId="15" xfId="0" applyFont="1" applyBorder="1"/>
    <xf numFmtId="0" fontId="70" fillId="0" borderId="12" xfId="24" applyFont="1" applyFill="1" applyBorder="1" applyAlignment="1">
      <alignment horizontal="center" vertical="center" wrapText="1"/>
    </xf>
    <xf numFmtId="0" fontId="70" fillId="0" borderId="9" xfId="24" applyFont="1" applyFill="1" applyBorder="1" applyAlignment="1">
      <alignment horizontal="center" vertical="center" wrapText="1"/>
    </xf>
    <xf numFmtId="0" fontId="70" fillId="0" borderId="9" xfId="3" applyFont="1" applyBorder="1" applyAlignment="1">
      <alignment horizontal="center" vertical="center" wrapText="1"/>
    </xf>
    <xf numFmtId="49" fontId="0" fillId="25" borderId="12" xfId="0" applyNumberFormat="1" applyFill="1" applyBorder="1" applyAlignment="1">
      <alignment horizontal="center" vertical="center"/>
    </xf>
    <xf numFmtId="49" fontId="9" fillId="25" borderId="9" xfId="0" applyNumberFormat="1" applyFont="1" applyFill="1" applyBorder="1" applyAlignment="1">
      <alignment horizontal="center" vertical="center"/>
    </xf>
    <xf numFmtId="49" fontId="9" fillId="25" borderId="15" xfId="16" applyNumberFormat="1" applyFont="1" applyFill="1" applyBorder="1" applyAlignment="1">
      <alignment horizontal="right" vertical="center" indent="1"/>
    </xf>
    <xf numFmtId="0" fontId="9" fillId="22" borderId="9" xfId="0" applyFont="1" applyFill="1" applyBorder="1" applyAlignment="1" applyProtection="1">
      <alignment vertical="center"/>
      <protection locked="0"/>
    </xf>
    <xf numFmtId="1" fontId="10" fillId="27" borderId="9" xfId="0" applyNumberFormat="1" applyFont="1" applyFill="1" applyBorder="1" applyAlignment="1">
      <alignment horizontal="right" vertical="center" wrapText="1"/>
    </xf>
    <xf numFmtId="0" fontId="82" fillId="10" borderId="0" xfId="0" applyFont="1" applyFill="1" applyAlignment="1">
      <alignment vertical="center" wrapText="1"/>
    </xf>
    <xf numFmtId="0" fontId="70" fillId="10" borderId="0" xfId="0" applyFont="1" applyFill="1" applyAlignment="1">
      <alignment vertical="center"/>
    </xf>
    <xf numFmtId="0" fontId="70" fillId="10" borderId="0" xfId="0" applyFont="1" applyFill="1" applyAlignment="1">
      <alignment horizontal="center" vertical="center"/>
    </xf>
    <xf numFmtId="0" fontId="70" fillId="10" borderId="1" xfId="0" applyFont="1" applyFill="1" applyBorder="1" applyAlignment="1">
      <alignment horizontal="left" vertical="center" wrapText="1" indent="5"/>
    </xf>
    <xf numFmtId="0" fontId="70" fillId="10" borderId="2" xfId="0" applyFont="1" applyFill="1" applyBorder="1" applyAlignment="1">
      <alignment vertical="center" wrapText="1"/>
    </xf>
    <xf numFmtId="0" fontId="70" fillId="10" borderId="3" xfId="0" applyFont="1" applyFill="1" applyBorder="1" applyAlignment="1">
      <alignment vertical="center" wrapText="1"/>
    </xf>
    <xf numFmtId="0" fontId="70" fillId="10" borderId="0" xfId="0" applyFont="1" applyFill="1" applyAlignment="1">
      <alignment vertical="center" wrapText="1"/>
    </xf>
    <xf numFmtId="0" fontId="70" fillId="10" borderId="6" xfId="0" applyFont="1" applyFill="1" applyBorder="1" applyAlignment="1">
      <alignment horizontal="center" vertical="center" wrapText="1"/>
    </xf>
    <xf numFmtId="0" fontId="0" fillId="10" borderId="7" xfId="0" applyFill="1" applyBorder="1"/>
    <xf numFmtId="49" fontId="82" fillId="25" borderId="13" xfId="16" applyNumberFormat="1" applyFont="1" applyFill="1" applyBorder="1" applyAlignment="1">
      <alignment horizontal="right" vertical="center" indent="1"/>
    </xf>
    <xf numFmtId="0" fontId="82" fillId="0" borderId="13" xfId="0" applyFont="1" applyBorder="1" applyAlignment="1">
      <alignment horizontal="left" vertical="center" wrapText="1" indent="3"/>
    </xf>
    <xf numFmtId="0" fontId="53" fillId="0" borderId="13" xfId="0" applyFont="1" applyBorder="1" applyAlignment="1">
      <alignment vertical="center"/>
    </xf>
    <xf numFmtId="0" fontId="53" fillId="22" borderId="13" xfId="0" applyFont="1" applyFill="1" applyBorder="1" applyAlignment="1" applyProtection="1">
      <alignment horizontal="right" vertical="center" wrapText="1"/>
      <protection locked="0"/>
    </xf>
    <xf numFmtId="0" fontId="53" fillId="4" borderId="13" xfId="0" applyFont="1" applyFill="1" applyBorder="1" applyAlignment="1">
      <alignment horizontal="right" vertical="center" wrapText="1"/>
    </xf>
    <xf numFmtId="0" fontId="0" fillId="4" borderId="11" xfId="0" applyFill="1" applyBorder="1"/>
    <xf numFmtId="1" fontId="70" fillId="27" borderId="9" xfId="15" applyNumberFormat="1" applyFont="1" applyFill="1" applyBorder="1" applyAlignment="1" applyProtection="1">
      <alignment horizontal="right" vertical="center" wrapText="1"/>
    </xf>
    <xf numFmtId="1" fontId="70" fillId="27" borderId="15" xfId="15" applyNumberFormat="1" applyFont="1" applyFill="1" applyBorder="1" applyAlignment="1" applyProtection="1">
      <alignment horizontal="right" vertical="center" wrapText="1"/>
    </xf>
    <xf numFmtId="0" fontId="53" fillId="0" borderId="9" xfId="0" applyFont="1" applyBorder="1" applyAlignment="1">
      <alignment horizontal="left" vertical="center" indent="1"/>
    </xf>
    <xf numFmtId="0" fontId="0" fillId="0" borderId="9" xfId="0" applyBorder="1" applyAlignment="1">
      <alignment vertical="center" wrapText="1"/>
    </xf>
    <xf numFmtId="0" fontId="0" fillId="0" borderId="9" xfId="0" applyBorder="1"/>
    <xf numFmtId="0" fontId="1" fillId="0" borderId="12" xfId="3" applyFont="1" applyBorder="1" applyAlignment="1">
      <alignment horizontal="center" vertical="center"/>
    </xf>
    <xf numFmtId="3" fontId="6" fillId="0" borderId="9" xfId="3" applyNumberFormat="1" applyBorder="1"/>
    <xf numFmtId="0" fontId="196" fillId="0" borderId="0" xfId="0" applyFont="1"/>
    <xf numFmtId="4" fontId="82" fillId="10" borderId="0" xfId="0" applyNumberFormat="1" applyFont="1" applyFill="1"/>
    <xf numFmtId="0" fontId="82" fillId="10" borderId="0" xfId="0" applyFont="1" applyFill="1"/>
    <xf numFmtId="2" fontId="82" fillId="10" borderId="0" xfId="0" applyNumberFormat="1" applyFont="1" applyFill="1" applyAlignment="1">
      <alignment vertical="center"/>
    </xf>
    <xf numFmtId="10" fontId="82" fillId="10" borderId="0" xfId="0" applyNumberFormat="1" applyFont="1" applyFill="1"/>
    <xf numFmtId="0" fontId="70" fillId="0" borderId="13" xfId="0" applyFont="1" applyBorder="1" applyAlignment="1">
      <alignment vertical="center" wrapText="1"/>
    </xf>
    <xf numFmtId="4" fontId="82" fillId="10" borderId="9" xfId="0" applyNumberFormat="1" applyFont="1" applyFill="1" applyBorder="1" applyAlignment="1">
      <alignment horizontal="center"/>
    </xf>
    <xf numFmtId="0" fontId="82" fillId="10" borderId="9" xfId="0" applyFont="1" applyFill="1" applyBorder="1" applyAlignment="1">
      <alignment horizontal="center"/>
    </xf>
    <xf numFmtId="2" fontId="82" fillId="10" borderId="9" xfId="0" applyNumberFormat="1" applyFont="1" applyFill="1" applyBorder="1" applyAlignment="1">
      <alignment vertical="center"/>
    </xf>
    <xf numFmtId="10" fontId="82" fillId="10" borderId="9" xfId="0" applyNumberFormat="1" applyFont="1" applyFill="1" applyBorder="1" applyAlignment="1">
      <alignment horizontal="center"/>
    </xf>
    <xf numFmtId="0" fontId="70" fillId="0" borderId="14" xfId="0" applyFont="1" applyBorder="1" applyAlignment="1">
      <alignment vertical="center" wrapText="1"/>
    </xf>
    <xf numFmtId="4" fontId="174" fillId="10" borderId="4" xfId="0" applyNumberFormat="1" applyFont="1" applyFill="1" applyBorder="1" applyAlignment="1">
      <alignment vertical="center" wrapText="1"/>
    </xf>
    <xf numFmtId="0" fontId="82" fillId="10" borderId="13" xfId="0" applyFont="1" applyFill="1" applyBorder="1" applyAlignment="1">
      <alignment vertical="center" wrapText="1"/>
    </xf>
    <xf numFmtId="2" fontId="82" fillId="10" borderId="13" xfId="0" applyNumberFormat="1" applyFont="1" applyFill="1" applyBorder="1" applyAlignment="1">
      <alignment vertical="center" wrapText="1"/>
    </xf>
    <xf numFmtId="0" fontId="82" fillId="10" borderId="1" xfId="0" applyFont="1" applyFill="1" applyBorder="1" applyAlignment="1">
      <alignment vertical="center" wrapText="1"/>
    </xf>
    <xf numFmtId="0" fontId="82" fillId="10" borderId="14" xfId="0" applyFont="1" applyFill="1" applyBorder="1" applyAlignment="1">
      <alignment vertical="center" wrapText="1"/>
    </xf>
    <xf numFmtId="0" fontId="174" fillId="10" borderId="14" xfId="0" applyFont="1" applyFill="1" applyBorder="1" applyAlignment="1">
      <alignment vertical="center" wrapText="1"/>
    </xf>
    <xf numFmtId="0" fontId="82" fillId="10" borderId="1" xfId="0" applyFont="1" applyFill="1" applyBorder="1" applyAlignment="1">
      <alignment horizontal="center" vertical="center" wrapText="1"/>
    </xf>
    <xf numFmtId="0" fontId="196" fillId="0" borderId="9" xfId="0" applyFont="1" applyBorder="1"/>
    <xf numFmtId="0" fontId="70" fillId="0" borderId="9" xfId="0" applyFont="1" applyBorder="1" applyAlignment="1">
      <alignment horizontal="left" vertical="center" wrapText="1"/>
    </xf>
    <xf numFmtId="4" fontId="82" fillId="0" borderId="9" xfId="0" applyNumberFormat="1" applyFont="1" applyBorder="1" applyAlignment="1">
      <alignment vertical="center" wrapText="1"/>
    </xf>
    <xf numFmtId="1" fontId="82" fillId="0" borderId="9" xfId="0" applyNumberFormat="1" applyFont="1" applyBorder="1" applyAlignment="1">
      <alignment vertical="center" wrapText="1"/>
    </xf>
    <xf numFmtId="10" fontId="82" fillId="0" borderId="9" xfId="0" applyNumberFormat="1" applyFont="1" applyBorder="1" applyAlignment="1">
      <alignment vertical="center" wrapText="1"/>
    </xf>
    <xf numFmtId="0" fontId="118" fillId="0" borderId="9" xfId="0" applyFont="1" applyBorder="1" applyAlignment="1">
      <alignment vertical="center" wrapText="1"/>
    </xf>
    <xf numFmtId="0" fontId="157" fillId="0" borderId="9" xfId="0" applyFont="1" applyBorder="1" applyAlignment="1">
      <alignment horizontal="left" vertical="center" indent="1"/>
    </xf>
    <xf numFmtId="4" fontId="157" fillId="0" borderId="9" xfId="0" applyNumberFormat="1" applyFont="1" applyBorder="1" applyAlignment="1">
      <alignment vertical="center" wrapText="1"/>
    </xf>
    <xf numFmtId="1" fontId="157" fillId="0" borderId="9" xfId="0" applyNumberFormat="1" applyFont="1" applyBorder="1" applyAlignment="1">
      <alignment vertical="center" wrapText="1"/>
    </xf>
    <xf numFmtId="10" fontId="157" fillId="0" borderId="9" xfId="0" applyNumberFormat="1" applyFont="1" applyBorder="1" applyAlignment="1">
      <alignment vertical="center" wrapText="1"/>
    </xf>
    <xf numFmtId="0" fontId="157" fillId="0" borderId="9" xfId="0" applyFont="1" applyBorder="1"/>
    <xf numFmtId="0" fontId="157" fillId="0" borderId="0" xfId="0" applyFont="1"/>
    <xf numFmtId="0" fontId="118" fillId="0" borderId="9" xfId="0" applyFont="1" applyBorder="1" applyAlignment="1">
      <alignment horizontal="left" vertical="center" indent="3"/>
    </xf>
    <xf numFmtId="0" fontId="82" fillId="0" borderId="9" xfId="0" applyFont="1" applyBorder="1"/>
    <xf numFmtId="0" fontId="118" fillId="0" borderId="9" xfId="0" applyFont="1" applyBorder="1" applyAlignment="1">
      <alignment horizontal="left" vertical="center" wrapText="1" indent="3"/>
    </xf>
    <xf numFmtId="4" fontId="53" fillId="0" borderId="9" xfId="0" applyNumberFormat="1" applyFont="1" applyBorder="1" applyAlignment="1">
      <alignment vertical="center" wrapText="1"/>
    </xf>
    <xf numFmtId="0" fontId="53" fillId="0" borderId="9" xfId="0" applyFont="1" applyBorder="1"/>
    <xf numFmtId="0" fontId="197" fillId="0" borderId="0" xfId="0" applyFont="1"/>
    <xf numFmtId="0" fontId="158" fillId="0" borderId="9" xfId="0" applyFont="1" applyBorder="1" applyAlignment="1">
      <alignment horizontal="left" vertical="center" indent="1"/>
    </xf>
    <xf numFmtId="4" fontId="158" fillId="0" borderId="9" xfId="0" applyNumberFormat="1" applyFont="1" applyBorder="1" applyAlignment="1">
      <alignment vertical="center" wrapText="1"/>
    </xf>
    <xf numFmtId="0" fontId="158" fillId="0" borderId="9" xfId="0" applyFont="1" applyBorder="1"/>
    <xf numFmtId="0" fontId="158" fillId="0" borderId="0" xfId="0" applyFont="1"/>
    <xf numFmtId="0" fontId="110" fillId="0" borderId="9" xfId="0" applyFont="1" applyBorder="1" applyAlignment="1">
      <alignment horizontal="left" vertical="center" wrapText="1"/>
    </xf>
    <xf numFmtId="4" fontId="82" fillId="10" borderId="9" xfId="0" applyNumberFormat="1" applyFont="1" applyFill="1" applyBorder="1" applyAlignment="1">
      <alignment vertical="center" wrapText="1"/>
    </xf>
    <xf numFmtId="1" fontId="175" fillId="20" borderId="9" xfId="0" applyNumberFormat="1" applyFont="1" applyFill="1" applyBorder="1" applyAlignment="1">
      <alignment horizontal="center" vertical="center" wrapText="1"/>
    </xf>
    <xf numFmtId="10" fontId="198" fillId="20" borderId="9" xfId="0" applyNumberFormat="1" applyFont="1" applyFill="1" applyBorder="1" applyAlignment="1">
      <alignment horizontal="center" vertical="center" wrapText="1"/>
    </xf>
    <xf numFmtId="4" fontId="53" fillId="10" borderId="9" xfId="0" applyNumberFormat="1" applyFont="1" applyFill="1" applyBorder="1" applyAlignment="1">
      <alignment vertical="center" wrapText="1"/>
    </xf>
    <xf numFmtId="0" fontId="120" fillId="10" borderId="9" xfId="0" applyFont="1" applyFill="1" applyBorder="1" applyAlignment="1">
      <alignment vertical="center" wrapText="1"/>
    </xf>
    <xf numFmtId="0" fontId="175" fillId="0" borderId="0" xfId="0" applyFont="1"/>
    <xf numFmtId="1" fontId="175" fillId="20" borderId="9" xfId="0" applyNumberFormat="1" applyFont="1" applyFill="1" applyBorder="1"/>
    <xf numFmtId="10" fontId="175" fillId="20" borderId="9" xfId="0" applyNumberFormat="1" applyFont="1" applyFill="1" applyBorder="1"/>
    <xf numFmtId="0" fontId="53" fillId="10" borderId="9" xfId="0" applyFont="1" applyFill="1" applyBorder="1"/>
    <xf numFmtId="0" fontId="53" fillId="0" borderId="9" xfId="0" applyFont="1" applyBorder="1" applyAlignment="1">
      <alignment horizontal="left" vertical="center" wrapText="1" indent="1"/>
    </xf>
    <xf numFmtId="0" fontId="158" fillId="0" borderId="9" xfId="0" applyFont="1" applyBorder="1" applyAlignment="1">
      <alignment horizontal="left" vertical="center"/>
    </xf>
    <xf numFmtId="1" fontId="82" fillId="10" borderId="9" xfId="0" applyNumberFormat="1" applyFont="1" applyFill="1" applyBorder="1" applyAlignment="1">
      <alignment vertical="center" wrapText="1"/>
    </xf>
    <xf numFmtId="10" fontId="82" fillId="10" borderId="9" xfId="0" applyNumberFormat="1" applyFont="1" applyFill="1" applyBorder="1" applyAlignment="1">
      <alignment vertical="center" wrapText="1"/>
    </xf>
    <xf numFmtId="0" fontId="157" fillId="10" borderId="9" xfId="0" applyFont="1" applyFill="1" applyBorder="1"/>
    <xf numFmtId="0" fontId="53" fillId="0" borderId="3" xfId="0" applyFont="1" applyBorder="1" applyAlignment="1">
      <alignment horizontal="left" vertical="center"/>
    </xf>
    <xf numFmtId="4" fontId="82" fillId="10" borderId="0" xfId="0" applyNumberFormat="1" applyFont="1" applyFill="1" applyAlignment="1">
      <alignment horizontal="center" vertical="center"/>
    </xf>
    <xf numFmtId="0" fontId="82" fillId="10" borderId="0" xfId="0" applyFont="1" applyFill="1" applyAlignment="1">
      <alignment horizontal="center" vertical="center"/>
    </xf>
    <xf numFmtId="0" fontId="82" fillId="0" borderId="0" xfId="0" applyFont="1" applyAlignment="1">
      <alignment vertical="center"/>
    </xf>
    <xf numFmtId="4" fontId="82" fillId="10" borderId="0" xfId="0" applyNumberFormat="1" applyFont="1" applyFill="1" applyAlignment="1">
      <alignment vertical="center"/>
    </xf>
    <xf numFmtId="0" fontId="82" fillId="10" borderId="0" xfId="0" applyFont="1" applyFill="1" applyAlignment="1">
      <alignment vertical="center"/>
    </xf>
    <xf numFmtId="4" fontId="82" fillId="10" borderId="0" xfId="0" applyNumberFormat="1" applyFont="1" applyFill="1" applyAlignment="1">
      <alignment vertical="center" wrapText="1"/>
    </xf>
    <xf numFmtId="2" fontId="82" fillId="10" borderId="0" xfId="0" applyNumberFormat="1" applyFont="1" applyFill="1" applyAlignment="1">
      <alignment vertical="center" wrapText="1"/>
    </xf>
    <xf numFmtId="0" fontId="82" fillId="0" borderId="0" xfId="0" applyFont="1" applyAlignment="1">
      <alignment vertical="top" wrapText="1"/>
    </xf>
    <xf numFmtId="0" fontId="172" fillId="10" borderId="0" xfId="0" applyFont="1" applyFill="1" applyAlignment="1">
      <alignment horizontal="left"/>
    </xf>
    <xf numFmtId="0" fontId="176" fillId="10" borderId="0" xfId="0" applyFont="1" applyFill="1" applyAlignment="1">
      <alignment horizontal="center" vertical="center" wrapText="1"/>
    </xf>
    <xf numFmtId="0" fontId="176" fillId="10" borderId="14" xfId="0" applyFont="1" applyFill="1" applyBorder="1" applyAlignment="1">
      <alignment horizontal="center" vertical="center" wrapText="1"/>
    </xf>
    <xf numFmtId="0" fontId="82" fillId="10" borderId="15" xfId="0" applyFont="1" applyFill="1" applyBorder="1" applyAlignment="1">
      <alignment vertical="center" wrapText="1"/>
    </xf>
    <xf numFmtId="0" fontId="176" fillId="10" borderId="15" xfId="0" applyFont="1" applyFill="1" applyBorder="1" applyAlignment="1">
      <alignment horizontal="center" vertical="center" wrapText="1"/>
    </xf>
    <xf numFmtId="0" fontId="176" fillId="10" borderId="9" xfId="0" applyFont="1" applyFill="1" applyBorder="1" applyAlignment="1">
      <alignment horizontal="center" vertical="center" wrapText="1"/>
    </xf>
    <xf numFmtId="0" fontId="176" fillId="10" borderId="15" xfId="0" applyFont="1" applyFill="1" applyBorder="1" applyAlignment="1">
      <alignment vertical="center" wrapText="1"/>
    </xf>
    <xf numFmtId="0" fontId="82" fillId="10" borderId="9" xfId="0" applyFont="1" applyFill="1" applyBorder="1" applyAlignment="1">
      <alignment wrapText="1"/>
    </xf>
    <xf numFmtId="0" fontId="110" fillId="10" borderId="15" xfId="0" applyFont="1" applyFill="1" applyBorder="1" applyAlignment="1">
      <alignment vertical="center" wrapText="1"/>
    </xf>
    <xf numFmtId="0" fontId="53" fillId="10" borderId="9" xfId="0" applyFont="1" applyFill="1" applyBorder="1" applyAlignment="1">
      <alignment horizontal="left" indent="1"/>
    </xf>
    <xf numFmtId="0" fontId="53" fillId="10" borderId="15" xfId="0" applyFont="1" applyFill="1" applyBorder="1" applyAlignment="1">
      <alignment horizontal="left" indent="1"/>
    </xf>
    <xf numFmtId="0" fontId="0" fillId="10" borderId="0" xfId="0" applyFill="1" applyAlignment="1">
      <alignment wrapText="1"/>
    </xf>
    <xf numFmtId="0" fontId="176" fillId="10" borderId="15" xfId="0" applyFont="1" applyFill="1" applyBorder="1" applyAlignment="1">
      <alignment horizontal="right" vertical="center" wrapText="1"/>
    </xf>
    <xf numFmtId="0" fontId="176" fillId="10" borderId="9" xfId="0" applyFont="1" applyFill="1" applyBorder="1" applyAlignment="1">
      <alignment horizontal="right" vertical="center" wrapText="1"/>
    </xf>
    <xf numFmtId="4" fontId="176" fillId="10" borderId="15" xfId="0" applyNumberFormat="1" applyFont="1" applyFill="1" applyBorder="1" applyAlignment="1">
      <alignment horizontal="right" vertical="center" wrapText="1"/>
    </xf>
    <xf numFmtId="0" fontId="176" fillId="20" borderId="15" xfId="0" applyFont="1" applyFill="1" applyBorder="1" applyAlignment="1">
      <alignment horizontal="right" vertical="center" wrapText="1"/>
    </xf>
    <xf numFmtId="0" fontId="177" fillId="10" borderId="0" xfId="0" applyFont="1" applyFill="1" applyAlignment="1">
      <alignment horizontal="left"/>
    </xf>
    <xf numFmtId="0" fontId="178" fillId="10" borderId="7" xfId="7" applyFont="1" applyFill="1" applyBorder="1" applyAlignment="1">
      <alignment vertical="center" wrapText="1"/>
    </xf>
    <xf numFmtId="0" fontId="53" fillId="10" borderId="9" xfId="0" applyFont="1" applyFill="1" applyBorder="1" applyAlignment="1">
      <alignment horizontal="center"/>
    </xf>
    <xf numFmtId="0" fontId="179" fillId="10" borderId="9" xfId="0" applyFont="1" applyFill="1" applyBorder="1" applyAlignment="1">
      <alignment horizontal="center" vertical="center" wrapText="1"/>
    </xf>
    <xf numFmtId="0" fontId="53" fillId="10" borderId="13" xfId="0" applyFont="1" applyFill="1" applyBorder="1" applyAlignment="1">
      <alignment horizontal="center" vertical="center"/>
    </xf>
    <xf numFmtId="0" fontId="179" fillId="10" borderId="9" xfId="0" applyFont="1" applyFill="1" applyBorder="1" applyAlignment="1">
      <alignment horizontal="right" vertical="center" wrapText="1"/>
    </xf>
    <xf numFmtId="0" fontId="180" fillId="10" borderId="9" xfId="0" applyFont="1" applyFill="1" applyBorder="1" applyAlignment="1">
      <alignment vertical="center" wrapText="1"/>
    </xf>
    <xf numFmtId="0" fontId="180" fillId="10" borderId="9" xfId="0" applyFont="1" applyFill="1" applyBorder="1" applyAlignment="1">
      <alignment horizontal="center" vertical="center" wrapText="1"/>
    </xf>
    <xf numFmtId="10" fontId="180" fillId="10" borderId="9" xfId="0" applyNumberFormat="1" applyFont="1" applyFill="1" applyBorder="1" applyAlignment="1">
      <alignment horizontal="center" vertical="center" wrapText="1"/>
    </xf>
    <xf numFmtId="0" fontId="37" fillId="10" borderId="9" xfId="0" applyFont="1" applyFill="1" applyBorder="1"/>
    <xf numFmtId="0" fontId="0" fillId="10" borderId="0" xfId="0" applyFill="1" applyAlignment="1">
      <alignment horizontal="center"/>
    </xf>
    <xf numFmtId="0" fontId="37" fillId="10" borderId="9" xfId="0" applyFont="1" applyFill="1" applyBorder="1" applyAlignment="1">
      <alignment horizontal="center" vertical="center"/>
    </xf>
    <xf numFmtId="0" fontId="37" fillId="10" borderId="0" xfId="0" applyFont="1" applyFill="1" applyAlignment="1">
      <alignment horizontal="center" vertical="center"/>
    </xf>
    <xf numFmtId="0" fontId="37" fillId="10" borderId="0" xfId="0" applyFont="1" applyFill="1"/>
    <xf numFmtId="0" fontId="0" fillId="0" borderId="15" xfId="0" applyBorder="1" applyAlignment="1">
      <alignment vertical="center" wrapText="1"/>
    </xf>
    <xf numFmtId="0" fontId="37" fillId="10" borderId="9" xfId="0" applyFont="1" applyFill="1" applyBorder="1" applyAlignment="1">
      <alignment wrapText="1"/>
    </xf>
    <xf numFmtId="0" fontId="53" fillId="10" borderId="9" xfId="0" applyFont="1" applyFill="1" applyBorder="1" applyAlignment="1">
      <alignment horizontal="center" vertical="center"/>
    </xf>
    <xf numFmtId="0" fontId="53" fillId="0" borderId="13" xfId="0" applyFont="1" applyBorder="1" applyAlignment="1">
      <alignment horizontal="center" vertical="center"/>
    </xf>
    <xf numFmtId="0" fontId="53" fillId="10" borderId="14" xfId="0" applyFont="1" applyFill="1" applyBorder="1" applyAlignment="1">
      <alignment vertical="center" wrapText="1"/>
    </xf>
    <xf numFmtId="0" fontId="82" fillId="0" borderId="10" xfId="0" applyFont="1" applyBorder="1" applyAlignment="1">
      <alignment horizontal="center" vertical="center" wrapText="1"/>
    </xf>
    <xf numFmtId="0" fontId="175" fillId="10" borderId="15" xfId="0" applyFont="1" applyFill="1" applyBorder="1"/>
    <xf numFmtId="0" fontId="53" fillId="10" borderId="9" xfId="0" applyFont="1" applyFill="1" applyBorder="1" applyAlignment="1">
      <alignment vertical="center"/>
    </xf>
    <xf numFmtId="2" fontId="53" fillId="10" borderId="9" xfId="0" applyNumberFormat="1" applyFont="1" applyFill="1" applyBorder="1" applyAlignment="1">
      <alignment vertical="center"/>
    </xf>
    <xf numFmtId="2" fontId="53" fillId="10" borderId="9" xfId="0" applyNumberFormat="1" applyFont="1" applyFill="1" applyBorder="1"/>
    <xf numFmtId="2" fontId="53" fillId="10" borderId="0" xfId="0" applyNumberFormat="1" applyFont="1" applyFill="1"/>
    <xf numFmtId="2" fontId="53" fillId="0" borderId="9" xfId="0" applyNumberFormat="1" applyFont="1" applyBorder="1"/>
    <xf numFmtId="0" fontId="53" fillId="10" borderId="0" xfId="7" applyFont="1" applyFill="1" applyAlignment="1">
      <alignment wrapText="1"/>
    </xf>
    <xf numFmtId="0" fontId="0" fillId="10" borderId="15" xfId="0" applyFill="1" applyBorder="1" applyAlignment="1">
      <alignment vertical="center" wrapText="1"/>
    </xf>
    <xf numFmtId="0" fontId="0" fillId="20" borderId="9" xfId="0" applyFill="1" applyBorder="1" applyAlignment="1">
      <alignment vertical="center" wrapText="1"/>
    </xf>
    <xf numFmtId="0" fontId="0" fillId="4" borderId="2" xfId="0" applyFill="1" applyBorder="1" applyAlignment="1">
      <alignment vertical="center" wrapText="1"/>
    </xf>
    <xf numFmtId="0" fontId="0" fillId="4" borderId="3" xfId="0" applyFill="1" applyBorder="1" applyAlignment="1">
      <alignment vertical="center" wrapText="1"/>
    </xf>
    <xf numFmtId="4" fontId="0" fillId="10" borderId="10" xfId="0" applyNumberFormat="1" applyFill="1" applyBorder="1" applyAlignment="1">
      <alignment vertical="center" wrapText="1"/>
    </xf>
    <xf numFmtId="0" fontId="0" fillId="10" borderId="10" xfId="0" applyFill="1" applyBorder="1" applyAlignment="1">
      <alignment vertical="center" wrapText="1"/>
    </xf>
    <xf numFmtId="0" fontId="0" fillId="10" borderId="0" xfId="0" applyFill="1" applyAlignment="1">
      <alignment vertical="top" wrapText="1"/>
    </xf>
    <xf numFmtId="10" fontId="9" fillId="10" borderId="15" xfId="0" applyNumberFormat="1" applyFont="1" applyFill="1" applyBorder="1" applyAlignment="1">
      <alignment vertical="center" wrapText="1"/>
    </xf>
    <xf numFmtId="10" fontId="9" fillId="10" borderId="9" xfId="0" applyNumberFormat="1" applyFont="1" applyFill="1" applyBorder="1" applyAlignment="1">
      <alignment vertical="center" wrapText="1"/>
    </xf>
    <xf numFmtId="10" fontId="0" fillId="0" borderId="9" xfId="0" applyNumberFormat="1" applyBorder="1" applyAlignment="1">
      <alignment vertical="center" wrapText="1"/>
    </xf>
    <xf numFmtId="10" fontId="9" fillId="0" borderId="9" xfId="0" applyNumberFormat="1" applyFont="1" applyBorder="1" applyAlignment="1">
      <alignment vertical="center" wrapText="1"/>
    </xf>
    <xf numFmtId="10" fontId="9" fillId="20" borderId="9" xfId="0" applyNumberFormat="1" applyFont="1" applyFill="1" applyBorder="1" applyAlignment="1">
      <alignment vertical="center" wrapText="1"/>
    </xf>
    <xf numFmtId="0" fontId="9" fillId="0" borderId="9" xfId="0" applyFont="1" applyBorder="1" applyAlignment="1">
      <alignment horizontal="left" indent="2"/>
    </xf>
    <xf numFmtId="4" fontId="9" fillId="10" borderId="9" xfId="0" applyNumberFormat="1" applyFont="1" applyFill="1" applyBorder="1"/>
    <xf numFmtId="0" fontId="9" fillId="10" borderId="9" xfId="0" applyFont="1" applyFill="1" applyBorder="1" applyAlignment="1">
      <alignment wrapText="1"/>
    </xf>
    <xf numFmtId="0" fontId="4" fillId="0" borderId="1" xfId="1" applyBorder="1"/>
    <xf numFmtId="0" fontId="4" fillId="0" borderId="2" xfId="1" applyBorder="1"/>
    <xf numFmtId="0" fontId="4" fillId="0" borderId="3" xfId="1" applyBorder="1"/>
    <xf numFmtId="0" fontId="4" fillId="0" borderId="10" xfId="1" applyBorder="1"/>
    <xf numFmtId="0" fontId="4" fillId="0" borderId="11" xfId="1" applyBorder="1"/>
    <xf numFmtId="0" fontId="4" fillId="0" borderId="12" xfId="1" applyBorder="1"/>
    <xf numFmtId="0" fontId="5" fillId="0" borderId="6" xfId="2" applyBorder="1" applyAlignment="1">
      <alignment horizontal="left" vertical="center"/>
    </xf>
    <xf numFmtId="0" fontId="5" fillId="0" borderId="7" xfId="2" applyBorder="1" applyAlignment="1">
      <alignment horizontal="left" vertical="center"/>
    </xf>
    <xf numFmtId="0" fontId="5" fillId="0" borderId="8" xfId="2" applyBorder="1" applyAlignment="1">
      <alignment horizontal="left" vertical="center"/>
    </xf>
    <xf numFmtId="0" fontId="5" fillId="0" borderId="4" xfId="2" applyBorder="1" applyAlignment="1">
      <alignment horizontal="left" vertical="center"/>
    </xf>
    <xf numFmtId="0" fontId="5" fillId="0" borderId="0" xfId="2" applyBorder="1" applyAlignment="1">
      <alignment horizontal="left" vertical="center"/>
    </xf>
    <xf numFmtId="0" fontId="5" fillId="0" borderId="5" xfId="2" applyBorder="1" applyAlignment="1">
      <alignment horizontal="left" vertical="center"/>
    </xf>
    <xf numFmtId="0" fontId="5" fillId="0" borderId="1" xfId="2" applyBorder="1"/>
    <xf numFmtId="0" fontId="5" fillId="0" borderId="2" xfId="2" applyBorder="1"/>
    <xf numFmtId="0" fontId="5" fillId="0" borderId="3" xfId="2" applyBorder="1"/>
    <xf numFmtId="0" fontId="5" fillId="0" borderId="10" xfId="2" applyBorder="1"/>
    <xf numFmtId="0" fontId="5" fillId="0" borderId="11" xfId="2" applyBorder="1"/>
    <xf numFmtId="0" fontId="5" fillId="0" borderId="12" xfId="2" applyBorder="1"/>
    <xf numFmtId="0" fontId="4" fillId="0" borderId="4" xfId="1" applyBorder="1" applyAlignment="1">
      <alignment horizontal="left" vertical="center"/>
    </xf>
    <xf numFmtId="0" fontId="4" fillId="0" borderId="0" xfId="1" applyBorder="1" applyAlignment="1">
      <alignment horizontal="left" vertical="center"/>
    </xf>
    <xf numFmtId="0" fontId="4" fillId="0" borderId="5" xfId="1" applyBorder="1" applyAlignment="1">
      <alignment horizontal="left" vertical="center"/>
    </xf>
    <xf numFmtId="0" fontId="5" fillId="0" borderId="6" xfId="2" applyFill="1" applyBorder="1" applyAlignment="1">
      <alignment horizontal="left" vertical="center"/>
    </xf>
    <xf numFmtId="0" fontId="5" fillId="0" borderId="7" xfId="2" applyFill="1" applyBorder="1" applyAlignment="1">
      <alignment horizontal="left" vertical="center"/>
    </xf>
    <xf numFmtId="0" fontId="5" fillId="0" borderId="8" xfId="2" applyFill="1" applyBorder="1" applyAlignment="1">
      <alignment horizontal="left" vertical="center"/>
    </xf>
    <xf numFmtId="0" fontId="5" fillId="0" borderId="1" xfId="2" applyBorder="1" applyAlignment="1"/>
    <xf numFmtId="0" fontId="5" fillId="0" borderId="2" xfId="2" applyBorder="1" applyAlignment="1"/>
    <xf numFmtId="0" fontId="5" fillId="0" borderId="3" xfId="2" applyBorder="1" applyAlignment="1"/>
    <xf numFmtId="0" fontId="9" fillId="0" borderId="0" xfId="3" applyFont="1" applyAlignment="1">
      <alignment horizontal="center" vertical="center" wrapText="1"/>
    </xf>
    <xf numFmtId="0" fontId="9" fillId="0" borderId="5" xfId="3" applyFont="1" applyBorder="1" applyAlignment="1">
      <alignment horizontal="center" vertical="center" wrapText="1"/>
    </xf>
    <xf numFmtId="0" fontId="9" fillId="0" borderId="7" xfId="3" applyFont="1" applyBorder="1" applyAlignment="1">
      <alignment horizontal="center" vertical="center" wrapText="1"/>
    </xf>
    <xf numFmtId="0" fontId="9" fillId="0" borderId="8" xfId="3" applyFont="1" applyBorder="1" applyAlignment="1">
      <alignment horizontal="center" vertical="center" wrapText="1"/>
    </xf>
    <xf numFmtId="0" fontId="9" fillId="0" borderId="9" xfId="3" applyFont="1" applyBorder="1" applyAlignment="1">
      <alignment horizontal="center" vertical="center" wrapText="1"/>
    </xf>
    <xf numFmtId="0" fontId="10" fillId="4" borderId="10" xfId="3" applyFont="1" applyFill="1" applyBorder="1" applyAlignment="1">
      <alignment horizontal="left" vertical="center" wrapText="1"/>
    </xf>
    <xf numFmtId="0" fontId="10" fillId="4" borderId="11" xfId="3" applyFont="1" applyFill="1" applyBorder="1" applyAlignment="1">
      <alignment horizontal="left" vertical="center" wrapText="1"/>
    </xf>
    <xf numFmtId="0" fontId="10" fillId="4" borderId="12" xfId="3" applyFont="1" applyFill="1" applyBorder="1" applyAlignment="1">
      <alignment horizontal="left" vertical="center" wrapText="1"/>
    </xf>
    <xf numFmtId="0" fontId="17" fillId="3" borderId="10" xfId="3" applyFont="1" applyFill="1" applyBorder="1" applyAlignment="1">
      <alignment horizontal="left" vertical="center" wrapText="1"/>
    </xf>
    <xf numFmtId="0" fontId="17" fillId="3" borderId="11" xfId="3" applyFont="1" applyFill="1" applyBorder="1" applyAlignment="1">
      <alignment horizontal="left" vertical="center" wrapText="1"/>
    </xf>
    <xf numFmtId="0" fontId="17" fillId="3" borderId="12" xfId="3" applyFont="1" applyFill="1" applyBorder="1" applyAlignment="1">
      <alignment horizontal="left" vertical="center" wrapText="1"/>
    </xf>
    <xf numFmtId="0" fontId="13" fillId="3" borderId="10" xfId="3" applyFont="1" applyFill="1" applyBorder="1" applyAlignment="1">
      <alignment horizontal="left" vertical="center" wrapText="1"/>
    </xf>
    <xf numFmtId="0" fontId="13" fillId="3" borderId="11" xfId="3" applyFont="1" applyFill="1" applyBorder="1" applyAlignment="1">
      <alignment horizontal="left" vertical="center" wrapText="1"/>
    </xf>
    <xf numFmtId="0" fontId="13" fillId="3" borderId="12" xfId="3" applyFont="1" applyFill="1" applyBorder="1" applyAlignment="1">
      <alignment horizontal="left" vertical="center" wrapText="1"/>
    </xf>
    <xf numFmtId="0" fontId="17" fillId="4" borderId="10" xfId="3" applyFont="1" applyFill="1" applyBorder="1" applyAlignment="1">
      <alignment horizontal="left" vertical="center" wrapText="1"/>
    </xf>
    <xf numFmtId="0" fontId="17" fillId="4" borderId="11" xfId="3" applyFont="1" applyFill="1" applyBorder="1" applyAlignment="1">
      <alignment horizontal="left" vertical="center" wrapText="1"/>
    </xf>
    <xf numFmtId="0" fontId="17" fillId="4" borderId="12" xfId="3" applyFont="1" applyFill="1" applyBorder="1" applyAlignment="1">
      <alignment horizontal="left" vertical="center" wrapText="1"/>
    </xf>
    <xf numFmtId="0" fontId="9" fillId="0" borderId="9" xfId="5" quotePrefix="1" applyFont="1" applyBorder="1" applyAlignment="1">
      <alignment horizontal="center" vertical="center"/>
    </xf>
    <xf numFmtId="3" fontId="9" fillId="0" borderId="9" xfId="8" applyFont="1" applyFill="1" applyAlignment="1">
      <alignment horizontal="center" vertical="center"/>
      <protection locked="0"/>
    </xf>
    <xf numFmtId="0" fontId="34" fillId="0" borderId="0" xfId="3" applyFont="1" applyAlignment="1">
      <alignment horizontal="justify" vertical="center" wrapText="1"/>
    </xf>
    <xf numFmtId="0" fontId="33" fillId="0" borderId="0" xfId="3" applyFont="1" applyAlignment="1">
      <alignment horizontal="justify" vertical="center" wrapText="1"/>
    </xf>
    <xf numFmtId="0" fontId="31" fillId="0" borderId="0" xfId="3" applyFont="1" applyAlignment="1">
      <alignment horizontal="justify" vertical="center" wrapText="1"/>
    </xf>
    <xf numFmtId="0" fontId="6" fillId="7" borderId="9" xfId="3" applyFill="1" applyBorder="1" applyAlignment="1">
      <alignment horizontal="center" vertical="center" wrapText="1"/>
    </xf>
    <xf numFmtId="0" fontId="6" fillId="0" borderId="9" xfId="3" applyBorder="1" applyAlignment="1">
      <alignment horizontal="center" vertical="center" wrapText="1"/>
    </xf>
    <xf numFmtId="0" fontId="13" fillId="0" borderId="0" xfId="3" applyFont="1" applyAlignment="1">
      <alignment horizontal="justify" vertical="center" wrapText="1"/>
    </xf>
    <xf numFmtId="0" fontId="6" fillId="0" borderId="0" xfId="3" applyAlignment="1">
      <alignment horizontal="justify" vertical="center" wrapText="1"/>
    </xf>
    <xf numFmtId="0" fontId="32" fillId="0" borderId="0" xfId="3" applyFont="1" applyAlignment="1">
      <alignment horizontal="justify" vertical="center" wrapText="1"/>
    </xf>
    <xf numFmtId="0" fontId="6" fillId="0" borderId="9" xfId="3" applyBorder="1" applyAlignment="1">
      <alignment horizontal="center" vertical="center"/>
    </xf>
    <xf numFmtId="0" fontId="6" fillId="0" borderId="10" xfId="3" applyBorder="1" applyAlignment="1">
      <alignment horizontal="center" vertical="center"/>
    </xf>
    <xf numFmtId="0" fontId="6" fillId="0" borderId="11" xfId="3" applyBorder="1" applyAlignment="1">
      <alignment horizontal="center" vertical="center"/>
    </xf>
    <xf numFmtId="0" fontId="6" fillId="0" borderId="12" xfId="3" applyBorder="1" applyAlignment="1">
      <alignment horizontal="center" vertical="center"/>
    </xf>
    <xf numFmtId="0" fontId="42" fillId="0" borderId="10" xfId="3" applyFont="1" applyBorder="1" applyAlignment="1">
      <alignment horizontal="center" vertical="center" wrapText="1"/>
    </xf>
    <xf numFmtId="0" fontId="42" fillId="0" borderId="11" xfId="3" applyFont="1" applyBorder="1" applyAlignment="1">
      <alignment horizontal="center" vertical="center" wrapText="1"/>
    </xf>
    <xf numFmtId="0" fontId="42" fillId="0" borderId="12" xfId="3" applyFont="1" applyBorder="1" applyAlignment="1">
      <alignment horizontal="center" vertical="center" wrapText="1"/>
    </xf>
    <xf numFmtId="0" fontId="43" fillId="10" borderId="10" xfId="3" applyFont="1" applyFill="1" applyBorder="1" applyAlignment="1">
      <alignment horizontal="center" vertical="center" wrapText="1"/>
    </xf>
    <xf numFmtId="0" fontId="43" fillId="10" borderId="12" xfId="3" applyFont="1" applyFill="1" applyBorder="1" applyAlignment="1">
      <alignment horizontal="center" vertical="center" wrapText="1"/>
    </xf>
    <xf numFmtId="0" fontId="44" fillId="0" borderId="1" xfId="3" applyFont="1" applyBorder="1" applyAlignment="1">
      <alignment horizontal="center" vertical="center" wrapText="1"/>
    </xf>
    <xf numFmtId="0" fontId="45" fillId="0" borderId="15" xfId="3" applyFont="1" applyBorder="1" applyAlignment="1">
      <alignment horizontal="center" vertical="center" wrapText="1"/>
    </xf>
    <xf numFmtId="0" fontId="28" fillId="4" borderId="10" xfId="3" applyFont="1" applyFill="1" applyBorder="1" applyAlignment="1">
      <alignment horizontal="center" vertical="center"/>
    </xf>
    <xf numFmtId="0" fontId="28" fillId="4" borderId="11" xfId="3" applyFont="1" applyFill="1" applyBorder="1" applyAlignment="1">
      <alignment horizontal="center" vertical="center"/>
    </xf>
    <xf numFmtId="0" fontId="28" fillId="4" borderId="12" xfId="3" applyFont="1" applyFill="1" applyBorder="1" applyAlignment="1">
      <alignment horizontal="center" vertical="center"/>
    </xf>
    <xf numFmtId="0" fontId="51" fillId="4" borderId="10" xfId="3" applyFont="1" applyFill="1" applyBorder="1" applyAlignment="1">
      <alignment horizontal="center" vertical="center"/>
    </xf>
    <xf numFmtId="0" fontId="51" fillId="4" borderId="11" xfId="3" applyFont="1" applyFill="1" applyBorder="1" applyAlignment="1">
      <alignment horizontal="center" vertical="center"/>
    </xf>
    <xf numFmtId="0" fontId="51" fillId="4" borderId="12" xfId="3" applyFont="1" applyFill="1" applyBorder="1" applyAlignment="1">
      <alignment horizontal="center" vertical="center"/>
    </xf>
    <xf numFmtId="0" fontId="8" fillId="0" borderId="13" xfId="3" applyFont="1" applyBorder="1" applyAlignment="1">
      <alignment horizontal="center" vertical="center"/>
    </xf>
    <xf numFmtId="0" fontId="8" fillId="0" borderId="14" xfId="3" applyFont="1" applyBorder="1" applyAlignment="1">
      <alignment horizontal="center" vertical="center"/>
    </xf>
    <xf numFmtId="0" fontId="8" fillId="0" borderId="15" xfId="3" applyFont="1" applyBorder="1" applyAlignment="1">
      <alignment horizontal="center" vertical="center"/>
    </xf>
    <xf numFmtId="0" fontId="8" fillId="0" borderId="13" xfId="3" applyFont="1" applyBorder="1" applyAlignment="1">
      <alignment horizontal="left" vertical="center" wrapText="1"/>
    </xf>
    <xf numFmtId="0" fontId="8" fillId="0" borderId="14" xfId="3" applyFont="1" applyBorder="1" applyAlignment="1">
      <alignment horizontal="left" vertical="center" wrapText="1"/>
    </xf>
    <xf numFmtId="0" fontId="8" fillId="0" borderId="15" xfId="3" applyFont="1" applyBorder="1" applyAlignment="1">
      <alignment horizontal="left" vertical="center" wrapText="1"/>
    </xf>
    <xf numFmtId="0" fontId="8" fillId="0" borderId="13" xfId="3" applyFont="1" applyBorder="1" applyAlignment="1">
      <alignment horizontal="center" vertical="center" wrapText="1"/>
    </xf>
    <xf numFmtId="0" fontId="8" fillId="0" borderId="14" xfId="3" applyFont="1" applyBorder="1" applyAlignment="1">
      <alignment horizontal="center" vertical="center" wrapText="1"/>
    </xf>
    <xf numFmtId="0" fontId="8" fillId="0" borderId="15" xfId="3" applyFont="1" applyBorder="1" applyAlignment="1">
      <alignment horizontal="center" vertical="center" wrapText="1"/>
    </xf>
    <xf numFmtId="3" fontId="82" fillId="0" borderId="13" xfId="3" applyNumberFormat="1" applyFont="1" applyBorder="1" applyAlignment="1">
      <alignment horizontal="center" vertical="center"/>
    </xf>
    <xf numFmtId="3" fontId="82" fillId="0" borderId="15" xfId="3" applyNumberFormat="1" applyFont="1" applyBorder="1" applyAlignment="1">
      <alignment horizontal="center" vertical="center"/>
    </xf>
    <xf numFmtId="0" fontId="28" fillId="4" borderId="10" xfId="3" applyFont="1" applyFill="1" applyBorder="1" applyAlignment="1">
      <alignment horizontal="center" vertical="center" wrapText="1"/>
    </xf>
    <xf numFmtId="0" fontId="28" fillId="4" borderId="11" xfId="3" applyFont="1" applyFill="1" applyBorder="1" applyAlignment="1">
      <alignment horizontal="center" vertical="center" wrapText="1"/>
    </xf>
    <xf numFmtId="0" fontId="28" fillId="4" borderId="12" xfId="3" applyFont="1" applyFill="1" applyBorder="1" applyAlignment="1">
      <alignment horizontal="center" vertical="center" wrapText="1"/>
    </xf>
    <xf numFmtId="0" fontId="16" fillId="0" borderId="0" xfId="3" applyFont="1" applyAlignment="1">
      <alignment vertical="center" wrapText="1"/>
    </xf>
    <xf numFmtId="0" fontId="17" fillId="9" borderId="10" xfId="3" applyFont="1" applyFill="1" applyBorder="1" applyAlignment="1">
      <alignment horizontal="center" vertical="center" wrapText="1"/>
    </xf>
    <xf numFmtId="0" fontId="17" fillId="9" borderId="11" xfId="3" applyFont="1" applyFill="1" applyBorder="1" applyAlignment="1">
      <alignment horizontal="center" vertical="center" wrapText="1"/>
    </xf>
    <xf numFmtId="0" fontId="17" fillId="9" borderId="12" xfId="3" applyFont="1" applyFill="1" applyBorder="1" applyAlignment="1">
      <alignment horizontal="center" vertical="center" wrapText="1"/>
    </xf>
    <xf numFmtId="0" fontId="16" fillId="0" borderId="9" xfId="3" applyFont="1" applyBorder="1" applyAlignment="1">
      <alignment vertical="center" wrapText="1"/>
    </xf>
    <xf numFmtId="0" fontId="16" fillId="0" borderId="9" xfId="3" applyFont="1" applyBorder="1" applyAlignment="1">
      <alignment horizontal="center" vertical="center" wrapText="1"/>
    </xf>
    <xf numFmtId="0" fontId="16" fillId="0" borderId="9" xfId="3" applyFont="1" applyBorder="1" applyAlignment="1">
      <alignment vertical="center"/>
    </xf>
    <xf numFmtId="0" fontId="12" fillId="7" borderId="13" xfId="3" applyFont="1" applyFill="1" applyBorder="1" applyAlignment="1">
      <alignment horizontal="center" vertical="center" wrapText="1"/>
    </xf>
    <xf numFmtId="0" fontId="12" fillId="7" borderId="14" xfId="3" applyFont="1" applyFill="1" applyBorder="1" applyAlignment="1">
      <alignment horizontal="center" vertical="center" wrapText="1"/>
    </xf>
    <xf numFmtId="0" fontId="12" fillId="7" borderId="15" xfId="3" applyFont="1" applyFill="1" applyBorder="1" applyAlignment="1">
      <alignment horizontal="center" vertical="center" wrapText="1"/>
    </xf>
    <xf numFmtId="0" fontId="12" fillId="7" borderId="1" xfId="3" applyFont="1" applyFill="1" applyBorder="1" applyAlignment="1">
      <alignment horizontal="center" vertical="center" wrapText="1"/>
    </xf>
    <xf numFmtId="0" fontId="12" fillId="7" borderId="3" xfId="3" applyFont="1" applyFill="1" applyBorder="1" applyAlignment="1">
      <alignment horizontal="center" vertical="center" wrapText="1"/>
    </xf>
    <xf numFmtId="0" fontId="12" fillId="7" borderId="6" xfId="3" applyFont="1" applyFill="1" applyBorder="1" applyAlignment="1">
      <alignment horizontal="center" vertical="center" wrapText="1"/>
    </xf>
    <xf numFmtId="0" fontId="12" fillId="7" borderId="8" xfId="3" applyFont="1" applyFill="1" applyBorder="1" applyAlignment="1">
      <alignment horizontal="center" vertical="center" wrapText="1"/>
    </xf>
    <xf numFmtId="0" fontId="12" fillId="7" borderId="2" xfId="3" applyFont="1" applyFill="1" applyBorder="1" applyAlignment="1">
      <alignment horizontal="center" vertical="center" wrapText="1"/>
    </xf>
    <xf numFmtId="0" fontId="12" fillId="7" borderId="7" xfId="3" applyFont="1" applyFill="1" applyBorder="1" applyAlignment="1">
      <alignment horizontal="center" vertical="center" wrapText="1"/>
    </xf>
    <xf numFmtId="0" fontId="12" fillId="7" borderId="5" xfId="3" applyFont="1" applyFill="1" applyBorder="1" applyAlignment="1">
      <alignment horizontal="center" vertical="center" wrapText="1"/>
    </xf>
    <xf numFmtId="0" fontId="10" fillId="14" borderId="10" xfId="3" applyFont="1" applyFill="1" applyBorder="1" applyAlignment="1">
      <alignment horizontal="center" vertical="center" wrapText="1"/>
    </xf>
    <xf numFmtId="0" fontId="10" fillId="14" borderId="11" xfId="3" applyFont="1" applyFill="1" applyBorder="1" applyAlignment="1">
      <alignment horizontal="center" vertical="center" wrapText="1"/>
    </xf>
    <xf numFmtId="0" fontId="10" fillId="14" borderId="12" xfId="3" applyFont="1" applyFill="1" applyBorder="1" applyAlignment="1">
      <alignment horizontal="center" vertical="center" wrapText="1"/>
    </xf>
    <xf numFmtId="0" fontId="13" fillId="14" borderId="10" xfId="3" applyFont="1" applyFill="1" applyBorder="1" applyAlignment="1">
      <alignment horizontal="center" vertical="center" wrapText="1"/>
    </xf>
    <xf numFmtId="0" fontId="13" fillId="14" borderId="11" xfId="3" applyFont="1" applyFill="1" applyBorder="1" applyAlignment="1">
      <alignment horizontal="center" vertical="center" wrapText="1"/>
    </xf>
    <xf numFmtId="0" fontId="13" fillId="14" borderId="12" xfId="3" applyFont="1" applyFill="1" applyBorder="1" applyAlignment="1">
      <alignment horizontal="center" vertical="center" wrapText="1"/>
    </xf>
    <xf numFmtId="0" fontId="13" fillId="14" borderId="10" xfId="3" applyFont="1" applyFill="1" applyBorder="1" applyAlignment="1">
      <alignment horizontal="center"/>
    </xf>
    <xf numFmtId="0" fontId="13" fillId="14" borderId="11" xfId="3" applyFont="1" applyFill="1" applyBorder="1" applyAlignment="1">
      <alignment horizontal="center"/>
    </xf>
    <xf numFmtId="0" fontId="13" fillId="14" borderId="12" xfId="3" applyFont="1" applyFill="1" applyBorder="1" applyAlignment="1">
      <alignment horizontal="center"/>
    </xf>
    <xf numFmtId="0" fontId="13" fillId="0" borderId="9" xfId="3" applyFont="1" applyBorder="1" applyAlignment="1">
      <alignment horizontal="center"/>
    </xf>
    <xf numFmtId="0" fontId="6" fillId="0" borderId="1" xfId="3" applyBorder="1" applyAlignment="1">
      <alignment horizontal="center"/>
    </xf>
    <xf numFmtId="0" fontId="6" fillId="0" borderId="3" xfId="3" applyBorder="1" applyAlignment="1">
      <alignment horizontal="center"/>
    </xf>
    <xf numFmtId="0" fontId="6" fillId="0" borderId="6" xfId="3" applyBorder="1" applyAlignment="1">
      <alignment horizontal="center"/>
    </xf>
    <xf numFmtId="0" fontId="6" fillId="0" borderId="8" xfId="3" applyBorder="1" applyAlignment="1">
      <alignment horizontal="center"/>
    </xf>
    <xf numFmtId="0" fontId="10" fillId="14" borderId="10" xfId="3" applyFont="1" applyFill="1" applyBorder="1" applyAlignment="1">
      <alignment horizontal="center"/>
    </xf>
    <xf numFmtId="0" fontId="10" fillId="14" borderId="11" xfId="3" applyFont="1" applyFill="1" applyBorder="1" applyAlignment="1">
      <alignment horizontal="center"/>
    </xf>
    <xf numFmtId="0" fontId="10" fillId="14" borderId="12" xfId="3" applyFont="1" applyFill="1" applyBorder="1" applyAlignment="1">
      <alignment horizontal="center"/>
    </xf>
    <xf numFmtId="0" fontId="55" fillId="0" borderId="0" xfId="3" applyFont="1" applyAlignment="1">
      <alignment horizontal="center" vertical="center" wrapText="1"/>
    </xf>
    <xf numFmtId="0" fontId="6" fillId="0" borderId="9" xfId="3" applyBorder="1" applyAlignment="1">
      <alignment horizontal="center"/>
    </xf>
    <xf numFmtId="0" fontId="59" fillId="0" borderId="9" xfId="3" applyFont="1" applyBorder="1" applyAlignment="1">
      <alignment horizontal="center" vertical="center" wrapText="1"/>
    </xf>
    <xf numFmtId="0" fontId="6" fillId="4" borderId="10" xfId="3" applyFill="1" applyBorder="1" applyAlignment="1">
      <alignment horizontal="left"/>
    </xf>
    <xf numFmtId="0" fontId="6" fillId="4" borderId="11" xfId="3" applyFill="1" applyBorder="1" applyAlignment="1">
      <alignment horizontal="left"/>
    </xf>
    <xf numFmtId="0" fontId="6" fillId="4" borderId="12" xfId="3" applyFill="1" applyBorder="1" applyAlignment="1">
      <alignment horizontal="left"/>
    </xf>
    <xf numFmtId="0" fontId="9" fillId="4" borderId="78" xfId="3" applyFont="1" applyFill="1" applyBorder="1" applyAlignment="1">
      <alignment horizontal="center" vertical="center"/>
    </xf>
    <xf numFmtId="0" fontId="9" fillId="4" borderId="79" xfId="3" applyFont="1" applyFill="1" applyBorder="1" applyAlignment="1">
      <alignment horizontal="center" vertical="center"/>
    </xf>
    <xf numFmtId="0" fontId="9" fillId="4" borderId="80" xfId="3" applyFont="1" applyFill="1" applyBorder="1" applyAlignment="1">
      <alignment horizontal="center" vertical="center"/>
    </xf>
    <xf numFmtId="3" fontId="82" fillId="7" borderId="13" xfId="3" applyNumberFormat="1" applyFont="1" applyFill="1" applyBorder="1" applyAlignment="1">
      <alignment vertical="center" wrapText="1"/>
    </xf>
    <xf numFmtId="3" fontId="82" fillId="7" borderId="15" xfId="3" applyNumberFormat="1" applyFont="1" applyFill="1" applyBorder="1" applyAlignment="1">
      <alignment vertical="center" wrapText="1"/>
    </xf>
    <xf numFmtId="0" fontId="16" fillId="7" borderId="13" xfId="3" applyFont="1" applyFill="1" applyBorder="1" applyAlignment="1">
      <alignment horizontal="center" vertical="center" wrapText="1"/>
    </xf>
    <xf numFmtId="0" fontId="16" fillId="7" borderId="15" xfId="3" applyFont="1" applyFill="1" applyBorder="1" applyAlignment="1">
      <alignment horizontal="center" vertical="center" wrapText="1"/>
    </xf>
    <xf numFmtId="0" fontId="64" fillId="7" borderId="13" xfId="3" applyFont="1" applyFill="1" applyBorder="1" applyAlignment="1">
      <alignment vertical="center" wrapText="1"/>
    </xf>
    <xf numFmtId="0" fontId="64" fillId="7" borderId="15" xfId="3" applyFont="1" applyFill="1" applyBorder="1" applyAlignment="1">
      <alignment vertical="center" wrapText="1"/>
    </xf>
    <xf numFmtId="0" fontId="9" fillId="7" borderId="13" xfId="3" applyFont="1" applyFill="1" applyBorder="1" applyAlignment="1">
      <alignment vertical="center" wrapText="1"/>
    </xf>
    <xf numFmtId="0" fontId="9" fillId="7" borderId="15" xfId="3" applyFont="1" applyFill="1" applyBorder="1" applyAlignment="1">
      <alignment vertical="center" wrapText="1"/>
    </xf>
    <xf numFmtId="0" fontId="9" fillId="4" borderId="81" xfId="3" applyFont="1" applyFill="1" applyBorder="1" applyAlignment="1">
      <alignment vertical="center" wrapText="1"/>
    </xf>
    <xf numFmtId="0" fontId="9" fillId="4" borderId="82" xfId="3" applyFont="1" applyFill="1" applyBorder="1" applyAlignment="1">
      <alignment vertical="center" wrapText="1"/>
    </xf>
    <xf numFmtId="0" fontId="9" fillId="4" borderId="83" xfId="3" applyFont="1" applyFill="1" applyBorder="1" applyAlignment="1">
      <alignment vertical="center" wrapText="1"/>
    </xf>
    <xf numFmtId="0" fontId="9" fillId="4" borderId="84" xfId="3" applyFont="1" applyFill="1" applyBorder="1" applyAlignment="1">
      <alignment vertical="center" wrapText="1"/>
    </xf>
    <xf numFmtId="0" fontId="9" fillId="4" borderId="85" xfId="3" applyFont="1" applyFill="1" applyBorder="1" applyAlignment="1">
      <alignment vertical="center" wrapText="1"/>
    </xf>
    <xf numFmtId="0" fontId="9" fillId="4" borderId="86" xfId="3" applyFont="1" applyFill="1" applyBorder="1" applyAlignment="1">
      <alignment vertical="center" wrapText="1"/>
    </xf>
    <xf numFmtId="0" fontId="9" fillId="4" borderId="78" xfId="3" applyFont="1" applyFill="1" applyBorder="1" applyAlignment="1">
      <alignment vertical="center" wrapText="1"/>
    </xf>
    <xf numFmtId="0" fontId="9" fillId="4" borderId="79" xfId="3" applyFont="1" applyFill="1" applyBorder="1" applyAlignment="1">
      <alignment vertical="center" wrapText="1"/>
    </xf>
    <xf numFmtId="0" fontId="9" fillId="4" borderId="80" xfId="3" applyFont="1" applyFill="1" applyBorder="1" applyAlignment="1">
      <alignment vertical="center" wrapText="1"/>
    </xf>
    <xf numFmtId="0" fontId="16" fillId="15" borderId="10" xfId="3" applyFont="1" applyFill="1" applyBorder="1" applyAlignment="1">
      <alignment vertical="center" wrapText="1"/>
    </xf>
    <xf numFmtId="0" fontId="16" fillId="15" borderId="11" xfId="3" applyFont="1" applyFill="1" applyBorder="1" applyAlignment="1">
      <alignment vertical="center" wrapText="1"/>
    </xf>
    <xf numFmtId="0" fontId="16" fillId="15" borderId="12" xfId="3" applyFont="1" applyFill="1" applyBorder="1" applyAlignment="1">
      <alignment vertical="center" wrapText="1"/>
    </xf>
    <xf numFmtId="0" fontId="168" fillId="4" borderId="78" xfId="3" applyFont="1" applyFill="1" applyBorder="1" applyAlignment="1">
      <alignment vertical="center" wrapText="1"/>
    </xf>
    <xf numFmtId="0" fontId="168" fillId="4" borderId="79" xfId="3" applyFont="1" applyFill="1" applyBorder="1" applyAlignment="1">
      <alignment vertical="center" wrapText="1"/>
    </xf>
    <xf numFmtId="0" fontId="168" fillId="4" borderId="80" xfId="3" applyFont="1" applyFill="1" applyBorder="1" applyAlignment="1">
      <alignment vertical="center" wrapText="1"/>
    </xf>
    <xf numFmtId="0" fontId="9" fillId="7" borderId="10" xfId="3" applyFont="1" applyFill="1" applyBorder="1" applyAlignment="1">
      <alignment horizontal="center" vertical="center" wrapText="1"/>
    </xf>
    <xf numFmtId="0" fontId="9" fillId="7" borderId="11" xfId="3" applyFont="1" applyFill="1" applyBorder="1" applyAlignment="1">
      <alignment horizontal="center" vertical="center" wrapText="1"/>
    </xf>
    <xf numFmtId="0" fontId="9" fillId="7" borderId="12" xfId="3" applyFont="1" applyFill="1" applyBorder="1" applyAlignment="1">
      <alignment horizontal="center" vertical="center" wrapText="1"/>
    </xf>
    <xf numFmtId="0" fontId="16" fillId="15" borderId="10" xfId="3" applyFont="1" applyFill="1" applyBorder="1" applyAlignment="1">
      <alignment horizontal="left" vertical="center" wrapText="1"/>
    </xf>
    <xf numFmtId="0" fontId="16" fillId="15" borderId="11" xfId="3" applyFont="1" applyFill="1" applyBorder="1" applyAlignment="1">
      <alignment horizontal="left" vertical="center" wrapText="1"/>
    </xf>
    <xf numFmtId="0" fontId="16" fillId="15" borderId="12" xfId="3" applyFont="1" applyFill="1" applyBorder="1" applyAlignment="1">
      <alignment horizontal="left" vertical="center" wrapText="1"/>
    </xf>
    <xf numFmtId="0" fontId="6" fillId="0" borderId="10" xfId="3" applyBorder="1" applyAlignment="1">
      <alignment horizontal="center" vertical="center" wrapText="1"/>
    </xf>
    <xf numFmtId="0" fontId="6" fillId="0" borderId="12" xfId="3" applyBorder="1" applyAlignment="1">
      <alignment horizontal="center" vertical="center" wrapText="1"/>
    </xf>
    <xf numFmtId="0" fontId="6" fillId="0" borderId="26" xfId="3" applyBorder="1" applyAlignment="1">
      <alignment horizontal="center" vertical="center" wrapText="1"/>
    </xf>
    <xf numFmtId="0" fontId="6" fillId="0" borderId="29" xfId="3" applyBorder="1" applyAlignment="1">
      <alignment horizontal="center" vertical="center" wrapText="1"/>
    </xf>
    <xf numFmtId="3" fontId="13" fillId="14" borderId="19" xfId="3" applyNumberFormat="1" applyFont="1" applyFill="1" applyBorder="1" applyAlignment="1">
      <alignment horizontal="left" vertical="center"/>
    </xf>
    <xf numFmtId="3" fontId="13" fillId="14" borderId="25" xfId="3" applyNumberFormat="1" applyFont="1" applyFill="1" applyBorder="1" applyAlignment="1">
      <alignment horizontal="left" vertical="center"/>
    </xf>
    <xf numFmtId="3" fontId="13" fillId="14" borderId="30" xfId="3" applyNumberFormat="1" applyFont="1" applyFill="1" applyBorder="1" applyAlignment="1">
      <alignment horizontal="left" vertical="center"/>
    </xf>
    <xf numFmtId="3" fontId="6" fillId="0" borderId="19" xfId="3" applyNumberFormat="1" applyBorder="1" applyAlignment="1">
      <alignment horizontal="center" vertical="center" wrapText="1"/>
    </xf>
    <xf numFmtId="3" fontId="6" fillId="0" borderId="25" xfId="3" applyNumberFormat="1" applyBorder="1" applyAlignment="1">
      <alignment horizontal="center" vertical="center" wrapText="1"/>
    </xf>
    <xf numFmtId="3" fontId="6" fillId="0" borderId="21" xfId="3" applyNumberFormat="1" applyBorder="1" applyAlignment="1">
      <alignment horizontal="center" vertical="center" wrapText="1"/>
    </xf>
    <xf numFmtId="0" fontId="37" fillId="0" borderId="17" xfId="3" applyFont="1" applyBorder="1" applyAlignment="1">
      <alignment vertical="center"/>
    </xf>
    <xf numFmtId="0" fontId="37" fillId="0" borderId="18" xfId="3" applyFont="1" applyBorder="1" applyAlignment="1">
      <alignment vertical="center"/>
    </xf>
    <xf numFmtId="0" fontId="37" fillId="0" borderId="23" xfId="3" applyFont="1" applyBorder="1" applyAlignment="1">
      <alignment vertical="center"/>
    </xf>
    <xf numFmtId="0" fontId="37" fillId="0" borderId="24" xfId="3" applyFont="1" applyBorder="1" applyAlignment="1">
      <alignment vertical="center"/>
    </xf>
    <xf numFmtId="0" fontId="37" fillId="0" borderId="27" xfId="3" applyFont="1" applyBorder="1" applyAlignment="1">
      <alignment vertical="center"/>
    </xf>
    <xf numFmtId="0" fontId="37" fillId="0" borderId="16" xfId="3" applyFont="1" applyBorder="1" applyAlignment="1">
      <alignment vertical="center"/>
    </xf>
    <xf numFmtId="0" fontId="6" fillId="0" borderId="19" xfId="3" applyBorder="1" applyAlignment="1">
      <alignment horizontal="center" vertical="center" wrapText="1"/>
    </xf>
    <xf numFmtId="0" fontId="6" fillId="0" borderId="25" xfId="3" applyBorder="1" applyAlignment="1">
      <alignment horizontal="center" vertical="center" wrapText="1"/>
    </xf>
    <xf numFmtId="0" fontId="6" fillId="0" borderId="21" xfId="3" applyBorder="1" applyAlignment="1">
      <alignment horizontal="center" vertical="center" wrapText="1"/>
    </xf>
    <xf numFmtId="0" fontId="6" fillId="0" borderId="9" xfId="3" applyBorder="1" applyAlignment="1">
      <alignment horizontal="left" vertical="center" wrapText="1"/>
    </xf>
    <xf numFmtId="0" fontId="6" fillId="0" borderId="0" xfId="3" applyAlignment="1">
      <alignment horizontal="left"/>
    </xf>
    <xf numFmtId="0" fontId="6" fillId="16" borderId="9" xfId="3" applyFill="1" applyBorder="1" applyAlignment="1">
      <alignment horizontal="left"/>
    </xf>
    <xf numFmtId="2" fontId="6" fillId="0" borderId="9" xfId="3" applyNumberFormat="1" applyBorder="1" applyAlignment="1">
      <alignment horizontal="center" vertical="center"/>
    </xf>
    <xf numFmtId="0" fontId="71" fillId="0" borderId="19" xfId="3" applyFont="1" applyBorder="1" applyAlignment="1">
      <alignment horizontal="center" vertical="center" wrapText="1"/>
    </xf>
    <xf numFmtId="0" fontId="71" fillId="0" borderId="25" xfId="3" applyFont="1" applyBorder="1" applyAlignment="1">
      <alignment horizontal="center" vertical="center" wrapText="1"/>
    </xf>
    <xf numFmtId="0" fontId="71" fillId="0" borderId="30" xfId="3" applyFont="1" applyBorder="1" applyAlignment="1">
      <alignment horizontal="center" vertical="center" wrapText="1"/>
    </xf>
    <xf numFmtId="0" fontId="71" fillId="0" borderId="35" xfId="3" applyFont="1" applyBorder="1" applyAlignment="1">
      <alignment horizontal="center" vertical="center" wrapText="1"/>
    </xf>
    <xf numFmtId="0" fontId="71" fillId="0" borderId="36" xfId="3" applyFont="1" applyBorder="1" applyAlignment="1">
      <alignment horizontal="center" vertical="center" wrapText="1"/>
    </xf>
    <xf numFmtId="0" fontId="71" fillId="0" borderId="40" xfId="3" applyFont="1" applyBorder="1" applyAlignment="1">
      <alignment horizontal="center" vertical="center" wrapText="1"/>
    </xf>
    <xf numFmtId="0" fontId="71" fillId="0" borderId="23" xfId="3" applyFont="1" applyBorder="1" applyAlignment="1">
      <alignment horizontal="center" vertical="center" wrapText="1"/>
    </xf>
    <xf numFmtId="0" fontId="71" fillId="0" borderId="37" xfId="3" applyFont="1" applyBorder="1" applyAlignment="1">
      <alignment horizontal="center" vertical="center" wrapText="1"/>
    </xf>
    <xf numFmtId="0" fontId="71" fillId="0" borderId="38" xfId="3" applyFont="1" applyBorder="1" applyAlignment="1">
      <alignment horizontal="center" vertical="center" wrapText="1"/>
    </xf>
    <xf numFmtId="0" fontId="71" fillId="0" borderId="39" xfId="3" applyFont="1" applyBorder="1" applyAlignment="1">
      <alignment horizontal="center" vertical="center" wrapText="1"/>
    </xf>
    <xf numFmtId="0" fontId="71" fillId="0" borderId="28" xfId="3" applyFont="1" applyBorder="1" applyAlignment="1">
      <alignment horizontal="center" vertical="center" wrapText="1"/>
    </xf>
    <xf numFmtId="0" fontId="71" fillId="0" borderId="41" xfId="3" applyFont="1" applyBorder="1" applyAlignment="1">
      <alignment horizontal="center" vertical="center" wrapText="1"/>
    </xf>
    <xf numFmtId="0" fontId="72" fillId="7" borderId="19" xfId="3" applyFont="1" applyFill="1" applyBorder="1" applyAlignment="1">
      <alignment horizontal="left" vertical="center" wrapText="1" indent="2"/>
    </xf>
    <xf numFmtId="0" fontId="72" fillId="7" borderId="21" xfId="3" applyFont="1" applyFill="1" applyBorder="1" applyAlignment="1">
      <alignment horizontal="left" vertical="center" wrapText="1" indent="2"/>
    </xf>
    <xf numFmtId="0" fontId="73" fillId="0" borderId="19" xfId="3" applyFont="1" applyBorder="1" applyAlignment="1">
      <alignment vertical="center" wrapText="1"/>
    </xf>
    <xf numFmtId="0" fontId="73" fillId="0" borderId="21" xfId="3" applyFont="1" applyBorder="1" applyAlignment="1">
      <alignment vertical="center" wrapText="1"/>
    </xf>
    <xf numFmtId="0" fontId="71" fillId="0" borderId="19" xfId="3" applyFont="1" applyBorder="1" applyAlignment="1">
      <alignment vertical="center" wrapText="1"/>
    </xf>
    <xf numFmtId="0" fontId="71" fillId="0" borderId="21" xfId="3" applyFont="1" applyBorder="1" applyAlignment="1">
      <alignment vertical="center" wrapText="1"/>
    </xf>
    <xf numFmtId="0" fontId="59" fillId="0" borderId="34" xfId="3" applyFont="1" applyBorder="1"/>
    <xf numFmtId="0" fontId="59" fillId="0" borderId="0" xfId="3" applyFont="1"/>
    <xf numFmtId="0" fontId="71" fillId="0" borderId="24" xfId="3" applyFont="1" applyBorder="1" applyAlignment="1">
      <alignment horizontal="center" vertical="center" wrapText="1"/>
    </xf>
    <xf numFmtId="0" fontId="71" fillId="0" borderId="43" xfId="3" applyFont="1" applyBorder="1" applyAlignment="1">
      <alignment horizontal="center" vertical="center" wrapText="1"/>
    </xf>
    <xf numFmtId="0" fontId="71" fillId="0" borderId="32" xfId="3" applyFont="1" applyBorder="1" applyAlignment="1">
      <alignment horizontal="center" vertical="center" wrapText="1"/>
    </xf>
    <xf numFmtId="0" fontId="71" fillId="0" borderId="21" xfId="3" applyFont="1" applyBorder="1" applyAlignment="1">
      <alignment horizontal="center" vertical="center" wrapText="1"/>
    </xf>
    <xf numFmtId="0" fontId="80" fillId="0" borderId="19" xfId="3" applyFont="1" applyBorder="1" applyAlignment="1">
      <alignment horizontal="center" vertical="center" wrapText="1"/>
    </xf>
    <xf numFmtId="0" fontId="80" fillId="0" borderId="30" xfId="3" applyFont="1" applyBorder="1" applyAlignment="1">
      <alignment horizontal="center" vertical="center" wrapText="1"/>
    </xf>
    <xf numFmtId="0" fontId="80" fillId="0" borderId="28" xfId="3" applyFont="1" applyBorder="1" applyAlignment="1">
      <alignment horizontal="center" vertical="center" wrapText="1"/>
    </xf>
    <xf numFmtId="0" fontId="80" fillId="0" borderId="41" xfId="3" applyFont="1" applyBorder="1" applyAlignment="1">
      <alignment horizontal="center" vertical="center" wrapText="1"/>
    </xf>
    <xf numFmtId="0" fontId="71" fillId="0" borderId="31" xfId="3" applyFont="1" applyBorder="1" applyAlignment="1">
      <alignment horizontal="center" vertical="center" wrapText="1"/>
    </xf>
    <xf numFmtId="0" fontId="81" fillId="0" borderId="0" xfId="3" applyFont="1" applyAlignment="1">
      <alignment horizontal="justify" vertical="center" wrapText="1"/>
    </xf>
    <xf numFmtId="0" fontId="59" fillId="0" borderId="0" xfId="3" applyFont="1" applyAlignment="1">
      <alignment vertical="center" wrapText="1"/>
    </xf>
    <xf numFmtId="0" fontId="59" fillId="0" borderId="16" xfId="3" applyFont="1" applyBorder="1" applyAlignment="1">
      <alignment vertical="center" wrapText="1"/>
    </xf>
    <xf numFmtId="0" fontId="71" fillId="10" borderId="42" xfId="3" applyFont="1" applyFill="1" applyBorder="1" applyAlignment="1">
      <alignment horizontal="center" vertical="center" wrapText="1"/>
    </xf>
    <xf numFmtId="0" fontId="71" fillId="0" borderId="42" xfId="3" applyFont="1" applyBorder="1" applyAlignment="1">
      <alignment horizontal="center" vertical="center" wrapText="1"/>
    </xf>
    <xf numFmtId="0" fontId="80" fillId="0" borderId="25" xfId="3" applyFont="1" applyBorder="1" applyAlignment="1">
      <alignment horizontal="center" vertical="center" wrapText="1"/>
    </xf>
    <xf numFmtId="0" fontId="80" fillId="0" borderId="21" xfId="3" applyFont="1" applyBorder="1" applyAlignment="1">
      <alignment horizontal="center" vertical="center" wrapText="1"/>
    </xf>
    <xf numFmtId="0" fontId="71" fillId="10" borderId="41" xfId="3" applyFont="1" applyFill="1" applyBorder="1" applyAlignment="1">
      <alignment horizontal="center" vertical="center" wrapText="1"/>
    </xf>
    <xf numFmtId="0" fontId="160" fillId="18" borderId="19" xfId="3" applyFont="1" applyFill="1" applyBorder="1" applyAlignment="1">
      <alignment horizontal="center" vertical="center" wrapText="1"/>
    </xf>
    <xf numFmtId="0" fontId="160" fillId="18" borderId="21" xfId="3" applyFont="1" applyFill="1" applyBorder="1" applyAlignment="1">
      <alignment horizontal="center" vertical="center" wrapText="1"/>
    </xf>
    <xf numFmtId="3" fontId="191" fillId="0" borderId="19" xfId="3" applyNumberFormat="1" applyFont="1" applyBorder="1" applyAlignment="1">
      <alignment horizontal="center" vertical="center"/>
    </xf>
    <xf numFmtId="3" fontId="191" fillId="0" borderId="21" xfId="3" applyNumberFormat="1" applyFont="1" applyBorder="1" applyAlignment="1">
      <alignment horizontal="center" vertical="center"/>
    </xf>
    <xf numFmtId="3" fontId="167" fillId="10" borderId="19" xfId="3" applyNumberFormat="1" applyFont="1" applyFill="1" applyBorder="1" applyAlignment="1">
      <alignment horizontal="center" vertical="center"/>
    </xf>
    <xf numFmtId="3" fontId="167" fillId="10" borderId="21" xfId="3" applyNumberFormat="1" applyFont="1" applyFill="1" applyBorder="1" applyAlignment="1">
      <alignment horizontal="center" vertical="center"/>
    </xf>
    <xf numFmtId="0" fontId="71" fillId="0" borderId="16" xfId="3" applyFont="1" applyBorder="1" applyAlignment="1">
      <alignment horizontal="center" vertical="center" wrapText="1"/>
    </xf>
    <xf numFmtId="0" fontId="71" fillId="0" borderId="27" xfId="3" applyFont="1" applyBorder="1" applyAlignment="1">
      <alignment horizontal="center" vertical="center" wrapText="1"/>
    </xf>
    <xf numFmtId="0" fontId="71" fillId="0" borderId="28" xfId="3" applyFont="1" applyBorder="1" applyAlignment="1">
      <alignment horizontal="center" vertical="top" wrapText="1"/>
    </xf>
    <xf numFmtId="0" fontId="71" fillId="0" borderId="42" xfId="3" applyFont="1" applyBorder="1" applyAlignment="1">
      <alignment horizontal="center" vertical="top" wrapText="1"/>
    </xf>
    <xf numFmtId="0" fontId="71" fillId="0" borderId="31" xfId="3" applyFont="1" applyBorder="1" applyAlignment="1">
      <alignment horizontal="center" vertical="top" wrapText="1"/>
    </xf>
    <xf numFmtId="0" fontId="59" fillId="0" borderId="42" xfId="3" applyFont="1" applyBorder="1" applyAlignment="1">
      <alignment vertical="center" wrapText="1"/>
    </xf>
    <xf numFmtId="0" fontId="59" fillId="0" borderId="31" xfId="3" applyFont="1" applyBorder="1" applyAlignment="1">
      <alignment vertical="center" wrapText="1"/>
    </xf>
    <xf numFmtId="0" fontId="71" fillId="0" borderId="42" xfId="3" applyFont="1" applyBorder="1" applyAlignment="1">
      <alignment vertical="center" wrapText="1"/>
    </xf>
    <xf numFmtId="0" fontId="71" fillId="0" borderId="31" xfId="3" applyFont="1" applyBorder="1" applyAlignment="1">
      <alignment vertical="center" wrapText="1"/>
    </xf>
    <xf numFmtId="3" fontId="166" fillId="10" borderId="19" xfId="3" applyNumberFormat="1" applyFont="1" applyFill="1" applyBorder="1" applyAlignment="1">
      <alignment horizontal="center" vertical="center" wrapText="1"/>
    </xf>
    <xf numFmtId="3" fontId="166" fillId="10" borderId="21" xfId="3" applyNumberFormat="1" applyFont="1" applyFill="1" applyBorder="1" applyAlignment="1">
      <alignment horizontal="center" vertical="center" wrapText="1"/>
    </xf>
    <xf numFmtId="3" fontId="71" fillId="0" borderId="28" xfId="3" applyNumberFormat="1" applyFont="1" applyBorder="1" applyAlignment="1">
      <alignment horizontal="center" vertical="center" wrapText="1"/>
    </xf>
    <xf numFmtId="3" fontId="71" fillId="0" borderId="31" xfId="3" applyNumberFormat="1" applyFont="1" applyBorder="1" applyAlignment="1">
      <alignment horizontal="center" vertical="center" wrapText="1"/>
    </xf>
    <xf numFmtId="3" fontId="71" fillId="0" borderId="23" xfId="3" applyNumberFormat="1" applyFont="1" applyBorder="1" applyAlignment="1">
      <alignment vertical="top" wrapText="1"/>
    </xf>
    <xf numFmtId="3" fontId="71" fillId="0" borderId="37" xfId="3" applyNumberFormat="1" applyFont="1" applyBorder="1" applyAlignment="1">
      <alignment vertical="top" wrapText="1"/>
    </xf>
    <xf numFmtId="3" fontId="71" fillId="0" borderId="38" xfId="3" applyNumberFormat="1" applyFont="1" applyBorder="1" applyAlignment="1">
      <alignment vertical="top" wrapText="1"/>
    </xf>
    <xf numFmtId="0" fontId="33" fillId="0" borderId="19" xfId="3" applyFont="1" applyBorder="1" applyAlignment="1">
      <alignment vertical="center" wrapText="1"/>
    </xf>
    <xf numFmtId="0" fontId="33" fillId="0" borderId="21" xfId="3" applyFont="1" applyBorder="1" applyAlignment="1">
      <alignment vertical="center" wrapText="1"/>
    </xf>
    <xf numFmtId="0" fontId="33" fillId="0" borderId="25" xfId="3" applyFont="1" applyBorder="1" applyAlignment="1">
      <alignment vertical="center" wrapText="1"/>
    </xf>
    <xf numFmtId="0" fontId="33" fillId="19" borderId="19" xfId="3" applyFont="1" applyFill="1" applyBorder="1" applyAlignment="1">
      <alignment vertical="center" wrapText="1"/>
    </xf>
    <xf numFmtId="0" fontId="33" fillId="19" borderId="21" xfId="3" applyFont="1" applyFill="1" applyBorder="1" applyAlignment="1">
      <alignment vertical="center" wrapText="1"/>
    </xf>
    <xf numFmtId="0" fontId="33" fillId="19" borderId="25" xfId="3" applyFont="1" applyFill="1" applyBorder="1" applyAlignment="1">
      <alignment vertical="center" wrapText="1"/>
    </xf>
    <xf numFmtId="0" fontId="33" fillId="0" borderId="19" xfId="3" applyFont="1" applyBorder="1" applyAlignment="1">
      <alignment horizontal="center" vertical="center" wrapText="1"/>
    </xf>
    <xf numFmtId="0" fontId="33" fillId="0" borderId="21" xfId="3" applyFont="1" applyBorder="1" applyAlignment="1">
      <alignment horizontal="center" vertical="center" wrapText="1"/>
    </xf>
    <xf numFmtId="0" fontId="33" fillId="0" borderId="25" xfId="3" applyFont="1" applyBorder="1" applyAlignment="1">
      <alignment horizontal="center" vertical="center" wrapText="1"/>
    </xf>
    <xf numFmtId="0" fontId="33" fillId="0" borderId="23" xfId="3" applyFont="1" applyBorder="1" applyAlignment="1">
      <alignment horizontal="center" vertical="center"/>
    </xf>
    <xf numFmtId="0" fontId="33" fillId="0" borderId="37" xfId="3" applyFont="1" applyBorder="1" applyAlignment="1">
      <alignment horizontal="center" vertical="center"/>
    </xf>
    <xf numFmtId="0" fontId="33" fillId="0" borderId="24" xfId="3" applyFont="1" applyBorder="1" applyAlignment="1">
      <alignment horizontal="center" vertical="center"/>
    </xf>
    <xf numFmtId="0" fontId="33" fillId="0" borderId="43" xfId="3" applyFont="1" applyBorder="1" applyAlignment="1">
      <alignment horizontal="center" vertical="center"/>
    </xf>
    <xf numFmtId="0" fontId="33" fillId="0" borderId="34" xfId="3" applyFont="1" applyBorder="1" applyAlignment="1">
      <alignment horizontal="center" vertical="center"/>
    </xf>
    <xf numFmtId="0" fontId="33" fillId="0" borderId="32" xfId="3" applyFont="1" applyBorder="1" applyAlignment="1">
      <alignment horizontal="center" vertical="center"/>
    </xf>
    <xf numFmtId="0" fontId="33" fillId="0" borderId="23" xfId="3" applyFont="1" applyBorder="1" applyAlignment="1">
      <alignment horizontal="left" vertical="center"/>
    </xf>
    <xf numFmtId="0" fontId="33" fillId="0" borderId="37" xfId="3" applyFont="1" applyBorder="1" applyAlignment="1">
      <alignment horizontal="left" vertical="center"/>
    </xf>
    <xf numFmtId="0" fontId="33" fillId="10" borderId="25" xfId="3" applyFont="1" applyFill="1" applyBorder="1" applyAlignment="1">
      <alignment vertical="center"/>
    </xf>
    <xf numFmtId="0" fontId="33" fillId="10" borderId="21" xfId="3" applyFont="1" applyFill="1" applyBorder="1" applyAlignment="1">
      <alignment vertical="center"/>
    </xf>
    <xf numFmtId="0" fontId="33" fillId="10" borderId="43" xfId="3" applyFont="1" applyFill="1" applyBorder="1"/>
    <xf numFmtId="0" fontId="33" fillId="10" borderId="34" xfId="3" applyFont="1" applyFill="1" applyBorder="1"/>
    <xf numFmtId="0" fontId="33" fillId="10" borderId="32" xfId="3" applyFont="1" applyFill="1" applyBorder="1"/>
    <xf numFmtId="0" fontId="33" fillId="0" borderId="30" xfId="3" applyFont="1" applyBorder="1" applyAlignment="1">
      <alignment horizontal="center" vertical="center" wrapText="1"/>
    </xf>
    <xf numFmtId="0" fontId="33" fillId="0" borderId="35" xfId="3" applyFont="1" applyBorder="1" applyAlignment="1">
      <alignment horizontal="center" vertical="center" wrapText="1"/>
    </xf>
    <xf numFmtId="0" fontId="33" fillId="0" borderId="19" xfId="3" applyFont="1" applyBorder="1" applyAlignment="1">
      <alignment horizontal="center" vertical="center"/>
    </xf>
    <xf numFmtId="0" fontId="33" fillId="0" borderId="21" xfId="3" applyFont="1" applyBorder="1" applyAlignment="1">
      <alignment horizontal="center" vertical="center"/>
    </xf>
    <xf numFmtId="0" fontId="33" fillId="0" borderId="25" xfId="3" applyFont="1" applyBorder="1" applyAlignment="1">
      <alignment horizontal="center" vertical="center"/>
    </xf>
    <xf numFmtId="0" fontId="159" fillId="0" borderId="19" xfId="3" applyFont="1" applyBorder="1" applyAlignment="1">
      <alignment horizontal="right" vertical="center" wrapText="1"/>
    </xf>
    <xf numFmtId="0" fontId="159" fillId="0" borderId="21" xfId="3" applyFont="1" applyBorder="1" applyAlignment="1">
      <alignment horizontal="right" vertical="center" wrapText="1"/>
    </xf>
    <xf numFmtId="0" fontId="71" fillId="0" borderId="44" xfId="3" applyFont="1" applyBorder="1" applyAlignment="1">
      <alignment horizontal="center" vertical="center" wrapText="1"/>
    </xf>
    <xf numFmtId="0" fontId="59" fillId="10" borderId="42" xfId="3" applyFont="1" applyFill="1" applyBorder="1" applyAlignment="1">
      <alignment vertical="center" wrapText="1"/>
    </xf>
    <xf numFmtId="0" fontId="59" fillId="10" borderId="31" xfId="3" applyFont="1" applyFill="1" applyBorder="1" applyAlignment="1">
      <alignment vertical="center" wrapText="1"/>
    </xf>
    <xf numFmtId="0" fontId="59" fillId="10" borderId="41" xfId="3" applyFont="1" applyFill="1" applyBorder="1" applyAlignment="1">
      <alignment vertical="center" wrapText="1"/>
    </xf>
    <xf numFmtId="0" fontId="26" fillId="0" borderId="0" xfId="3" applyFont="1" applyAlignment="1">
      <alignment horizontal="left" vertical="center" wrapText="1"/>
    </xf>
    <xf numFmtId="0" fontId="13" fillId="0" borderId="9" xfId="3" applyFont="1" applyBorder="1" applyAlignment="1">
      <alignment horizontal="center" vertical="center" wrapText="1"/>
    </xf>
    <xf numFmtId="0" fontId="13" fillId="0" borderId="12" xfId="3" applyFont="1" applyBorder="1" applyAlignment="1">
      <alignment horizontal="center" vertical="center" wrapText="1"/>
    </xf>
    <xf numFmtId="0" fontId="13" fillId="0" borderId="10" xfId="3" applyFont="1" applyBorder="1" applyAlignment="1">
      <alignment horizontal="center" vertical="center" wrapText="1"/>
    </xf>
    <xf numFmtId="0" fontId="10" fillId="0" borderId="10" xfId="3" applyFont="1" applyBorder="1" applyAlignment="1">
      <alignment horizontal="center" vertical="center" wrapText="1"/>
    </xf>
    <xf numFmtId="0" fontId="10" fillId="0" borderId="12" xfId="3" applyFont="1" applyBorder="1" applyAlignment="1">
      <alignment horizontal="center" vertical="center" wrapText="1"/>
    </xf>
    <xf numFmtId="0" fontId="13" fillId="0" borderId="11" xfId="3" applyFont="1" applyBorder="1" applyAlignment="1">
      <alignment horizontal="center" vertical="center" wrapText="1"/>
    </xf>
    <xf numFmtId="9" fontId="10" fillId="0" borderId="9" xfId="3" applyNumberFormat="1" applyFont="1" applyBorder="1" applyAlignment="1">
      <alignment horizontal="center" vertical="center" wrapText="1"/>
    </xf>
    <xf numFmtId="0" fontId="13" fillId="10" borderId="10" xfId="3" applyFont="1" applyFill="1" applyBorder="1" applyAlignment="1">
      <alignment horizontal="center" vertical="center" wrapText="1"/>
    </xf>
    <xf numFmtId="0" fontId="13" fillId="10" borderId="12" xfId="3" applyFont="1" applyFill="1" applyBorder="1" applyAlignment="1">
      <alignment horizontal="center" vertical="center" wrapText="1"/>
    </xf>
    <xf numFmtId="0" fontId="6" fillId="0" borderId="13" xfId="3" applyBorder="1" applyAlignment="1">
      <alignment horizontal="center" vertical="center"/>
    </xf>
    <xf numFmtId="0" fontId="6" fillId="0" borderId="15" xfId="3" applyBorder="1" applyAlignment="1">
      <alignment horizontal="center" vertical="center"/>
    </xf>
    <xf numFmtId="0" fontId="9" fillId="10" borderId="10" xfId="3" applyFont="1" applyFill="1" applyBorder="1" applyAlignment="1">
      <alignment horizontal="center" vertical="center" wrapText="1"/>
    </xf>
    <xf numFmtId="0" fontId="9" fillId="10" borderId="12" xfId="3" applyFont="1" applyFill="1" applyBorder="1" applyAlignment="1">
      <alignment horizontal="center" vertical="center" wrapText="1"/>
    </xf>
    <xf numFmtId="0" fontId="6" fillId="10" borderId="13" xfId="3" applyFill="1" applyBorder="1" applyAlignment="1">
      <alignment horizontal="center" vertical="center"/>
    </xf>
    <xf numFmtId="0" fontId="6" fillId="10" borderId="15" xfId="3" applyFill="1" applyBorder="1" applyAlignment="1">
      <alignment horizontal="center" vertical="center"/>
    </xf>
    <xf numFmtId="0" fontId="105" fillId="0" borderId="0" xfId="3" applyFont="1" applyAlignment="1">
      <alignment vertical="center" wrapText="1"/>
    </xf>
    <xf numFmtId="0" fontId="108" fillId="10" borderId="10" xfId="3" applyFont="1" applyFill="1" applyBorder="1" applyAlignment="1">
      <alignment horizontal="center" vertical="center" wrapText="1"/>
    </xf>
    <xf numFmtId="0" fontId="108" fillId="10" borderId="12" xfId="3" applyFont="1" applyFill="1" applyBorder="1" applyAlignment="1">
      <alignment horizontal="center" vertical="center" wrapText="1"/>
    </xf>
    <xf numFmtId="0" fontId="71" fillId="10" borderId="10" xfId="3" applyFont="1" applyFill="1" applyBorder="1" applyAlignment="1">
      <alignment horizontal="center" vertical="center" wrapText="1"/>
    </xf>
    <xf numFmtId="0" fontId="71" fillId="10" borderId="11" xfId="3" applyFont="1" applyFill="1" applyBorder="1" applyAlignment="1">
      <alignment horizontal="center" vertical="center" wrapText="1"/>
    </xf>
    <xf numFmtId="0" fontId="71" fillId="10" borderId="12" xfId="3" applyFont="1" applyFill="1" applyBorder="1" applyAlignment="1">
      <alignment horizontal="center" vertical="center" wrapText="1"/>
    </xf>
    <xf numFmtId="0" fontId="71" fillId="10" borderId="13" xfId="3" applyFont="1" applyFill="1" applyBorder="1" applyAlignment="1">
      <alignment horizontal="center" vertical="center" wrapText="1"/>
    </xf>
    <xf numFmtId="0" fontId="71" fillId="10" borderId="14" xfId="3" applyFont="1" applyFill="1" applyBorder="1" applyAlignment="1">
      <alignment horizontal="center" vertical="center" wrapText="1"/>
    </xf>
    <xf numFmtId="0" fontId="71" fillId="10" borderId="15" xfId="3" applyFont="1" applyFill="1" applyBorder="1" applyAlignment="1">
      <alignment horizontal="center" vertical="center" wrapText="1"/>
    </xf>
    <xf numFmtId="0" fontId="79" fillId="10" borderId="13" xfId="3" applyFont="1" applyFill="1" applyBorder="1" applyAlignment="1">
      <alignment horizontal="center" vertical="center" wrapText="1"/>
    </xf>
    <xf numFmtId="0" fontId="79" fillId="10" borderId="14" xfId="3" applyFont="1" applyFill="1" applyBorder="1" applyAlignment="1">
      <alignment horizontal="center" vertical="center" wrapText="1"/>
    </xf>
    <xf numFmtId="0" fontId="79" fillId="10" borderId="15" xfId="3" applyFont="1" applyFill="1" applyBorder="1" applyAlignment="1">
      <alignment horizontal="center" vertical="center" wrapText="1"/>
    </xf>
    <xf numFmtId="0" fontId="71" fillId="10" borderId="1" xfId="3" applyFont="1" applyFill="1" applyBorder="1" applyAlignment="1">
      <alignment horizontal="center" vertical="center" wrapText="1"/>
    </xf>
    <xf numFmtId="0" fontId="6" fillId="10" borderId="1" xfId="3" applyFill="1" applyBorder="1" applyAlignment="1">
      <alignment horizontal="center" vertical="center"/>
    </xf>
    <xf numFmtId="0" fontId="6" fillId="10" borderId="3" xfId="3" applyFill="1" applyBorder="1" applyAlignment="1">
      <alignment horizontal="center" vertical="center"/>
    </xf>
    <xf numFmtId="0" fontId="6" fillId="10" borderId="4" xfId="3" applyFill="1" applyBorder="1" applyAlignment="1">
      <alignment horizontal="center" vertical="center"/>
    </xf>
    <xf numFmtId="0" fontId="6" fillId="10" borderId="5" xfId="3" applyFill="1" applyBorder="1" applyAlignment="1">
      <alignment horizontal="center" vertical="center"/>
    </xf>
    <xf numFmtId="0" fontId="6" fillId="10" borderId="6" xfId="3" applyFill="1" applyBorder="1" applyAlignment="1">
      <alignment horizontal="center" vertical="center"/>
    </xf>
    <xf numFmtId="0" fontId="6" fillId="10" borderId="8" xfId="3" applyFill="1" applyBorder="1" applyAlignment="1">
      <alignment horizontal="center" vertical="center"/>
    </xf>
    <xf numFmtId="0" fontId="108" fillId="10" borderId="11" xfId="3" applyFont="1" applyFill="1" applyBorder="1" applyAlignment="1">
      <alignment horizontal="center" vertical="center" wrapText="1"/>
    </xf>
    <xf numFmtId="0" fontId="71" fillId="0" borderId="1" xfId="3" applyFont="1" applyBorder="1" applyAlignment="1">
      <alignment horizontal="center" vertical="center" wrapText="1"/>
    </xf>
    <xf numFmtId="0" fontId="71" fillId="0" borderId="3" xfId="3" applyFont="1" applyBorder="1" applyAlignment="1">
      <alignment horizontal="center" vertical="center" wrapText="1"/>
    </xf>
    <xf numFmtId="0" fontId="71" fillId="0" borderId="4" xfId="3" applyFont="1" applyBorder="1" applyAlignment="1">
      <alignment horizontal="center" vertical="center" wrapText="1"/>
    </xf>
    <xf numFmtId="0" fontId="71" fillId="0" borderId="5" xfId="3" applyFont="1" applyBorder="1" applyAlignment="1">
      <alignment horizontal="center" vertical="center" wrapText="1"/>
    </xf>
    <xf numFmtId="0" fontId="71" fillId="0" borderId="6" xfId="3" applyFont="1" applyBorder="1" applyAlignment="1">
      <alignment horizontal="center" vertical="center" wrapText="1"/>
    </xf>
    <xf numFmtId="0" fontId="71" fillId="0" borderId="8" xfId="3" applyFont="1" applyBorder="1" applyAlignment="1">
      <alignment horizontal="center" vertical="center" wrapText="1"/>
    </xf>
    <xf numFmtId="0" fontId="6" fillId="0" borderId="13" xfId="3" applyBorder="1" applyAlignment="1">
      <alignment horizontal="center"/>
    </xf>
    <xf numFmtId="0" fontId="6" fillId="0" borderId="14" xfId="3" applyBorder="1" applyAlignment="1">
      <alignment horizontal="center"/>
    </xf>
    <xf numFmtId="0" fontId="6" fillId="0" borderId="15" xfId="3" applyBorder="1" applyAlignment="1">
      <alignment horizontal="center"/>
    </xf>
    <xf numFmtId="0" fontId="70" fillId="0" borderId="13" xfId="3" applyFont="1" applyBorder="1" applyAlignment="1">
      <alignment horizontal="center" vertical="center" wrapText="1"/>
    </xf>
    <xf numFmtId="0" fontId="70" fillId="0" borderId="15" xfId="3" applyFont="1" applyBorder="1" applyAlignment="1">
      <alignment horizontal="center" vertical="center" wrapText="1"/>
    </xf>
    <xf numFmtId="0" fontId="110" fillId="0" borderId="13" xfId="3" applyFont="1" applyBorder="1" applyAlignment="1">
      <alignment horizontal="center" vertical="center" wrapText="1"/>
    </xf>
    <xf numFmtId="0" fontId="110" fillId="0" borderId="15" xfId="3" applyFont="1" applyBorder="1" applyAlignment="1">
      <alignment horizontal="center" vertical="center" wrapText="1"/>
    </xf>
    <xf numFmtId="0" fontId="110" fillId="0" borderId="1" xfId="3" applyFont="1" applyBorder="1" applyAlignment="1">
      <alignment horizontal="center" vertical="center" wrapText="1"/>
    </xf>
    <xf numFmtId="0" fontId="110" fillId="0" borderId="12" xfId="3" applyFont="1" applyBorder="1" applyAlignment="1">
      <alignment horizontal="center" vertical="center" wrapText="1"/>
    </xf>
    <xf numFmtId="0" fontId="10" fillId="0" borderId="13" xfId="3" applyFont="1" applyBorder="1" applyAlignment="1">
      <alignment horizontal="center" vertical="center" wrapText="1"/>
    </xf>
    <xf numFmtId="0" fontId="10" fillId="0" borderId="15" xfId="3" applyFont="1" applyBorder="1" applyAlignment="1">
      <alignment horizontal="center" vertical="center" wrapText="1"/>
    </xf>
    <xf numFmtId="0" fontId="13" fillId="0" borderId="13" xfId="3" applyFont="1" applyBorder="1" applyAlignment="1">
      <alignment horizontal="center" wrapText="1"/>
    </xf>
    <xf numFmtId="0" fontId="13" fillId="0" borderId="15" xfId="3" applyFont="1" applyBorder="1" applyAlignment="1">
      <alignment horizontal="center" wrapText="1"/>
    </xf>
    <xf numFmtId="0" fontId="6" fillId="0" borderId="9" xfId="3" applyBorder="1" applyAlignment="1">
      <alignment horizontal="center" wrapText="1"/>
    </xf>
    <xf numFmtId="0" fontId="13" fillId="0" borderId="13" xfId="3" applyFont="1" applyBorder="1" applyAlignment="1">
      <alignment horizontal="center" vertical="center" wrapText="1"/>
    </xf>
    <xf numFmtId="0" fontId="13" fillId="0" borderId="15" xfId="3" applyFont="1" applyBorder="1" applyAlignment="1">
      <alignment horizontal="center" vertical="center" wrapText="1"/>
    </xf>
    <xf numFmtId="0" fontId="30" fillId="0" borderId="0" xfId="3" applyFont="1" applyAlignment="1">
      <alignment vertical="center" wrapText="1"/>
    </xf>
    <xf numFmtId="0" fontId="21" fillId="0" borderId="9" xfId="3" applyFont="1" applyBorder="1" applyAlignment="1">
      <alignment horizontal="center" vertical="center" wrapText="1"/>
    </xf>
    <xf numFmtId="0" fontId="30" fillId="0" borderId="9" xfId="3" applyFont="1" applyBorder="1" applyAlignment="1">
      <alignment horizontal="center" vertical="center" wrapText="1"/>
    </xf>
    <xf numFmtId="0" fontId="30" fillId="0" borderId="9" xfId="3" applyFont="1" applyBorder="1" applyAlignment="1">
      <alignment horizontal="center" vertical="center"/>
    </xf>
    <xf numFmtId="0" fontId="6" fillId="0" borderId="13" xfId="3" applyBorder="1" applyAlignment="1">
      <alignment horizontal="center" vertical="center" wrapText="1"/>
    </xf>
    <xf numFmtId="0" fontId="6" fillId="0" borderId="15" xfId="3" applyBorder="1" applyAlignment="1">
      <alignment horizontal="center" vertical="center" wrapText="1"/>
    </xf>
    <xf numFmtId="0" fontId="10" fillId="0" borderId="9" xfId="3" applyFont="1" applyBorder="1" applyAlignment="1">
      <alignment horizontal="center" vertical="center" wrapText="1"/>
    </xf>
    <xf numFmtId="0" fontId="9" fillId="0" borderId="13" xfId="3" applyFont="1" applyBorder="1" applyAlignment="1">
      <alignment horizontal="center" vertical="center" wrapText="1"/>
    </xf>
    <xf numFmtId="0" fontId="9" fillId="0" borderId="15" xfId="3" applyFont="1" applyBorder="1" applyAlignment="1">
      <alignment horizontal="center" vertical="center" wrapText="1"/>
    </xf>
    <xf numFmtId="0" fontId="30" fillId="0" borderId="10" xfId="3" applyFont="1" applyBorder="1" applyAlignment="1">
      <alignment horizontal="center" vertical="center" wrapText="1"/>
    </xf>
    <xf numFmtId="0" fontId="30" fillId="0" borderId="11" xfId="3" applyFont="1" applyBorder="1" applyAlignment="1">
      <alignment horizontal="center" vertical="center" wrapText="1"/>
    </xf>
    <xf numFmtId="0" fontId="30" fillId="0" borderId="12" xfId="3" applyFont="1" applyBorder="1" applyAlignment="1">
      <alignment horizontal="center" vertical="center" wrapText="1"/>
    </xf>
    <xf numFmtId="0" fontId="21" fillId="0" borderId="9" xfId="3" applyFont="1" applyBorder="1" applyAlignment="1">
      <alignment vertical="center" wrapText="1"/>
    </xf>
    <xf numFmtId="0" fontId="39" fillId="0" borderId="10" xfId="3" applyFont="1" applyBorder="1" applyAlignment="1">
      <alignment horizontal="left" vertical="center" wrapText="1" indent="7"/>
    </xf>
    <xf numFmtId="0" fontId="39" fillId="0" borderId="12" xfId="3" applyFont="1" applyBorder="1" applyAlignment="1">
      <alignment horizontal="left" vertical="center" wrapText="1" indent="7"/>
    </xf>
    <xf numFmtId="0" fontId="6" fillId="0" borderId="0" xfId="3" applyAlignment="1">
      <alignment horizontal="left" vertical="center" wrapText="1"/>
    </xf>
    <xf numFmtId="0" fontId="9" fillId="0" borderId="13" xfId="3" applyFont="1" applyBorder="1" applyAlignment="1">
      <alignment horizontal="center" vertical="center"/>
    </xf>
    <xf numFmtId="0" fontId="9" fillId="0" borderId="15" xfId="3" applyFont="1" applyBorder="1" applyAlignment="1">
      <alignment horizontal="center" vertical="center"/>
    </xf>
    <xf numFmtId="0" fontId="9" fillId="0" borderId="14" xfId="3" applyFont="1" applyBorder="1" applyAlignment="1">
      <alignment horizontal="center" vertical="center"/>
    </xf>
    <xf numFmtId="0" fontId="27" fillId="0" borderId="0" xfId="3" applyFont="1" applyAlignment="1">
      <alignment horizontal="left"/>
    </xf>
    <xf numFmtId="0" fontId="9" fillId="0" borderId="9" xfId="3" applyFont="1" applyBorder="1" applyAlignment="1">
      <alignment horizontal="center"/>
    </xf>
    <xf numFmtId="0" fontId="9" fillId="0" borderId="10" xfId="3" applyFont="1" applyBorder="1" applyAlignment="1">
      <alignment horizontal="center"/>
    </xf>
    <xf numFmtId="0" fontId="9" fillId="0" borderId="11" xfId="3" applyFont="1" applyBorder="1" applyAlignment="1">
      <alignment horizontal="center"/>
    </xf>
    <xf numFmtId="0" fontId="9" fillId="0" borderId="12" xfId="3" applyFont="1" applyBorder="1" applyAlignment="1">
      <alignment horizontal="center"/>
    </xf>
    <xf numFmtId="0" fontId="9" fillId="0" borderId="13" xfId="3" applyFont="1" applyBorder="1" applyAlignment="1">
      <alignment horizontal="center"/>
    </xf>
    <xf numFmtId="0" fontId="9" fillId="0" borderId="1" xfId="3" applyFont="1" applyBorder="1" applyAlignment="1">
      <alignment horizontal="center"/>
    </xf>
    <xf numFmtId="0" fontId="9" fillId="0" borderId="9" xfId="3" applyFont="1" applyBorder="1" applyAlignment="1">
      <alignment horizontal="left"/>
    </xf>
    <xf numFmtId="0" fontId="9" fillId="0" borderId="9" xfId="3" applyFont="1" applyBorder="1" applyAlignment="1">
      <alignment horizontal="center" wrapText="1"/>
    </xf>
    <xf numFmtId="0" fontId="10" fillId="0" borderId="9" xfId="3" applyFont="1" applyBorder="1" applyAlignment="1">
      <alignment horizontal="left"/>
    </xf>
    <xf numFmtId="0" fontId="9" fillId="0" borderId="9" xfId="3" applyFont="1" applyBorder="1" applyAlignment="1">
      <alignment horizontal="left" indent="1"/>
    </xf>
    <xf numFmtId="0" fontId="96" fillId="0" borderId="0" xfId="3" applyFont="1" applyAlignment="1">
      <alignment horizontal="left" vertical="center" wrapText="1"/>
    </xf>
    <xf numFmtId="0" fontId="116" fillId="0" borderId="10" xfId="3" applyFont="1" applyBorder="1" applyAlignment="1">
      <alignment horizontal="justify" vertical="center" wrapText="1"/>
    </xf>
    <xf numFmtId="0" fontId="116" fillId="0" borderId="12" xfId="3" applyFont="1" applyBorder="1" applyAlignment="1">
      <alignment horizontal="justify" vertical="center" wrapText="1"/>
    </xf>
    <xf numFmtId="0" fontId="116" fillId="0" borderId="11" xfId="3" applyFont="1" applyBorder="1" applyAlignment="1">
      <alignment horizontal="justify" vertical="center" wrapText="1"/>
    </xf>
    <xf numFmtId="0" fontId="30" fillId="10" borderId="5" xfId="3" applyFont="1" applyFill="1" applyBorder="1" applyAlignment="1">
      <alignment vertical="center" wrapText="1"/>
    </xf>
    <xf numFmtId="0" fontId="30" fillId="10" borderId="14" xfId="3" applyFont="1" applyFill="1" applyBorder="1" applyAlignment="1">
      <alignment vertical="center" wrapText="1"/>
    </xf>
    <xf numFmtId="0" fontId="30" fillId="10" borderId="8" xfId="3" applyFont="1" applyFill="1" applyBorder="1" applyAlignment="1">
      <alignment vertical="center" wrapText="1"/>
    </xf>
    <xf numFmtId="0" fontId="30" fillId="10" borderId="15" xfId="3" applyFont="1" applyFill="1" applyBorder="1" applyAlignment="1">
      <alignment vertical="center" wrapText="1"/>
    </xf>
    <xf numFmtId="0" fontId="30" fillId="0" borderId="5" xfId="3" applyFont="1" applyBorder="1" applyAlignment="1">
      <alignment vertical="center" wrapText="1"/>
    </xf>
    <xf numFmtId="0" fontId="30" fillId="0" borderId="14" xfId="3" applyFont="1" applyBorder="1" applyAlignment="1">
      <alignment vertical="center" wrapText="1"/>
    </xf>
    <xf numFmtId="0" fontId="30" fillId="0" borderId="8" xfId="3" applyFont="1" applyBorder="1" applyAlignment="1">
      <alignment vertical="center" wrapText="1"/>
    </xf>
    <xf numFmtId="0" fontId="30" fillId="0" borderId="15" xfId="3" applyFont="1" applyBorder="1" applyAlignment="1">
      <alignment vertical="center" wrapText="1"/>
    </xf>
    <xf numFmtId="0" fontId="39" fillId="9" borderId="9" xfId="3" applyFont="1" applyFill="1" applyBorder="1" applyAlignment="1">
      <alignment vertical="center" wrapText="1"/>
    </xf>
    <xf numFmtId="0" fontId="6" fillId="0" borderId="0" xfId="3" applyAlignment="1">
      <alignment horizontal="justify" vertical="top" wrapText="1"/>
    </xf>
    <xf numFmtId="0" fontId="64" fillId="0" borderId="0" xfId="3" applyFont="1" applyAlignment="1">
      <alignment vertical="top" wrapText="1"/>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13" fillId="0" borderId="14" xfId="3" applyFont="1" applyBorder="1" applyAlignment="1">
      <alignment horizontal="center" vertical="center" wrapText="1"/>
    </xf>
    <xf numFmtId="0" fontId="6" fillId="0" borderId="10" xfId="3" applyBorder="1" applyAlignment="1">
      <alignment horizontal="left" vertical="center" wrapText="1"/>
    </xf>
    <xf numFmtId="0" fontId="6" fillId="0" borderId="11" xfId="3" applyBorder="1" applyAlignment="1">
      <alignment horizontal="left" vertical="center" wrapText="1"/>
    </xf>
    <xf numFmtId="0" fontId="6" fillId="0" borderId="12" xfId="3" applyBorder="1" applyAlignment="1">
      <alignment horizontal="left" vertical="center" wrapText="1"/>
    </xf>
    <xf numFmtId="0" fontId="6" fillId="0" borderId="1" xfId="3" applyBorder="1" applyAlignment="1">
      <alignment horizontal="left" vertical="center" wrapText="1"/>
    </xf>
    <xf numFmtId="0" fontId="6" fillId="0" borderId="2" xfId="3" applyBorder="1" applyAlignment="1">
      <alignment horizontal="left" vertical="center" wrapText="1"/>
    </xf>
    <xf numFmtId="0" fontId="6" fillId="0" borderId="3" xfId="3" applyBorder="1" applyAlignment="1">
      <alignment horizontal="left" vertical="center" wrapText="1"/>
    </xf>
    <xf numFmtId="0" fontId="9" fillId="0" borderId="9" xfId="11" applyFont="1" applyBorder="1" applyAlignment="1">
      <alignment horizontal="center" vertical="center" wrapText="1"/>
    </xf>
    <xf numFmtId="0" fontId="9" fillId="0" borderId="11" xfId="3" applyFont="1" applyBorder="1" applyAlignment="1">
      <alignment horizontal="left" vertical="center"/>
    </xf>
    <xf numFmtId="0" fontId="9" fillId="0" borderId="2" xfId="3" applyFont="1" applyBorder="1" applyAlignment="1">
      <alignment horizontal="center" vertical="center"/>
    </xf>
    <xf numFmtId="0" fontId="9" fillId="0" borderId="7" xfId="3" applyFont="1" applyBorder="1" applyAlignment="1">
      <alignment horizontal="center" vertical="center"/>
    </xf>
    <xf numFmtId="0" fontId="9" fillId="0" borderId="2" xfId="3" applyFont="1" applyBorder="1" applyAlignment="1">
      <alignment horizontal="left"/>
    </xf>
    <xf numFmtId="0" fontId="9" fillId="0" borderId="7" xfId="3" applyFont="1" applyBorder="1" applyAlignment="1">
      <alignment horizontal="left" wrapText="1"/>
    </xf>
    <xf numFmtId="0" fontId="9" fillId="0" borderId="11" xfId="3" applyFont="1" applyBorder="1" applyAlignment="1">
      <alignment horizontal="left" vertical="center" wrapText="1"/>
    </xf>
    <xf numFmtId="0" fontId="9" fillId="0" borderId="0" xfId="3" applyFont="1" applyAlignment="1">
      <alignment horizontal="center" vertical="center"/>
    </xf>
    <xf numFmtId="0" fontId="9" fillId="0" borderId="2" xfId="3" applyFont="1" applyBorder="1" applyAlignment="1">
      <alignment horizontal="left" wrapText="1"/>
    </xf>
    <xf numFmtId="0" fontId="9" fillId="0" borderId="0" xfId="3" applyFont="1" applyAlignment="1">
      <alignment horizontal="left" wrapText="1"/>
    </xf>
    <xf numFmtId="0" fontId="9" fillId="0" borderId="11" xfId="3" applyFont="1" applyBorder="1" applyAlignment="1">
      <alignment horizontal="left" wrapText="1"/>
    </xf>
    <xf numFmtId="0" fontId="9" fillId="0" borderId="0" xfId="3" applyFont="1" applyAlignment="1">
      <alignment horizontal="left" vertical="center" wrapText="1"/>
    </xf>
    <xf numFmtId="0" fontId="9" fillId="0" borderId="0" xfId="3" applyFont="1" applyAlignment="1">
      <alignment horizontal="left"/>
    </xf>
    <xf numFmtId="0" fontId="9" fillId="0" borderId="7" xfId="3" applyFont="1" applyBorder="1" applyAlignment="1">
      <alignment horizontal="left"/>
    </xf>
    <xf numFmtId="0" fontId="9" fillId="0" borderId="1" xfId="3" applyFont="1" applyBorder="1" applyAlignment="1">
      <alignment horizontal="center" vertical="center" wrapText="1"/>
    </xf>
    <xf numFmtId="0" fontId="9" fillId="0" borderId="3" xfId="3" applyFont="1" applyBorder="1" applyAlignment="1">
      <alignment horizontal="center" vertical="center" wrapText="1"/>
    </xf>
    <xf numFmtId="0" fontId="9" fillId="0" borderId="4" xfId="3" applyFont="1" applyBorder="1" applyAlignment="1">
      <alignment horizontal="center" vertical="center" wrapText="1"/>
    </xf>
    <xf numFmtId="0" fontId="9" fillId="0" borderId="6" xfId="3" applyFont="1" applyBorder="1" applyAlignment="1">
      <alignment horizontal="center" vertical="center" wrapText="1"/>
    </xf>
    <xf numFmtId="0" fontId="9" fillId="0" borderId="9" xfId="3" applyFont="1" applyBorder="1" applyAlignment="1">
      <alignment horizontal="left" vertical="center" wrapText="1"/>
    </xf>
    <xf numFmtId="0" fontId="9" fillId="0" borderId="10" xfId="3" applyFont="1" applyBorder="1" applyAlignment="1">
      <alignment horizontal="left" vertical="center" wrapText="1" indent="2"/>
    </xf>
    <xf numFmtId="0" fontId="9" fillId="0" borderId="12" xfId="3" applyFont="1" applyBorder="1" applyAlignment="1">
      <alignment horizontal="left" vertical="center" wrapText="1" indent="2"/>
    </xf>
    <xf numFmtId="0" fontId="9" fillId="0" borderId="10" xfId="3" applyFont="1" applyBorder="1" applyAlignment="1">
      <alignment horizontal="left" vertical="center" wrapText="1"/>
    </xf>
    <xf numFmtId="0" fontId="9" fillId="0" borderId="12" xfId="3" applyFont="1" applyBorder="1" applyAlignment="1">
      <alignment horizontal="left" vertical="center" wrapText="1"/>
    </xf>
    <xf numFmtId="0" fontId="9" fillId="4" borderId="10" xfId="3" applyFont="1" applyFill="1" applyBorder="1" applyAlignment="1">
      <alignment horizontal="left" vertical="center" wrapText="1"/>
    </xf>
    <xf numFmtId="0" fontId="9" fillId="4" borderId="11" xfId="3" applyFont="1" applyFill="1" applyBorder="1" applyAlignment="1">
      <alignment horizontal="left" vertical="center" wrapText="1"/>
    </xf>
    <xf numFmtId="0" fontId="9" fillId="4" borderId="12" xfId="3" applyFont="1" applyFill="1" applyBorder="1" applyAlignment="1">
      <alignment horizontal="left" vertical="center" wrapText="1"/>
    </xf>
    <xf numFmtId="0" fontId="9" fillId="0" borderId="10" xfId="3" applyFont="1" applyBorder="1" applyAlignment="1">
      <alignment horizontal="left"/>
    </xf>
    <xf numFmtId="0" fontId="9" fillId="0" borderId="11" xfId="3" applyFont="1" applyBorder="1" applyAlignment="1">
      <alignment horizontal="left"/>
    </xf>
    <xf numFmtId="0" fontId="142" fillId="4" borderId="45" xfId="12" applyFont="1" applyFill="1" applyBorder="1" applyAlignment="1">
      <alignment horizontal="center" vertical="center"/>
    </xf>
    <xf numFmtId="0" fontId="142" fillId="4" borderId="46" xfId="12" applyFont="1" applyFill="1" applyBorder="1" applyAlignment="1">
      <alignment horizontal="center" vertical="center"/>
    </xf>
    <xf numFmtId="0" fontId="142" fillId="4" borderId="47" xfId="12" applyFont="1" applyFill="1" applyBorder="1" applyAlignment="1">
      <alignment horizontal="center" vertical="center"/>
    </xf>
    <xf numFmtId="0" fontId="142" fillId="4" borderId="48" xfId="12" applyFont="1" applyFill="1" applyBorder="1" applyAlignment="1">
      <alignment horizontal="center" vertical="center"/>
    </xf>
    <xf numFmtId="0" fontId="142" fillId="4" borderId="49" xfId="12" applyFont="1" applyFill="1" applyBorder="1" applyAlignment="1">
      <alignment horizontal="center" vertical="center"/>
    </xf>
    <xf numFmtId="0" fontId="142" fillId="4" borderId="50" xfId="12" applyFont="1" applyFill="1" applyBorder="1" applyAlignment="1">
      <alignment horizontal="center" vertical="center"/>
    </xf>
    <xf numFmtId="0" fontId="10" fillId="0" borderId="1" xfId="5" applyFont="1" applyBorder="1" applyAlignment="1">
      <alignment horizontal="center" vertical="center" wrapText="1"/>
    </xf>
    <xf numFmtId="0" fontId="10" fillId="0" borderId="3" xfId="5" applyFont="1" applyBorder="1" applyAlignment="1">
      <alignment horizontal="center" vertical="center" wrapText="1"/>
    </xf>
    <xf numFmtId="0" fontId="13" fillId="0" borderId="1" xfId="5" applyFont="1" applyBorder="1" applyAlignment="1">
      <alignment horizontal="center" vertical="center" wrapText="1"/>
    </xf>
    <xf numFmtId="0" fontId="13" fillId="0" borderId="3" xfId="5" applyFont="1" applyBorder="1" applyAlignment="1">
      <alignment horizontal="center" vertical="center" wrapText="1"/>
    </xf>
    <xf numFmtId="0" fontId="10" fillId="0" borderId="4" xfId="5" applyFont="1" applyBorder="1" applyAlignment="1">
      <alignment horizontal="center" vertical="center" wrapText="1"/>
    </xf>
    <xf numFmtId="0" fontId="10" fillId="0" borderId="5" xfId="5" applyFont="1" applyBorder="1" applyAlignment="1">
      <alignment horizontal="center" vertical="center" wrapText="1"/>
    </xf>
    <xf numFmtId="0" fontId="10" fillId="0" borderId="10" xfId="5" applyFont="1" applyBorder="1" applyAlignment="1">
      <alignment horizontal="center" vertical="center" wrapText="1"/>
    </xf>
    <xf numFmtId="0" fontId="9" fillId="0" borderId="12" xfId="3" applyFont="1" applyBorder="1" applyAlignment="1">
      <alignment horizontal="center" vertical="center" wrapText="1"/>
    </xf>
    <xf numFmtId="0" fontId="9" fillId="0" borderId="13" xfId="3" applyFont="1" applyBorder="1" applyAlignment="1">
      <alignment horizontal="justify" vertical="center" wrapText="1"/>
    </xf>
    <xf numFmtId="0" fontId="6" fillId="0" borderId="15" xfId="3" applyBorder="1" applyAlignment="1">
      <alignment horizontal="justify" vertical="center" wrapText="1"/>
    </xf>
    <xf numFmtId="0" fontId="9" fillId="0" borderId="9" xfId="3" applyFont="1" applyBorder="1" applyAlignment="1">
      <alignment horizontal="left" vertical="top" wrapText="1"/>
    </xf>
    <xf numFmtId="0" fontId="59" fillId="0" borderId="13" xfId="3" applyFont="1" applyBorder="1" applyAlignment="1">
      <alignment horizontal="left" vertical="center" wrapText="1"/>
    </xf>
    <xf numFmtId="0" fontId="59" fillId="0" borderId="14" xfId="3" applyFont="1" applyBorder="1" applyAlignment="1">
      <alignment horizontal="left" vertical="center" wrapText="1"/>
    </xf>
    <xf numFmtId="0" fontId="59" fillId="0" borderId="15" xfId="3" applyFont="1" applyBorder="1" applyAlignment="1">
      <alignment horizontal="left" vertical="center" wrapText="1"/>
    </xf>
    <xf numFmtId="0" fontId="82" fillId="10" borderId="13" xfId="0" applyFont="1" applyFill="1" applyBorder="1" applyAlignment="1">
      <alignment horizontal="center" vertical="center" wrapText="1"/>
    </xf>
    <xf numFmtId="0" fontId="82" fillId="10" borderId="15" xfId="0" applyFont="1" applyFill="1" applyBorder="1" applyAlignment="1">
      <alignment horizontal="center" vertical="center" wrapText="1"/>
    </xf>
    <xf numFmtId="0" fontId="70" fillId="10" borderId="1" xfId="0" applyFont="1" applyFill="1" applyBorder="1" applyAlignment="1">
      <alignment horizontal="center" vertical="center" wrapText="1"/>
    </xf>
    <xf numFmtId="0" fontId="70" fillId="10" borderId="2" xfId="0" applyFont="1" applyFill="1" applyBorder="1" applyAlignment="1">
      <alignment horizontal="center" vertical="center" wrapText="1"/>
    </xf>
    <xf numFmtId="0" fontId="70" fillId="10" borderId="3" xfId="0" applyFont="1" applyFill="1" applyBorder="1" applyAlignment="1">
      <alignment horizontal="center" vertical="center" wrapText="1"/>
    </xf>
    <xf numFmtId="10" fontId="82" fillId="10" borderId="13" xfId="0" applyNumberFormat="1" applyFont="1" applyFill="1" applyBorder="1" applyAlignment="1">
      <alignment horizontal="center" vertical="center" wrapText="1"/>
    </xf>
    <xf numFmtId="10" fontId="82" fillId="10" borderId="15" xfId="0" applyNumberFormat="1" applyFont="1" applyFill="1" applyBorder="1" applyAlignment="1">
      <alignment horizontal="center" vertical="center" wrapText="1"/>
    </xf>
    <xf numFmtId="0" fontId="176" fillId="10" borderId="1" xfId="0" applyFont="1" applyFill="1" applyBorder="1" applyAlignment="1">
      <alignment horizontal="center" vertical="center" wrapText="1"/>
    </xf>
    <xf numFmtId="0" fontId="176" fillId="10" borderId="2" xfId="0" applyFont="1" applyFill="1" applyBorder="1" applyAlignment="1">
      <alignment horizontal="center" vertical="center" wrapText="1"/>
    </xf>
    <xf numFmtId="0" fontId="176" fillId="10" borderId="3" xfId="0" applyFont="1" applyFill="1" applyBorder="1" applyAlignment="1">
      <alignment horizontal="center" vertical="center" wrapText="1"/>
    </xf>
    <xf numFmtId="0" fontId="176" fillId="10" borderId="10" xfId="0" applyFont="1" applyFill="1" applyBorder="1" applyAlignment="1">
      <alignment horizontal="center" vertical="center" wrapText="1"/>
    </xf>
    <xf numFmtId="0" fontId="176" fillId="10" borderId="11" xfId="0" applyFont="1" applyFill="1" applyBorder="1" applyAlignment="1">
      <alignment horizontal="center" vertical="center" wrapText="1"/>
    </xf>
    <xf numFmtId="0" fontId="176" fillId="10" borderId="12"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3" fillId="10" borderId="13" xfId="0" applyFont="1" applyFill="1" applyBorder="1" applyAlignment="1">
      <alignment horizontal="center" vertical="center"/>
    </xf>
    <xf numFmtId="0" fontId="53" fillId="10" borderId="15" xfId="0" applyFont="1" applyFill="1" applyBorder="1" applyAlignment="1">
      <alignment horizontal="center" vertical="center"/>
    </xf>
    <xf numFmtId="0" fontId="179" fillId="10" borderId="13" xfId="0" applyFont="1" applyFill="1" applyBorder="1" applyAlignment="1">
      <alignment horizontal="center" vertical="center" wrapText="1"/>
    </xf>
    <xf numFmtId="0" fontId="179" fillId="10" borderId="15" xfId="0" applyFont="1" applyFill="1" applyBorder="1" applyAlignment="1">
      <alignment horizontal="center" vertical="center" wrapText="1"/>
    </xf>
    <xf numFmtId="0" fontId="0" fillId="10" borderId="10" xfId="0" applyFill="1" applyBorder="1" applyAlignment="1">
      <alignment horizontal="center"/>
    </xf>
    <xf numFmtId="0" fontId="0" fillId="10" borderId="12" xfId="0" applyFill="1" applyBorder="1" applyAlignment="1">
      <alignment horizontal="center"/>
    </xf>
    <xf numFmtId="0" fontId="12" fillId="10" borderId="7" xfId="3" applyFont="1" applyFill="1" applyBorder="1"/>
    <xf numFmtId="0" fontId="12" fillId="0" borderId="7" xfId="3" applyFont="1" applyBorder="1"/>
    <xf numFmtId="0" fontId="12" fillId="10" borderId="0" xfId="3" applyFont="1" applyFill="1"/>
    <xf numFmtId="0" fontId="12" fillId="0" borderId="0" xfId="3" applyFont="1"/>
    <xf numFmtId="0" fontId="82" fillId="0" borderId="13" xfId="0" applyFont="1" applyBorder="1" applyAlignment="1">
      <alignment horizontal="center" vertical="center" wrapText="1"/>
    </xf>
    <xf numFmtId="0" fontId="82" fillId="0" borderId="15" xfId="0" applyFont="1" applyBorder="1" applyAlignment="1">
      <alignment horizontal="center" vertical="center" wrapText="1"/>
    </xf>
    <xf numFmtId="0" fontId="53" fillId="10" borderId="13" xfId="0" applyFont="1" applyFill="1" applyBorder="1" applyAlignment="1">
      <alignment horizontal="center" vertical="center" wrapText="1"/>
    </xf>
    <xf numFmtId="0" fontId="53" fillId="10" borderId="15" xfId="0" applyFont="1" applyFill="1" applyBorder="1" applyAlignment="1">
      <alignment horizontal="center" vertical="center" wrapText="1"/>
    </xf>
    <xf numFmtId="0" fontId="82" fillId="0" borderId="1" xfId="0" applyFont="1" applyBorder="1" applyAlignment="1">
      <alignment horizontal="center" wrapText="1"/>
    </xf>
    <xf numFmtId="0" fontId="82" fillId="0" borderId="2" xfId="0" applyFont="1" applyBorder="1" applyAlignment="1">
      <alignment horizontal="center" wrapText="1"/>
    </xf>
    <xf numFmtId="0" fontId="82" fillId="0" borderId="3" xfId="0" applyFont="1" applyBorder="1" applyAlignment="1">
      <alignment horizontal="center" wrapText="1"/>
    </xf>
    <xf numFmtId="0" fontId="53" fillId="10" borderId="14" xfId="0" applyFont="1" applyFill="1" applyBorder="1" applyAlignment="1">
      <alignment horizontal="center" vertical="center" wrapText="1"/>
    </xf>
    <xf numFmtId="0" fontId="53" fillId="10" borderId="1" xfId="0" applyFont="1" applyFill="1" applyBorder="1" applyAlignment="1">
      <alignment horizontal="center" vertical="center"/>
    </xf>
    <xf numFmtId="0" fontId="53" fillId="10" borderId="2" xfId="0" applyFont="1" applyFill="1" applyBorder="1" applyAlignment="1">
      <alignment horizontal="center" vertical="center"/>
    </xf>
    <xf numFmtId="0" fontId="53" fillId="10" borderId="3" xfId="0" applyFont="1" applyFill="1" applyBorder="1" applyAlignment="1">
      <alignment horizontal="center" vertical="center"/>
    </xf>
    <xf numFmtId="0" fontId="53" fillId="10" borderId="10" xfId="0" applyFont="1" applyFill="1" applyBorder="1" applyAlignment="1">
      <alignment horizontal="center" vertical="center" wrapText="1"/>
    </xf>
    <xf numFmtId="0" fontId="53" fillId="10" borderId="11" xfId="0" applyFont="1" applyFill="1" applyBorder="1" applyAlignment="1">
      <alignment horizontal="center" vertical="center" wrapText="1"/>
    </xf>
    <xf numFmtId="0" fontId="53" fillId="10" borderId="12" xfId="0" applyFont="1" applyFill="1" applyBorder="1" applyAlignment="1">
      <alignment horizontal="center" vertical="center" wrapText="1"/>
    </xf>
    <xf numFmtId="0" fontId="53" fillId="0" borderId="13" xfId="0" applyFont="1" applyBorder="1" applyAlignment="1">
      <alignment horizontal="center" vertical="center" wrapText="1"/>
    </xf>
    <xf numFmtId="0" fontId="53" fillId="0" borderId="15" xfId="0" applyFont="1" applyBorder="1" applyAlignment="1">
      <alignment horizontal="center" vertical="center" wrapText="1"/>
    </xf>
    <xf numFmtId="0" fontId="13" fillId="10" borderId="10" xfId="0" applyFont="1" applyFill="1" applyBorder="1" applyAlignment="1">
      <alignment horizontal="center" vertical="center"/>
    </xf>
    <xf numFmtId="0" fontId="13" fillId="10" borderId="11" xfId="0" applyFont="1" applyFill="1" applyBorder="1" applyAlignment="1">
      <alignment horizontal="center" vertical="center"/>
    </xf>
    <xf numFmtId="0" fontId="13" fillId="10" borderId="12" xfId="0" applyFont="1" applyFill="1" applyBorder="1" applyAlignment="1">
      <alignment horizontal="center" vertical="center"/>
    </xf>
    <xf numFmtId="0" fontId="13" fillId="10" borderId="13" xfId="0" applyFont="1" applyFill="1" applyBorder="1" applyAlignment="1">
      <alignment horizontal="center" vertical="center"/>
    </xf>
    <xf numFmtId="0" fontId="13" fillId="10" borderId="15" xfId="0" applyFont="1" applyFill="1" applyBorder="1" applyAlignment="1">
      <alignment horizontal="center" vertical="center"/>
    </xf>
    <xf numFmtId="0" fontId="0" fillId="10" borderId="1" xfId="0" applyFill="1" applyBorder="1" applyAlignment="1">
      <alignment horizontal="center" vertical="center" wrapText="1"/>
    </xf>
    <xf numFmtId="0" fontId="0" fillId="10" borderId="2"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0" xfId="0" applyFill="1" applyAlignment="1">
      <alignment horizontal="center" vertical="center" wrapText="1"/>
    </xf>
    <xf numFmtId="0" fontId="0" fillId="10" borderId="14" xfId="0" applyFill="1" applyBorder="1" applyAlignment="1">
      <alignment horizontal="center" vertical="center" wrapText="1"/>
    </xf>
    <xf numFmtId="0" fontId="13" fillId="14" borderId="10" xfId="0" applyFont="1" applyFill="1" applyBorder="1" applyAlignment="1">
      <alignment horizontal="center" vertical="center" wrapText="1"/>
    </xf>
    <xf numFmtId="0" fontId="13" fillId="14" borderId="11" xfId="0" applyFont="1" applyFill="1" applyBorder="1" applyAlignment="1">
      <alignment horizontal="center" vertical="center" wrapText="1"/>
    </xf>
    <xf numFmtId="0" fontId="13" fillId="14" borderId="12"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13" xfId="0" applyFont="1" applyFill="1" applyBorder="1" applyAlignment="1">
      <alignment horizontal="center" vertical="center" wrapText="1"/>
    </xf>
    <xf numFmtId="0" fontId="9" fillId="10" borderId="14" xfId="0" applyFont="1" applyFill="1" applyBorder="1" applyAlignment="1">
      <alignment horizontal="center" vertical="center" wrapText="1"/>
    </xf>
    <xf numFmtId="0" fontId="9" fillId="10" borderId="15" xfId="0" applyFont="1" applyFill="1" applyBorder="1" applyAlignment="1">
      <alignment horizontal="center" vertical="center" wrapText="1"/>
    </xf>
    <xf numFmtId="0" fontId="9" fillId="10" borderId="19" xfId="0" applyFont="1" applyFill="1" applyBorder="1" applyAlignment="1">
      <alignment horizontal="center" vertical="center" wrapText="1"/>
    </xf>
    <xf numFmtId="0" fontId="9" fillId="10" borderId="65" xfId="0" applyFont="1" applyFill="1" applyBorder="1" applyAlignment="1">
      <alignment horizontal="center" vertical="center" wrapText="1"/>
    </xf>
    <xf numFmtId="0" fontId="9" fillId="14" borderId="10" xfId="0" applyFont="1" applyFill="1" applyBorder="1" applyAlignment="1">
      <alignment horizontal="center" vertical="center" wrapText="1"/>
    </xf>
    <xf numFmtId="0" fontId="9" fillId="14" borderId="11" xfId="0" applyFont="1" applyFill="1" applyBorder="1" applyAlignment="1">
      <alignment horizontal="center" vertical="center" wrapText="1"/>
    </xf>
    <xf numFmtId="0" fontId="9" fillId="14" borderId="12" xfId="0" applyFont="1" applyFill="1" applyBorder="1" applyAlignment="1">
      <alignment horizontal="center" vertical="center" wrapText="1"/>
    </xf>
    <xf numFmtId="0" fontId="10" fillId="14" borderId="10" xfId="0" applyFont="1" applyFill="1" applyBorder="1" applyAlignment="1">
      <alignment horizontal="center" vertical="center" wrapText="1"/>
    </xf>
    <xf numFmtId="0" fontId="10" fillId="14" borderId="11" xfId="0" applyFont="1" applyFill="1" applyBorder="1" applyAlignment="1">
      <alignment horizontal="center" vertical="center" wrapText="1"/>
    </xf>
    <xf numFmtId="0" fontId="10" fillId="14" borderId="12"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10" borderId="13" xfId="0" applyFont="1" applyFill="1" applyBorder="1" applyAlignment="1">
      <alignment horizontal="center" vertical="center"/>
    </xf>
    <xf numFmtId="0" fontId="9" fillId="10" borderId="15" xfId="0" applyFont="1" applyFill="1" applyBorder="1" applyAlignment="1">
      <alignment horizontal="center" vertical="center"/>
    </xf>
    <xf numFmtId="0" fontId="53" fillId="0" borderId="9" xfId="0" applyFont="1" applyBorder="1" applyAlignment="1">
      <alignment horizontal="left" vertical="center"/>
    </xf>
    <xf numFmtId="0" fontId="53" fillId="0" borderId="9" xfId="0" applyFont="1" applyBorder="1" applyAlignment="1">
      <alignment horizontal="left" vertical="center" indent="1"/>
    </xf>
    <xf numFmtId="0" fontId="110" fillId="25" borderId="9" xfId="0" applyFont="1" applyFill="1" applyBorder="1" applyAlignment="1">
      <alignment horizontal="center" vertical="center" wrapText="1"/>
    </xf>
    <xf numFmtId="0" fontId="53" fillId="0" borderId="9" xfId="0" applyFont="1" applyBorder="1" applyAlignment="1">
      <alignment horizontal="left" vertical="center" wrapText="1"/>
    </xf>
    <xf numFmtId="0" fontId="53" fillId="0" borderId="9" xfId="0" applyFont="1" applyBorder="1" applyAlignment="1">
      <alignment horizontal="left" vertical="top"/>
    </xf>
    <xf numFmtId="0" fontId="70" fillId="25" borderId="9" xfId="0" applyFont="1" applyFill="1" applyBorder="1" applyAlignment="1">
      <alignment horizontal="center" vertical="center" wrapText="1"/>
    </xf>
    <xf numFmtId="0" fontId="110" fillId="10" borderId="9" xfId="24" applyFont="1" applyBorder="1" applyAlignment="1">
      <alignment horizontal="center" vertical="center" wrapText="1"/>
    </xf>
    <xf numFmtId="0" fontId="110" fillId="0" borderId="9" xfId="0" applyFont="1" applyBorder="1" applyAlignment="1">
      <alignment horizontal="center" vertical="center" wrapText="1"/>
    </xf>
    <xf numFmtId="0" fontId="110" fillId="0" borderId="9" xfId="24" applyFont="1" applyFill="1" applyBorder="1" applyAlignment="1">
      <alignment horizontal="center" vertical="center" wrapText="1"/>
    </xf>
    <xf numFmtId="0" fontId="70" fillId="10" borderId="0" xfId="24" applyFont="1" applyBorder="1">
      <alignment horizontal="center" wrapText="1"/>
    </xf>
    <xf numFmtId="0" fontId="70" fillId="25" borderId="1" xfId="0" applyFont="1" applyFill="1" applyBorder="1" applyAlignment="1">
      <alignment horizontal="center" vertical="center" wrapText="1"/>
    </xf>
    <xf numFmtId="0" fontId="70" fillId="25" borderId="2" xfId="0" applyFont="1" applyFill="1" applyBorder="1" applyAlignment="1">
      <alignment horizontal="center" vertical="center" wrapText="1"/>
    </xf>
    <xf numFmtId="0" fontId="70" fillId="25" borderId="3" xfId="0" applyFont="1" applyFill="1" applyBorder="1" applyAlignment="1">
      <alignment horizontal="center" vertical="center" wrapText="1"/>
    </xf>
    <xf numFmtId="0" fontId="70" fillId="25" borderId="4" xfId="0" applyFont="1" applyFill="1" applyBorder="1" applyAlignment="1">
      <alignment horizontal="center" vertical="center" wrapText="1"/>
    </xf>
    <xf numFmtId="0" fontId="70" fillId="25" borderId="0" xfId="0" applyFont="1" applyFill="1" applyAlignment="1">
      <alignment horizontal="center" vertical="center" wrapText="1"/>
    </xf>
    <xf numFmtId="0" fontId="70" fillId="25" borderId="5" xfId="0" applyFont="1" applyFill="1" applyBorder="1" applyAlignment="1">
      <alignment horizontal="center" vertical="center" wrapText="1"/>
    </xf>
    <xf numFmtId="0" fontId="70" fillId="25" borderId="6" xfId="0" applyFont="1" applyFill="1" applyBorder="1" applyAlignment="1">
      <alignment horizontal="center" vertical="center" wrapText="1"/>
    </xf>
    <xf numFmtId="0" fontId="70" fillId="25" borderId="7" xfId="0" applyFont="1" applyFill="1" applyBorder="1" applyAlignment="1">
      <alignment horizontal="center" vertical="center" wrapText="1"/>
    </xf>
    <xf numFmtId="0" fontId="70" fillId="25" borderId="8" xfId="0" applyFont="1" applyFill="1" applyBorder="1" applyAlignment="1">
      <alignment horizontal="center" vertical="center" wrapText="1"/>
    </xf>
    <xf numFmtId="0" fontId="70" fillId="10" borderId="15" xfId="24" applyFont="1" applyBorder="1" applyAlignment="1">
      <alignment horizontal="center" vertical="center" wrapText="1"/>
    </xf>
    <xf numFmtId="0" fontId="70" fillId="10" borderId="9" xfId="24" applyFont="1" applyBorder="1" applyAlignment="1">
      <alignment horizontal="center" vertical="center" wrapText="1"/>
    </xf>
    <xf numFmtId="0" fontId="70" fillId="25" borderId="13" xfId="0" applyFont="1" applyFill="1" applyBorder="1" applyAlignment="1">
      <alignment horizontal="center" vertical="center" wrapText="1"/>
    </xf>
    <xf numFmtId="0" fontId="70" fillId="25" borderId="14" xfId="0" applyFont="1" applyFill="1" applyBorder="1" applyAlignment="1">
      <alignment horizontal="center" vertical="center" wrapText="1"/>
    </xf>
    <xf numFmtId="0" fontId="70" fillId="25" borderId="15" xfId="0" applyFont="1" applyFill="1" applyBorder="1" applyAlignment="1">
      <alignment horizontal="center" vertical="center" wrapText="1"/>
    </xf>
    <xf numFmtId="0" fontId="27" fillId="25" borderId="19" xfId="0" applyFont="1" applyFill="1" applyBorder="1" applyAlignment="1">
      <alignment horizontal="center" vertical="center"/>
    </xf>
    <xf numFmtId="0" fontId="27" fillId="25" borderId="25" xfId="0" applyFont="1" applyFill="1" applyBorder="1" applyAlignment="1">
      <alignment horizontal="center" vertical="center"/>
    </xf>
    <xf numFmtId="0" fontId="27" fillId="25" borderId="21" xfId="0" applyFont="1" applyFill="1" applyBorder="1" applyAlignment="1">
      <alignment horizontal="center" vertical="center"/>
    </xf>
    <xf numFmtId="0" fontId="70" fillId="25" borderId="10" xfId="0" applyFont="1" applyFill="1" applyBorder="1" applyAlignment="1">
      <alignment horizontal="center" vertical="center" wrapText="1"/>
    </xf>
    <xf numFmtId="0" fontId="70" fillId="25" borderId="11" xfId="0" applyFont="1" applyFill="1" applyBorder="1" applyAlignment="1">
      <alignment horizontal="center" vertical="center" wrapText="1"/>
    </xf>
    <xf numFmtId="0" fontId="70" fillId="25" borderId="12" xfId="0" applyFont="1" applyFill="1" applyBorder="1" applyAlignment="1">
      <alignment horizontal="center" vertical="center" wrapText="1"/>
    </xf>
    <xf numFmtId="0" fontId="110" fillId="10" borderId="10" xfId="24" applyFont="1" applyBorder="1" applyAlignment="1">
      <alignment horizontal="center" vertical="center" wrapText="1"/>
    </xf>
    <xf numFmtId="0" fontId="110" fillId="10" borderId="11" xfId="24" applyFont="1" applyBorder="1" applyAlignment="1">
      <alignment horizontal="center" vertical="center" wrapText="1"/>
    </xf>
    <xf numFmtId="0" fontId="110" fillId="10" borderId="12" xfId="24" applyFont="1" applyBorder="1" applyAlignment="1">
      <alignment horizontal="center" vertical="center" wrapText="1"/>
    </xf>
    <xf numFmtId="0" fontId="110" fillId="0" borderId="10" xfId="24" applyFont="1" applyFill="1" applyBorder="1" applyAlignment="1">
      <alignment horizontal="center" vertical="center" wrapText="1"/>
    </xf>
    <xf numFmtId="0" fontId="110" fillId="0" borderId="12" xfId="24" applyFont="1" applyFill="1" applyBorder="1" applyAlignment="1">
      <alignment horizontal="center" vertical="center" wrapText="1"/>
    </xf>
    <xf numFmtId="0" fontId="9" fillId="0" borderId="9" xfId="0" applyFont="1" applyBorder="1" applyAlignment="1">
      <alignment horizontal="left" vertical="center"/>
    </xf>
    <xf numFmtId="0" fontId="9" fillId="0" borderId="9" xfId="0" applyFont="1" applyBorder="1" applyAlignment="1">
      <alignment horizontal="left" vertical="center" indent="1"/>
    </xf>
    <xf numFmtId="0" fontId="0" fillId="0" borderId="9" xfId="0" applyBorder="1" applyAlignment="1">
      <alignment horizontal="left" vertical="center" indent="1"/>
    </xf>
    <xf numFmtId="0" fontId="9" fillId="0" borderId="9" xfId="0" applyFont="1" applyBorder="1" applyAlignment="1">
      <alignment horizontal="left" vertical="center" wrapText="1"/>
    </xf>
    <xf numFmtId="0" fontId="9" fillId="0" borderId="9" xfId="0" applyFont="1" applyBorder="1" applyAlignment="1">
      <alignment horizontal="left" vertical="center" wrapText="1" indent="1"/>
    </xf>
    <xf numFmtId="0" fontId="0" fillId="0" borderId="9" xfId="0" applyBorder="1" applyAlignment="1">
      <alignment horizontal="left" vertical="center"/>
    </xf>
    <xf numFmtId="0" fontId="70" fillId="25" borderId="19" xfId="0" applyFont="1" applyFill="1" applyBorder="1" applyAlignment="1">
      <alignment horizontal="center" vertical="center"/>
    </xf>
    <xf numFmtId="0" fontId="70" fillId="25" borderId="25" xfId="0" applyFont="1" applyFill="1" applyBorder="1" applyAlignment="1">
      <alignment horizontal="center" vertical="center"/>
    </xf>
    <xf numFmtId="0" fontId="70" fillId="25" borderId="21" xfId="0" applyFont="1" applyFill="1" applyBorder="1" applyAlignment="1">
      <alignment horizontal="center" vertical="center"/>
    </xf>
    <xf numFmtId="0" fontId="183" fillId="25" borderId="13" xfId="0" applyFont="1" applyFill="1" applyBorder="1" applyAlignment="1">
      <alignment horizontal="left" vertical="center"/>
    </xf>
    <xf numFmtId="0" fontId="183" fillId="25" borderId="9" xfId="0" applyFont="1" applyFill="1" applyBorder="1" applyAlignment="1">
      <alignment horizontal="left" vertical="center"/>
    </xf>
    <xf numFmtId="0" fontId="70" fillId="10" borderId="5" xfId="24" applyFont="1" applyBorder="1">
      <alignment horizontal="center" wrapText="1"/>
    </xf>
    <xf numFmtId="0" fontId="70" fillId="10" borderId="7" xfId="24" applyFont="1" applyBorder="1">
      <alignment horizontal="center" wrapText="1"/>
    </xf>
    <xf numFmtId="0" fontId="70" fillId="10" borderId="8" xfId="24" applyFont="1" applyBorder="1">
      <alignment horizontal="center" wrapText="1"/>
    </xf>
    <xf numFmtId="0" fontId="9" fillId="0" borderId="9" xfId="0" applyFont="1" applyBorder="1" applyAlignment="1">
      <alignment vertical="center" wrapText="1"/>
    </xf>
    <xf numFmtId="0" fontId="70" fillId="25" borderId="10" xfId="0" applyFont="1" applyFill="1" applyBorder="1" applyAlignment="1">
      <alignment horizontal="center" vertical="center"/>
    </xf>
    <xf numFmtId="0" fontId="70" fillId="25" borderId="11" xfId="0" applyFont="1" applyFill="1" applyBorder="1" applyAlignment="1">
      <alignment horizontal="center" vertical="center"/>
    </xf>
    <xf numFmtId="0" fontId="70" fillId="25" borderId="12" xfId="0" applyFont="1" applyFill="1" applyBorder="1" applyAlignment="1">
      <alignment horizontal="center" vertical="center"/>
    </xf>
    <xf numFmtId="0" fontId="110" fillId="10" borderId="9" xfId="0" applyFont="1" applyFill="1" applyBorder="1" applyAlignment="1">
      <alignment horizontal="center" vertical="center" wrapText="1"/>
    </xf>
    <xf numFmtId="0" fontId="110" fillId="0" borderId="9" xfId="0" applyFont="1" applyBorder="1" applyAlignment="1">
      <alignment horizontal="center" vertical="top" wrapText="1"/>
    </xf>
    <xf numFmtId="0" fontId="53" fillId="0" borderId="9" xfId="0" applyFont="1" applyBorder="1" applyAlignment="1">
      <alignment horizontal="center" wrapText="1"/>
    </xf>
    <xf numFmtId="0" fontId="70" fillId="25" borderId="19" xfId="0" applyFont="1" applyFill="1" applyBorder="1" applyAlignment="1">
      <alignment horizontal="center" vertical="center" wrapText="1"/>
    </xf>
    <xf numFmtId="0" fontId="70" fillId="25" borderId="25" xfId="0" applyFont="1" applyFill="1" applyBorder="1" applyAlignment="1">
      <alignment horizontal="center" vertical="center" wrapText="1"/>
    </xf>
    <xf numFmtId="0" fontId="70" fillId="25" borderId="21" xfId="0" applyFont="1" applyFill="1" applyBorder="1" applyAlignment="1">
      <alignment horizontal="center" vertical="center" wrapText="1"/>
    </xf>
    <xf numFmtId="0" fontId="59" fillId="10" borderId="10" xfId="0" applyFont="1" applyFill="1" applyBorder="1" applyAlignment="1">
      <alignment horizontal="left" vertical="center"/>
    </xf>
    <xf numFmtId="0" fontId="59" fillId="10" borderId="12" xfId="0" applyFont="1" applyFill="1" applyBorder="1" applyAlignment="1">
      <alignment horizontal="left" vertical="center"/>
    </xf>
    <xf numFmtId="0" fontId="59" fillId="10" borderId="9" xfId="0" applyFont="1" applyFill="1" applyBorder="1" applyAlignment="1">
      <alignment horizontal="left" vertical="center"/>
    </xf>
    <xf numFmtId="0" fontId="10" fillId="25" borderId="9" xfId="19" applyFont="1" applyFill="1" applyBorder="1" applyAlignment="1">
      <alignment horizontal="left" vertical="top" wrapText="1"/>
    </xf>
    <xf numFmtId="0" fontId="188" fillId="25" borderId="19" xfId="0" applyFont="1" applyFill="1" applyBorder="1" applyAlignment="1">
      <alignment horizontal="center" vertical="center" wrapText="1"/>
    </xf>
    <xf numFmtId="0" fontId="188" fillId="25" borderId="25" xfId="0" applyFont="1" applyFill="1" applyBorder="1" applyAlignment="1">
      <alignment horizontal="center" vertical="center" wrapText="1"/>
    </xf>
    <xf numFmtId="0" fontId="188" fillId="25" borderId="21" xfId="0" applyFont="1" applyFill="1" applyBorder="1" applyAlignment="1">
      <alignment horizontal="center" vertical="center" wrapText="1"/>
    </xf>
    <xf numFmtId="0" fontId="189" fillId="25" borderId="10" xfId="0" applyFont="1" applyFill="1" applyBorder="1" applyAlignment="1">
      <alignment horizontal="left" vertical="center"/>
    </xf>
    <xf numFmtId="0" fontId="189" fillId="25" borderId="11" xfId="0" applyFont="1" applyFill="1" applyBorder="1" applyAlignment="1">
      <alignment horizontal="left" vertical="center"/>
    </xf>
    <xf numFmtId="0" fontId="189" fillId="25" borderId="12" xfId="0" applyFont="1" applyFill="1" applyBorder="1" applyAlignment="1">
      <alignment horizontal="left" vertical="center"/>
    </xf>
    <xf numFmtId="0" fontId="59" fillId="25" borderId="9" xfId="0" applyFont="1" applyFill="1" applyBorder="1" applyAlignment="1">
      <alignment horizontal="left" vertical="center" wrapText="1"/>
    </xf>
    <xf numFmtId="0" fontId="10" fillId="25" borderId="10" xfId="19" applyFont="1" applyFill="1" applyBorder="1" applyAlignment="1">
      <alignment horizontal="left" vertical="top" wrapText="1"/>
    </xf>
    <xf numFmtId="0" fontId="10" fillId="25" borderId="11" xfId="19" applyFont="1" applyFill="1" applyBorder="1" applyAlignment="1">
      <alignment horizontal="left" vertical="top" wrapText="1"/>
    </xf>
    <xf numFmtId="0" fontId="59" fillId="10" borderId="9" xfId="0" applyFont="1" applyFill="1" applyBorder="1" applyAlignment="1">
      <alignment horizontal="left" vertical="top" wrapText="1"/>
    </xf>
    <xf numFmtId="0" fontId="186" fillId="25" borderId="19" xfId="0" applyFont="1" applyFill="1" applyBorder="1" applyAlignment="1">
      <alignment horizontal="center" vertical="center" wrapText="1"/>
    </xf>
    <xf numFmtId="0" fontId="186" fillId="25" borderId="25" xfId="0" applyFont="1" applyFill="1" applyBorder="1" applyAlignment="1">
      <alignment horizontal="center" vertical="center" wrapText="1"/>
    </xf>
    <xf numFmtId="0" fontId="186" fillId="25" borderId="21" xfId="0" applyFont="1" applyFill="1" applyBorder="1" applyAlignment="1">
      <alignment horizontal="center" vertical="center" wrapText="1"/>
    </xf>
    <xf numFmtId="0" fontId="10" fillId="10" borderId="37" xfId="0" applyFont="1" applyFill="1" applyBorder="1" applyAlignment="1">
      <alignment horizontal="left" vertical="center"/>
    </xf>
    <xf numFmtId="0" fontId="10" fillId="10" borderId="0" xfId="0" applyFont="1" applyFill="1" applyAlignment="1">
      <alignment horizontal="left" vertical="center"/>
    </xf>
    <xf numFmtId="0" fontId="10" fillId="25" borderId="10" xfId="19" applyFont="1" applyFill="1" applyBorder="1" applyAlignment="1">
      <alignment horizontal="center" vertical="center" wrapText="1"/>
    </xf>
    <xf numFmtId="0" fontId="10" fillId="25" borderId="11" xfId="19" applyFont="1" applyFill="1" applyBorder="1" applyAlignment="1">
      <alignment horizontal="center" vertical="center" wrapText="1"/>
    </xf>
    <xf numFmtId="0" fontId="10" fillId="25" borderId="12" xfId="19" applyFont="1" applyFill="1" applyBorder="1" applyAlignment="1">
      <alignment horizontal="center" vertical="center" wrapText="1"/>
    </xf>
    <xf numFmtId="0" fontId="10" fillId="25" borderId="13" xfId="19" applyFont="1" applyFill="1" applyBorder="1" applyAlignment="1">
      <alignment horizontal="center" vertical="center" wrapText="1"/>
    </xf>
    <xf numFmtId="0" fontId="10" fillId="25" borderId="15" xfId="19" applyFont="1" applyFill="1" applyBorder="1" applyAlignment="1">
      <alignment horizontal="center" vertical="center" wrapText="1"/>
    </xf>
    <xf numFmtId="0" fontId="110" fillId="25" borderId="19" xfId="0" applyFont="1" applyFill="1" applyBorder="1" applyAlignment="1">
      <alignment horizontal="center" vertical="center"/>
    </xf>
    <xf numFmtId="0" fontId="110" fillId="25" borderId="25" xfId="0" applyFont="1" applyFill="1" applyBorder="1" applyAlignment="1">
      <alignment horizontal="center" vertical="center"/>
    </xf>
    <xf numFmtId="0" fontId="110" fillId="25" borderId="21" xfId="0" applyFont="1" applyFill="1" applyBorder="1" applyAlignment="1">
      <alignment horizontal="center" vertical="center"/>
    </xf>
    <xf numFmtId="0" fontId="13" fillId="25" borderId="10" xfId="19" applyFont="1" applyFill="1" applyBorder="1" applyAlignment="1">
      <alignment horizontal="center" vertical="center" wrapText="1"/>
    </xf>
    <xf numFmtId="0" fontId="13" fillId="25" borderId="11" xfId="19" applyFont="1" applyFill="1" applyBorder="1" applyAlignment="1">
      <alignment horizontal="center" vertical="center" wrapText="1"/>
    </xf>
    <xf numFmtId="0" fontId="13" fillId="25" borderId="12" xfId="19" applyFont="1" applyFill="1" applyBorder="1" applyAlignment="1">
      <alignment horizontal="center" vertical="center" wrapText="1"/>
    </xf>
    <xf numFmtId="0" fontId="110" fillId="25" borderId="9" xfId="0" applyFont="1" applyFill="1" applyBorder="1" applyAlignment="1">
      <alignment horizontal="left" vertical="center" wrapText="1"/>
    </xf>
    <xf numFmtId="0" fontId="0" fillId="0" borderId="9" xfId="0" applyBorder="1" applyAlignment="1">
      <alignment vertical="center" wrapText="1"/>
    </xf>
    <xf numFmtId="0" fontId="0" fillId="0" borderId="9" xfId="0" applyBorder="1" applyAlignment="1">
      <alignment horizontal="left" vertical="center" wrapText="1"/>
    </xf>
  </cellXfs>
  <cellStyles count="30">
    <cellStyle name="=C:\WINNT35\SYSTEM32\COMMAND.COM" xfId="5" xr:uid="{7DBF29FF-F3F7-428C-AE59-7C755861AA6D}"/>
    <cellStyle name="Heading 1 2" xfId="4" xr:uid="{D35D28F9-3416-45B3-AB40-8359DE5AD687}"/>
    <cellStyle name="Heading 2 2" xfId="6" xr:uid="{541354D4-BC50-426B-BA8B-0F0A2933874A}"/>
    <cellStyle name="HeadingTable" xfId="14" xr:uid="{59099D4C-D04E-48AE-9AD1-100D9117BA5B}"/>
    <cellStyle name="HeadingTable 2" xfId="24" xr:uid="{8A1B01DE-E4F3-40C5-AB2F-A655B9C2403C}"/>
    <cellStyle name="Hipervínculo 2" xfId="26" xr:uid="{3623FD96-81F3-4542-8477-5153ED74DCE9}"/>
    <cellStyle name="Hyperlink" xfId="1" builtinId="8"/>
    <cellStyle name="Hyperlink 2" xfId="2" xr:uid="{9583EFD8-E734-45A7-9280-C13E7407ACC8}"/>
    <cellStyle name="inputExposure" xfId="17" xr:uid="{67426A72-D355-4280-88E4-399BE0530AA1}"/>
    <cellStyle name="Normal" xfId="0" builtinId="0"/>
    <cellStyle name="Normal 10" xfId="16" xr:uid="{FBF78ADF-A66F-4CB1-B51E-CC4198A22339}"/>
    <cellStyle name="Normal 2" xfId="3" xr:uid="{2A1B7328-316F-4A84-95E7-A579A7EF7C67}"/>
    <cellStyle name="Normal 2 2" xfId="7" xr:uid="{0ECCD957-E4CC-4BBE-B70D-C25531742EA1}"/>
    <cellStyle name="Normal 2 2 2" xfId="27" xr:uid="{1BEFB480-C6F3-4A67-90A2-EA3587E11AE0}"/>
    <cellStyle name="Normal 2 2 4" xfId="18" xr:uid="{A8FE2B74-507D-4E1F-A0E9-D1973C354439}"/>
    <cellStyle name="Normal 2 2 4 2" xfId="28" xr:uid="{55EDF77C-3CB5-4DF9-A418-7CC5DC5A96D9}"/>
    <cellStyle name="Normal 2 3" xfId="9" xr:uid="{49467A7A-EC50-415C-AF69-2E13C7345D71}"/>
    <cellStyle name="Normal 2 4" xfId="22" xr:uid="{5BD6908E-A636-462C-895E-CB6BD36E47C6}"/>
    <cellStyle name="Normal 3" xfId="23" xr:uid="{080D87F6-15BB-434A-83C6-BEB90A1E985B}"/>
    <cellStyle name="Normal 3 2" xfId="25" xr:uid="{5724BEEE-7023-4915-9576-AE586DD1DA9D}"/>
    <cellStyle name="Normal 4" xfId="12" xr:uid="{1A5790F7-288A-492C-B6D9-569D70938E93}"/>
    <cellStyle name="Normal 5" xfId="20" xr:uid="{471F296C-6977-4D14-9887-A891BAD964D2}"/>
    <cellStyle name="Normal 6" xfId="29" xr:uid="{E19910E1-2496-4680-AA0D-019DD505A9D2}"/>
    <cellStyle name="Normal_20 OPR" xfId="11" xr:uid="{83D18B41-46D9-48D5-9D3B-8E02EB3E3B85}"/>
    <cellStyle name="Normal_ListMarketRiskParameters" xfId="19" xr:uid="{19086C3D-C106-4F55-9910-AA135482744E}"/>
    <cellStyle name="optionalExposure" xfId="8" xr:uid="{F3355DB0-0D45-40D5-9093-B7D834DF3A8C}"/>
    <cellStyle name="Percent" xfId="15" builtinId="5"/>
    <cellStyle name="Percent 2" xfId="10" xr:uid="{ECB5D363-DB24-4EC2-B27B-3E3F4FC37A2E}"/>
    <cellStyle name="Percent 3" xfId="21" xr:uid="{5165ABDA-87A4-4C57-A7B2-98508508E156}"/>
    <cellStyle name="Standard 3" xfId="13" xr:uid="{D5CADD45-63E0-4BCF-82C0-78F38844CE5E}"/>
  </cellStyles>
  <dxfs count="25">
    <dxf>
      <fill>
        <patternFill>
          <bgColor rgb="FFFF0000"/>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180975</xdr:colOff>
      <xdr:row>87</xdr:row>
      <xdr:rowOff>123825</xdr:rowOff>
    </xdr:from>
    <xdr:ext cx="184731" cy="264560"/>
    <xdr:sp macro="" textlink="">
      <xdr:nvSpPr>
        <xdr:cNvPr id="2" name="TextBox 1">
          <a:extLst>
            <a:ext uri="{FF2B5EF4-FFF2-40B4-BE49-F238E27FC236}">
              <a16:creationId xmlns:a16="http://schemas.microsoft.com/office/drawing/2014/main" id="{9512AC0D-B3F4-465A-A343-8F37A2FCB75B}"/>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180975</xdr:colOff>
      <xdr:row>87</xdr:row>
      <xdr:rowOff>123825</xdr:rowOff>
    </xdr:from>
    <xdr:ext cx="184731" cy="264560"/>
    <xdr:sp macro="" textlink="">
      <xdr:nvSpPr>
        <xdr:cNvPr id="3" name="TextBox 2">
          <a:extLst>
            <a:ext uri="{FF2B5EF4-FFF2-40B4-BE49-F238E27FC236}">
              <a16:creationId xmlns:a16="http://schemas.microsoft.com/office/drawing/2014/main" id="{A2947CBE-5785-4695-A3E5-7258EA279983}"/>
            </a:ext>
          </a:extLst>
        </xdr:cNvPr>
        <xdr:cNvSpPr txBox="1"/>
      </xdr:nvSpPr>
      <xdr:spPr>
        <a:xfrm>
          <a:off x="5105400" y="1816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B57B5DF-9A3D-4088-9348-CB86710366F5}"/>
            </a:ext>
          </a:extLst>
        </xdr:cNvPr>
        <xdr:cNvSpPr txBox="1"/>
      </xdr:nvSpPr>
      <xdr:spPr>
        <a:xfrm>
          <a:off x="2152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2</xdr:row>
      <xdr:rowOff>123825</xdr:rowOff>
    </xdr:from>
    <xdr:to>
      <xdr:col>7</xdr:col>
      <xdr:colOff>619125</xdr:colOff>
      <xdr:row>18</xdr:row>
      <xdr:rowOff>71755</xdr:rowOff>
    </xdr:to>
    <xdr:pic>
      <xdr:nvPicPr>
        <xdr:cNvPr id="2" name="Image 1">
          <a:extLst>
            <a:ext uri="{FF2B5EF4-FFF2-40B4-BE49-F238E27FC236}">
              <a16:creationId xmlns:a16="http://schemas.microsoft.com/office/drawing/2014/main" id="{6CA82424-84AC-4D2C-AE9B-2C5E1EC4C704}"/>
            </a:ext>
          </a:extLst>
        </xdr:cNvPr>
        <xdr:cNvPicPr/>
      </xdr:nvPicPr>
      <xdr:blipFill>
        <a:blip xmlns:r="http://schemas.openxmlformats.org/officeDocument/2006/relationships" r:embed="rId1"/>
        <a:srcRect/>
        <a:stretch>
          <a:fillRect/>
        </a:stretch>
      </xdr:blipFill>
      <xdr:spPr bwMode="auto">
        <a:xfrm>
          <a:off x="161925" y="542925"/>
          <a:ext cx="6191250" cy="299593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DF30B-F46F-4833-BE6F-AA3A4A5440FB}">
  <sheetPr codeName="Sheet2"/>
  <dimension ref="B2:O130"/>
  <sheetViews>
    <sheetView topLeftCell="A127" workbookViewId="0"/>
  </sheetViews>
  <sheetFormatPr baseColWidth="10" defaultColWidth="9.1640625" defaultRowHeight="15"/>
  <cols>
    <col min="1" max="1" width="9.83203125" style="1" customWidth="1"/>
    <col min="2" max="12" width="9.1640625" style="1"/>
    <col min="13" max="13" width="15.5" style="1" customWidth="1"/>
    <col min="14" max="14" width="16.6640625" style="1" customWidth="1"/>
    <col min="15" max="17" width="14.1640625" style="1" customWidth="1"/>
    <col min="18" max="16384" width="9.1640625" style="1"/>
  </cols>
  <sheetData>
    <row r="2" spans="2:15">
      <c r="B2" s="670" t="s">
        <v>1638</v>
      </c>
      <c r="N2" s="670"/>
      <c r="O2" s="670"/>
    </row>
    <row r="3" spans="2:15">
      <c r="B3" s="1265" t="s">
        <v>1613</v>
      </c>
      <c r="C3" s="1266"/>
      <c r="D3" s="1266"/>
      <c r="E3" s="1266"/>
      <c r="F3" s="1266"/>
      <c r="G3" s="1266"/>
      <c r="H3" s="1266"/>
      <c r="I3" s="1266"/>
      <c r="J3" s="1266"/>
      <c r="K3" s="1266"/>
      <c r="L3" s="1267"/>
    </row>
    <row r="4" spans="2:15">
      <c r="B4" s="1262" t="s">
        <v>1</v>
      </c>
      <c r="C4" s="1263"/>
      <c r="D4" s="1263"/>
      <c r="E4" s="1263"/>
      <c r="F4" s="1263"/>
      <c r="G4" s="1263"/>
      <c r="H4" s="1263"/>
      <c r="I4" s="1263"/>
      <c r="J4" s="1263"/>
      <c r="K4" s="1263"/>
      <c r="L4" s="1264"/>
    </row>
    <row r="5" spans="2:15" ht="22.5" customHeight="1">
      <c r="B5" s="1262" t="s">
        <v>2</v>
      </c>
      <c r="C5" s="1263"/>
      <c r="D5" s="1263"/>
      <c r="E5" s="1263"/>
      <c r="F5" s="1263"/>
      <c r="G5" s="1263"/>
      <c r="H5" s="1263"/>
      <c r="I5" s="1263"/>
      <c r="J5" s="1263"/>
      <c r="K5" s="1263"/>
      <c r="L5" s="1264"/>
    </row>
    <row r="6" spans="2:15">
      <c r="B6" s="1262" t="s">
        <v>3</v>
      </c>
      <c r="C6" s="1263"/>
      <c r="D6" s="1263"/>
      <c r="E6" s="1263"/>
      <c r="F6" s="1263"/>
      <c r="G6" s="1263"/>
      <c r="H6" s="1263"/>
      <c r="I6" s="1263"/>
      <c r="J6" s="1263"/>
      <c r="K6" s="1263"/>
      <c r="L6" s="1264"/>
    </row>
    <row r="7" spans="2:15" ht="22.5" customHeight="1">
      <c r="B7" s="1259" t="s">
        <v>4</v>
      </c>
      <c r="C7" s="1260"/>
      <c r="D7" s="1260"/>
      <c r="E7" s="1260"/>
      <c r="F7" s="1260"/>
      <c r="G7" s="1260"/>
      <c r="H7" s="1260"/>
      <c r="I7" s="1260"/>
      <c r="J7" s="1260"/>
      <c r="K7" s="1260"/>
      <c r="L7" s="1261"/>
    </row>
    <row r="8" spans="2:15" ht="20" customHeight="1">
      <c r="B8" s="670" t="s">
        <v>1639</v>
      </c>
      <c r="C8" s="664"/>
      <c r="D8" s="664"/>
      <c r="E8" s="664"/>
      <c r="F8" s="664"/>
      <c r="G8" s="664"/>
      <c r="H8" s="664"/>
      <c r="I8" s="664"/>
      <c r="J8" s="664"/>
      <c r="K8" s="664"/>
      <c r="L8" s="669"/>
    </row>
    <row r="9" spans="2:15" ht="22.5" customHeight="1">
      <c r="B9" s="1265" t="s">
        <v>118</v>
      </c>
      <c r="C9" s="1266"/>
      <c r="D9" s="1266"/>
      <c r="E9" s="1266"/>
      <c r="F9" s="1266"/>
      <c r="G9" s="1266"/>
      <c r="H9" s="1266"/>
      <c r="I9" s="1266"/>
      <c r="J9" s="1266"/>
      <c r="K9" s="1266"/>
      <c r="L9" s="1267"/>
    </row>
    <row r="10" spans="2:15" ht="22.5" customHeight="1">
      <c r="B10" s="1259" t="s">
        <v>119</v>
      </c>
      <c r="C10" s="1260"/>
      <c r="D10" s="1260"/>
      <c r="E10" s="1260"/>
      <c r="F10" s="1260"/>
      <c r="G10" s="1260"/>
      <c r="H10" s="1260"/>
      <c r="I10" s="1260"/>
      <c r="J10" s="1260"/>
      <c r="K10" s="1260"/>
      <c r="L10" s="1261"/>
    </row>
    <row r="11" spans="2:15" ht="20" customHeight="1">
      <c r="B11" s="670" t="s">
        <v>1640</v>
      </c>
      <c r="C11" s="664"/>
      <c r="D11" s="664"/>
      <c r="E11" s="664"/>
      <c r="F11" s="664"/>
      <c r="G11" s="664"/>
      <c r="H11" s="664"/>
      <c r="I11" s="664"/>
      <c r="J11" s="664"/>
      <c r="K11" s="664"/>
      <c r="L11" s="669"/>
    </row>
    <row r="12" spans="2:15" ht="22.5" customHeight="1">
      <c r="B12" s="1277" t="s">
        <v>183</v>
      </c>
      <c r="C12" s="1278"/>
      <c r="D12" s="1278"/>
      <c r="E12" s="1278"/>
      <c r="F12" s="1278"/>
      <c r="G12" s="1278"/>
      <c r="H12" s="1278"/>
      <c r="I12" s="1278"/>
      <c r="J12" s="1278"/>
      <c r="K12" s="1278"/>
      <c r="L12" s="1279"/>
    </row>
    <row r="13" spans="2:15" ht="22.5" customHeight="1">
      <c r="B13" s="1262" t="s">
        <v>184</v>
      </c>
      <c r="C13" s="1263"/>
      <c r="D13" s="1263"/>
      <c r="E13" s="1263"/>
      <c r="F13" s="1263"/>
      <c r="G13" s="1263"/>
      <c r="H13" s="1263"/>
      <c r="I13" s="1263"/>
      <c r="J13" s="1263"/>
      <c r="K13" s="1263"/>
      <c r="L13" s="1264"/>
    </row>
    <row r="14" spans="2:15" ht="22.5" customHeight="1">
      <c r="B14" s="1262" t="s">
        <v>185</v>
      </c>
      <c r="C14" s="1263"/>
      <c r="D14" s="1263"/>
      <c r="E14" s="1263"/>
      <c r="F14" s="1263"/>
      <c r="G14" s="1263"/>
      <c r="H14" s="1263"/>
      <c r="I14" s="1263"/>
      <c r="J14" s="1263"/>
      <c r="K14" s="1263"/>
      <c r="L14" s="1264"/>
    </row>
    <row r="15" spans="2:15">
      <c r="B15" s="1262" t="s">
        <v>186</v>
      </c>
      <c r="C15" s="1263"/>
      <c r="D15" s="1263"/>
      <c r="E15" s="1263"/>
      <c r="F15" s="1263"/>
      <c r="G15" s="1263"/>
      <c r="H15" s="1263"/>
      <c r="I15" s="1263"/>
      <c r="J15" s="1263"/>
      <c r="K15" s="1263"/>
      <c r="L15" s="1264"/>
    </row>
    <row r="16" spans="2:15">
      <c r="B16" s="1262" t="s">
        <v>187</v>
      </c>
      <c r="C16" s="1263"/>
      <c r="D16" s="1263"/>
      <c r="E16" s="1263"/>
      <c r="F16" s="1263"/>
      <c r="G16" s="1263"/>
      <c r="H16" s="1263"/>
      <c r="I16" s="1263"/>
      <c r="J16" s="1263"/>
      <c r="K16" s="1263"/>
      <c r="L16" s="1264"/>
    </row>
    <row r="17" spans="2:14">
      <c r="B17" s="1259" t="s">
        <v>188</v>
      </c>
      <c r="C17" s="1260"/>
      <c r="D17" s="1260"/>
      <c r="E17" s="1260"/>
      <c r="F17" s="1260"/>
      <c r="G17" s="1260"/>
      <c r="H17" s="1260"/>
      <c r="I17" s="1260"/>
      <c r="J17" s="1260"/>
      <c r="K17" s="1260"/>
      <c r="L17" s="1261"/>
    </row>
    <row r="18" spans="2:14" ht="20" customHeight="1">
      <c r="B18" s="670" t="s">
        <v>690</v>
      </c>
      <c r="C18" s="664"/>
      <c r="D18" s="664"/>
      <c r="E18" s="664"/>
      <c r="F18" s="664"/>
      <c r="G18" s="664"/>
      <c r="H18" s="664"/>
      <c r="I18" s="664"/>
      <c r="J18" s="664"/>
      <c r="K18" s="664"/>
      <c r="L18" s="669"/>
    </row>
    <row r="19" spans="2:14">
      <c r="B19" s="1277" t="s">
        <v>275</v>
      </c>
      <c r="C19" s="1278"/>
      <c r="D19" s="1278"/>
      <c r="E19" s="1278"/>
      <c r="F19" s="1278"/>
      <c r="G19" s="1278"/>
      <c r="H19" s="1278"/>
      <c r="I19" s="1278"/>
      <c r="J19" s="1278"/>
      <c r="K19" s="1278"/>
      <c r="L19" s="1279"/>
    </row>
    <row r="20" spans="2:14">
      <c r="B20" s="1262" t="s">
        <v>276</v>
      </c>
      <c r="C20" s="1263"/>
      <c r="D20" s="1263"/>
      <c r="E20" s="1263"/>
      <c r="F20" s="1263"/>
      <c r="G20" s="1263"/>
      <c r="H20" s="1263"/>
      <c r="I20" s="1263"/>
      <c r="J20" s="1263"/>
      <c r="K20" s="1263"/>
      <c r="L20" s="1264"/>
      <c r="N20" s="1082"/>
    </row>
    <row r="21" spans="2:14">
      <c r="B21" s="1259" t="s">
        <v>277</v>
      </c>
      <c r="C21" s="1260"/>
      <c r="D21" s="1260"/>
      <c r="E21" s="1260"/>
      <c r="F21" s="1260"/>
      <c r="G21" s="1260"/>
      <c r="H21" s="1260"/>
      <c r="I21" s="1260"/>
      <c r="J21" s="1260"/>
      <c r="K21" s="1260"/>
      <c r="L21" s="1261"/>
    </row>
    <row r="22" spans="2:14" ht="20" customHeight="1">
      <c r="B22" s="670" t="s">
        <v>1641</v>
      </c>
      <c r="C22" s="664"/>
      <c r="D22" s="664"/>
      <c r="E22" s="664"/>
      <c r="F22" s="664"/>
      <c r="G22" s="664"/>
      <c r="H22" s="664"/>
      <c r="I22" s="664"/>
      <c r="J22" s="664"/>
      <c r="K22" s="664"/>
      <c r="L22" s="669"/>
    </row>
    <row r="23" spans="2:14">
      <c r="B23" s="1277" t="s">
        <v>153</v>
      </c>
      <c r="C23" s="1278"/>
      <c r="D23" s="1278"/>
      <c r="E23" s="1278"/>
      <c r="F23" s="1278"/>
      <c r="G23" s="1278"/>
      <c r="H23" s="1278"/>
      <c r="I23" s="1278"/>
      <c r="J23" s="1278"/>
      <c r="K23" s="1278"/>
      <c r="L23" s="1279"/>
    </row>
    <row r="24" spans="2:14">
      <c r="B24" s="1259" t="s">
        <v>154</v>
      </c>
      <c r="C24" s="1260"/>
      <c r="D24" s="1260"/>
      <c r="E24" s="1260"/>
      <c r="F24" s="1260"/>
      <c r="G24" s="1260"/>
      <c r="H24" s="1260"/>
      <c r="I24" s="1260"/>
      <c r="J24" s="1260"/>
      <c r="K24" s="1260"/>
      <c r="L24" s="1261"/>
    </row>
    <row r="25" spans="2:14" ht="20" customHeight="1">
      <c r="B25" s="670" t="s">
        <v>1642</v>
      </c>
      <c r="C25" s="664"/>
      <c r="D25" s="664"/>
      <c r="E25" s="664"/>
      <c r="F25" s="664"/>
      <c r="G25" s="664"/>
      <c r="H25" s="664"/>
      <c r="I25" s="664"/>
      <c r="J25" s="664"/>
      <c r="K25" s="664"/>
      <c r="L25" s="669"/>
    </row>
    <row r="26" spans="2:14">
      <c r="B26" s="1265" t="s">
        <v>477</v>
      </c>
      <c r="C26" s="1266"/>
      <c r="D26" s="1266"/>
      <c r="E26" s="1266"/>
      <c r="F26" s="1266"/>
      <c r="G26" s="1266"/>
      <c r="H26" s="1266"/>
      <c r="I26" s="1266"/>
      <c r="J26" s="1266"/>
      <c r="K26" s="1266"/>
      <c r="L26" s="1267"/>
    </row>
    <row r="27" spans="2:14">
      <c r="B27" s="1262" t="s">
        <v>478</v>
      </c>
      <c r="C27" s="1263"/>
      <c r="D27" s="1263"/>
      <c r="E27" s="1263"/>
      <c r="F27" s="1263"/>
      <c r="G27" s="1263"/>
      <c r="H27" s="1263"/>
      <c r="I27" s="1263"/>
      <c r="J27" s="1263"/>
      <c r="K27" s="1263"/>
      <c r="L27" s="1264"/>
    </row>
    <row r="28" spans="2:14">
      <c r="B28" s="1262" t="s">
        <v>479</v>
      </c>
      <c r="C28" s="1263"/>
      <c r="D28" s="1263"/>
      <c r="E28" s="1263"/>
      <c r="F28" s="1263"/>
      <c r="G28" s="1263"/>
      <c r="H28" s="1263"/>
      <c r="I28" s="1263"/>
      <c r="J28" s="1263"/>
      <c r="K28" s="1263"/>
      <c r="L28" s="1264"/>
    </row>
    <row r="29" spans="2:14">
      <c r="B29" s="1274" t="s">
        <v>480</v>
      </c>
      <c r="C29" s="1275"/>
      <c r="D29" s="1275"/>
      <c r="E29" s="1275"/>
      <c r="F29" s="1275"/>
      <c r="G29" s="1275"/>
      <c r="H29" s="1275"/>
      <c r="I29" s="1275"/>
      <c r="J29" s="1275"/>
      <c r="K29" s="1275"/>
      <c r="L29" s="1276"/>
    </row>
    <row r="30" spans="2:14" ht="20" customHeight="1">
      <c r="B30" s="670" t="s">
        <v>1643</v>
      </c>
      <c r="D30" s="671"/>
      <c r="E30" s="671"/>
      <c r="F30" s="671"/>
      <c r="G30" s="671"/>
      <c r="H30" s="671"/>
      <c r="I30" s="671"/>
      <c r="J30" s="671"/>
      <c r="K30" s="671"/>
      <c r="L30" s="672"/>
    </row>
    <row r="31" spans="2:14">
      <c r="B31" s="1265" t="s">
        <v>612</v>
      </c>
      <c r="C31" s="1266"/>
      <c r="D31" s="1266"/>
      <c r="E31" s="1266"/>
      <c r="F31" s="1266"/>
      <c r="G31" s="1266"/>
      <c r="H31" s="1266"/>
      <c r="I31" s="1266"/>
      <c r="J31" s="1266"/>
      <c r="K31" s="1266"/>
      <c r="L31" s="1267"/>
    </row>
    <row r="32" spans="2:14">
      <c r="B32" s="1262" t="s">
        <v>613</v>
      </c>
      <c r="C32" s="1263"/>
      <c r="D32" s="1263"/>
      <c r="E32" s="1263"/>
      <c r="F32" s="1263"/>
      <c r="G32" s="1263"/>
      <c r="H32" s="1263"/>
      <c r="I32" s="1263"/>
      <c r="J32" s="1263"/>
      <c r="K32" s="1263"/>
      <c r="L32" s="1264"/>
    </row>
    <row r="33" spans="2:12">
      <c r="B33" s="1262" t="s">
        <v>614</v>
      </c>
      <c r="C33" s="1263"/>
      <c r="D33" s="1263"/>
      <c r="E33" s="1263"/>
      <c r="F33" s="1263"/>
      <c r="G33" s="1263"/>
      <c r="H33" s="1263"/>
      <c r="I33" s="1263"/>
      <c r="J33" s="1263"/>
      <c r="K33" s="1263"/>
      <c r="L33" s="1264"/>
    </row>
    <row r="34" spans="2:12">
      <c r="B34" s="1259" t="s">
        <v>615</v>
      </c>
      <c r="C34" s="1260"/>
      <c r="D34" s="1260"/>
      <c r="E34" s="1260"/>
      <c r="F34" s="1260"/>
      <c r="G34" s="1260"/>
      <c r="H34" s="1260"/>
      <c r="I34" s="1260"/>
      <c r="J34" s="1260"/>
      <c r="K34" s="1260"/>
      <c r="L34" s="1261"/>
    </row>
    <row r="35" spans="2:12" ht="20" customHeight="1">
      <c r="B35" s="670" t="s">
        <v>1644</v>
      </c>
      <c r="C35" s="664"/>
      <c r="D35" s="664"/>
      <c r="E35" s="664"/>
      <c r="F35" s="664"/>
      <c r="G35" s="664"/>
      <c r="H35" s="664"/>
      <c r="I35" s="664"/>
      <c r="J35" s="664"/>
      <c r="K35" s="664"/>
      <c r="L35" s="669"/>
    </row>
    <row r="36" spans="2:12">
      <c r="B36" s="1265" t="s">
        <v>758</v>
      </c>
      <c r="C36" s="1266"/>
      <c r="D36" s="1266"/>
      <c r="E36" s="1266"/>
      <c r="F36" s="1266"/>
      <c r="G36" s="1266"/>
      <c r="H36" s="1266"/>
      <c r="I36" s="1266"/>
      <c r="J36" s="1266"/>
      <c r="K36" s="1266"/>
      <c r="L36" s="1267"/>
    </row>
    <row r="37" spans="2:12">
      <c r="B37" s="1262" t="s">
        <v>759</v>
      </c>
      <c r="C37" s="1263"/>
      <c r="D37" s="1263"/>
      <c r="E37" s="1263"/>
      <c r="F37" s="1263"/>
      <c r="G37" s="1263"/>
      <c r="H37" s="1263"/>
      <c r="I37" s="1263"/>
      <c r="J37" s="1263"/>
      <c r="K37" s="1263"/>
      <c r="L37" s="1264"/>
    </row>
    <row r="38" spans="2:12">
      <c r="B38" s="1262" t="s">
        <v>760</v>
      </c>
      <c r="C38" s="1263"/>
      <c r="D38" s="1263"/>
      <c r="E38" s="1263"/>
      <c r="F38" s="1263"/>
      <c r="G38" s="1263"/>
      <c r="H38" s="1263"/>
      <c r="I38" s="1263"/>
      <c r="J38" s="1263"/>
      <c r="K38" s="1263"/>
      <c r="L38" s="1264"/>
    </row>
    <row r="39" spans="2:12">
      <c r="B39" s="1262" t="s">
        <v>761</v>
      </c>
      <c r="C39" s="1263"/>
      <c r="D39" s="1263"/>
      <c r="E39" s="1263"/>
      <c r="F39" s="1263"/>
      <c r="G39" s="1263"/>
      <c r="H39" s="1263"/>
      <c r="I39" s="1263"/>
      <c r="J39" s="1263"/>
      <c r="K39" s="1263"/>
      <c r="L39" s="1264"/>
    </row>
    <row r="40" spans="2:12">
      <c r="B40" s="1262" t="s">
        <v>762</v>
      </c>
      <c r="C40" s="1263"/>
      <c r="D40" s="1263"/>
      <c r="E40" s="1263"/>
      <c r="F40" s="1263"/>
      <c r="G40" s="1263"/>
      <c r="H40" s="1263"/>
      <c r="I40" s="1263"/>
      <c r="J40" s="1263"/>
      <c r="K40" s="1263"/>
      <c r="L40" s="1264"/>
    </row>
    <row r="41" spans="2:12">
      <c r="B41" s="1262" t="s">
        <v>763</v>
      </c>
      <c r="C41" s="1263"/>
      <c r="D41" s="1263"/>
      <c r="E41" s="1263"/>
      <c r="F41" s="1263"/>
      <c r="G41" s="1263"/>
      <c r="H41" s="1263"/>
      <c r="I41" s="1263"/>
      <c r="J41" s="1263"/>
      <c r="K41" s="1263"/>
      <c r="L41" s="1264"/>
    </row>
    <row r="42" spans="2:12">
      <c r="B42" s="1262" t="s">
        <v>764</v>
      </c>
      <c r="C42" s="1263"/>
      <c r="D42" s="1263"/>
      <c r="E42" s="1263"/>
      <c r="F42" s="1263"/>
      <c r="G42" s="1263"/>
      <c r="H42" s="1263"/>
      <c r="I42" s="1263"/>
      <c r="J42" s="1263"/>
      <c r="K42" s="1263"/>
      <c r="L42" s="1264"/>
    </row>
    <row r="43" spans="2:12">
      <c r="B43" s="1262" t="s">
        <v>765</v>
      </c>
      <c r="C43" s="1263"/>
      <c r="D43" s="1263"/>
      <c r="E43" s="1263"/>
      <c r="F43" s="1263"/>
      <c r="G43" s="1263"/>
      <c r="H43" s="1263"/>
      <c r="I43" s="1263"/>
      <c r="J43" s="1263"/>
      <c r="K43" s="1263"/>
      <c r="L43" s="1264"/>
    </row>
    <row r="44" spans="2:12">
      <c r="B44" s="1262" t="s">
        <v>766</v>
      </c>
      <c r="C44" s="1263"/>
      <c r="D44" s="1263"/>
      <c r="E44" s="1263"/>
      <c r="F44" s="1263"/>
      <c r="G44" s="1263"/>
      <c r="H44" s="1263"/>
      <c r="I44" s="1263"/>
      <c r="J44" s="1263"/>
      <c r="K44" s="1263"/>
      <c r="L44" s="1264"/>
    </row>
    <row r="45" spans="2:12">
      <c r="B45" s="1262" t="s">
        <v>767</v>
      </c>
      <c r="C45" s="1263"/>
      <c r="D45" s="1263"/>
      <c r="E45" s="1263"/>
      <c r="F45" s="1263"/>
      <c r="G45" s="1263"/>
      <c r="H45" s="1263"/>
      <c r="I45" s="1263"/>
      <c r="J45" s="1263"/>
      <c r="K45" s="1263"/>
      <c r="L45" s="1264"/>
    </row>
    <row r="46" spans="2:12">
      <c r="B46" s="1262" t="s">
        <v>768</v>
      </c>
      <c r="C46" s="1263"/>
      <c r="D46" s="1263"/>
      <c r="E46" s="1263"/>
      <c r="F46" s="1263"/>
      <c r="G46" s="1263"/>
      <c r="H46" s="1263"/>
      <c r="I46" s="1263"/>
      <c r="J46" s="1263"/>
      <c r="K46" s="1263"/>
      <c r="L46" s="1264"/>
    </row>
    <row r="47" spans="2:12">
      <c r="B47" s="1262" t="s">
        <v>769</v>
      </c>
      <c r="C47" s="1263"/>
      <c r="D47" s="1263"/>
      <c r="E47" s="1263"/>
      <c r="F47" s="1263"/>
      <c r="G47" s="1263"/>
      <c r="H47" s="1263"/>
      <c r="I47" s="1263"/>
      <c r="J47" s="1263"/>
      <c r="K47" s="1263"/>
      <c r="L47" s="1264"/>
    </row>
    <row r="48" spans="2:12">
      <c r="B48" s="1262" t="s">
        <v>770</v>
      </c>
      <c r="C48" s="1263"/>
      <c r="D48" s="1263"/>
      <c r="E48" s="1263"/>
      <c r="F48" s="1263"/>
      <c r="G48" s="1263"/>
      <c r="H48" s="1263"/>
      <c r="I48" s="1263"/>
      <c r="J48" s="1263"/>
      <c r="K48" s="1263"/>
      <c r="L48" s="1264"/>
    </row>
    <row r="49" spans="2:12">
      <c r="B49" s="1259" t="s">
        <v>1614</v>
      </c>
      <c r="C49" s="1260"/>
      <c r="D49" s="1260"/>
      <c r="E49" s="1260"/>
      <c r="F49" s="1260"/>
      <c r="G49" s="1260"/>
      <c r="H49" s="1260"/>
      <c r="I49" s="1260"/>
      <c r="J49" s="1260"/>
      <c r="K49" s="1260"/>
      <c r="L49" s="1261"/>
    </row>
    <row r="50" spans="2:12" ht="20" customHeight="1">
      <c r="B50" s="670" t="s">
        <v>1645</v>
      </c>
      <c r="C50" s="664"/>
      <c r="D50" s="664"/>
      <c r="E50" s="664"/>
      <c r="F50" s="664"/>
      <c r="G50" s="664"/>
      <c r="H50" s="664"/>
      <c r="I50" s="664"/>
      <c r="J50" s="664"/>
      <c r="K50" s="664"/>
      <c r="L50" s="669"/>
    </row>
    <row r="51" spans="2:12">
      <c r="B51" s="1265" t="s">
        <v>1615</v>
      </c>
      <c r="C51" s="1266"/>
      <c r="D51" s="1266"/>
      <c r="E51" s="1266"/>
      <c r="F51" s="1266"/>
      <c r="G51" s="1266"/>
      <c r="H51" s="1266"/>
      <c r="I51" s="1266"/>
      <c r="J51" s="1266"/>
      <c r="K51" s="1266"/>
      <c r="L51" s="1267"/>
    </row>
    <row r="52" spans="2:12">
      <c r="B52" s="1259" t="s">
        <v>1616</v>
      </c>
      <c r="C52" s="1260"/>
      <c r="D52" s="1260"/>
      <c r="E52" s="1260"/>
      <c r="F52" s="1260"/>
      <c r="G52" s="1260"/>
      <c r="H52" s="1260"/>
      <c r="I52" s="1260"/>
      <c r="J52" s="1260"/>
      <c r="K52" s="1260"/>
      <c r="L52" s="1261"/>
    </row>
    <row r="53" spans="2:12" ht="20" customHeight="1">
      <c r="B53" s="670" t="s">
        <v>1646</v>
      </c>
      <c r="C53" s="664"/>
      <c r="D53" s="664"/>
      <c r="E53" s="664"/>
      <c r="F53" s="664"/>
      <c r="G53" s="664"/>
      <c r="H53" s="664"/>
      <c r="I53" s="664"/>
      <c r="J53" s="664"/>
      <c r="K53" s="664"/>
      <c r="L53" s="669"/>
    </row>
    <row r="54" spans="2:12">
      <c r="B54" s="1265" t="s">
        <v>1617</v>
      </c>
      <c r="C54" s="1266"/>
      <c r="D54" s="1266"/>
      <c r="E54" s="1266"/>
      <c r="F54" s="1266"/>
      <c r="G54" s="1266"/>
      <c r="H54" s="1266"/>
      <c r="I54" s="1266"/>
      <c r="J54" s="1266"/>
      <c r="K54" s="1266"/>
      <c r="L54" s="1267"/>
    </row>
    <row r="55" spans="2:12">
      <c r="B55" s="1262" t="s">
        <v>1618</v>
      </c>
      <c r="C55" s="1263"/>
      <c r="D55" s="1263"/>
      <c r="E55" s="1263"/>
      <c r="F55" s="1263"/>
      <c r="G55" s="1263"/>
      <c r="H55" s="1263"/>
      <c r="I55" s="1263"/>
      <c r="J55" s="1263"/>
      <c r="K55" s="1263"/>
      <c r="L55" s="1264"/>
    </row>
    <row r="56" spans="2:12">
      <c r="B56" s="1259" t="s">
        <v>1619</v>
      </c>
      <c r="C56" s="1260"/>
      <c r="D56" s="1260"/>
      <c r="E56" s="1260"/>
      <c r="F56" s="1260"/>
      <c r="G56" s="1260"/>
      <c r="H56" s="1260"/>
      <c r="I56" s="1260"/>
      <c r="J56" s="1260"/>
      <c r="K56" s="1260"/>
      <c r="L56" s="1261"/>
    </row>
    <row r="57" spans="2:12" ht="20" customHeight="1">
      <c r="B57" s="670" t="s">
        <v>1647</v>
      </c>
      <c r="C57" s="664"/>
      <c r="D57" s="664"/>
      <c r="E57" s="664"/>
      <c r="F57" s="664"/>
      <c r="G57" s="664"/>
      <c r="H57" s="664"/>
      <c r="I57" s="664"/>
      <c r="J57" s="664"/>
      <c r="K57" s="664"/>
      <c r="L57" s="669"/>
    </row>
    <row r="58" spans="2:12">
      <c r="B58" s="1265" t="s">
        <v>1620</v>
      </c>
      <c r="C58" s="1266"/>
      <c r="D58" s="1266"/>
      <c r="E58" s="1266"/>
      <c r="F58" s="1266"/>
      <c r="G58" s="1266"/>
      <c r="H58" s="1266"/>
      <c r="I58" s="1266"/>
      <c r="J58" s="1266"/>
      <c r="K58" s="1266"/>
      <c r="L58" s="1267"/>
    </row>
    <row r="59" spans="2:12">
      <c r="B59" s="1262" t="s">
        <v>1621</v>
      </c>
      <c r="C59" s="1263"/>
      <c r="D59" s="1263"/>
      <c r="E59" s="1263"/>
      <c r="F59" s="1263"/>
      <c r="G59" s="1263"/>
      <c r="H59" s="1263"/>
      <c r="I59" s="1263"/>
      <c r="J59" s="1263"/>
      <c r="K59" s="1263"/>
      <c r="L59" s="1264"/>
    </row>
    <row r="60" spans="2:12">
      <c r="B60" s="1262" t="s">
        <v>1622</v>
      </c>
      <c r="C60" s="1263"/>
      <c r="D60" s="1263"/>
      <c r="E60" s="1263"/>
      <c r="F60" s="1263"/>
      <c r="G60" s="1263"/>
      <c r="H60" s="1263"/>
      <c r="I60" s="1263"/>
      <c r="J60" s="1263"/>
      <c r="K60" s="1263"/>
      <c r="L60" s="1264"/>
    </row>
    <row r="61" spans="2:12">
      <c r="B61" s="1262" t="s">
        <v>1623</v>
      </c>
      <c r="C61" s="1263"/>
      <c r="D61" s="1263"/>
      <c r="E61" s="1263"/>
      <c r="F61" s="1263"/>
      <c r="G61" s="1263"/>
      <c r="H61" s="1263"/>
      <c r="I61" s="1263"/>
      <c r="J61" s="1263"/>
      <c r="K61" s="1263"/>
      <c r="L61" s="1264"/>
    </row>
    <row r="62" spans="2:12">
      <c r="B62" s="1262" t="s">
        <v>1624</v>
      </c>
      <c r="C62" s="1263"/>
      <c r="D62" s="1263"/>
      <c r="E62" s="1263"/>
      <c r="F62" s="1263"/>
      <c r="G62" s="1263"/>
      <c r="H62" s="1263"/>
      <c r="I62" s="1263"/>
      <c r="J62" s="1263"/>
      <c r="K62" s="1263"/>
      <c r="L62" s="1264"/>
    </row>
    <row r="63" spans="2:12">
      <c r="B63" s="1262" t="s">
        <v>1625</v>
      </c>
      <c r="C63" s="1263"/>
      <c r="D63" s="1263"/>
      <c r="E63" s="1263"/>
      <c r="F63" s="1263"/>
      <c r="G63" s="1263"/>
      <c r="H63" s="1263"/>
      <c r="I63" s="1263"/>
      <c r="J63" s="1263"/>
      <c r="K63" s="1263"/>
      <c r="L63" s="1264"/>
    </row>
    <row r="64" spans="2:12">
      <c r="B64" s="1262" t="s">
        <v>1626</v>
      </c>
      <c r="C64" s="1263"/>
      <c r="D64" s="1263"/>
      <c r="E64" s="1263"/>
      <c r="F64" s="1263"/>
      <c r="G64" s="1263"/>
      <c r="H64" s="1263"/>
      <c r="I64" s="1263"/>
      <c r="J64" s="1263"/>
      <c r="K64" s="1263"/>
      <c r="L64" s="1264"/>
    </row>
    <row r="65" spans="2:12">
      <c r="B65" s="1259" t="s">
        <v>1627</v>
      </c>
      <c r="C65" s="1260"/>
      <c r="D65" s="1260"/>
      <c r="E65" s="1260"/>
      <c r="F65" s="1260"/>
      <c r="G65" s="1260"/>
      <c r="H65" s="1260"/>
      <c r="I65" s="1260"/>
      <c r="J65" s="1260"/>
      <c r="K65" s="1260"/>
      <c r="L65" s="1261"/>
    </row>
    <row r="66" spans="2:12" ht="20" customHeight="1">
      <c r="B66" s="670" t="s">
        <v>1648</v>
      </c>
      <c r="C66" s="667"/>
      <c r="D66" s="667"/>
      <c r="E66" s="667"/>
      <c r="F66" s="667"/>
      <c r="G66" s="667"/>
      <c r="H66" s="667"/>
      <c r="I66" s="667"/>
      <c r="J66" s="667"/>
      <c r="K66" s="667"/>
      <c r="L66" s="668"/>
    </row>
    <row r="67" spans="2:12">
      <c r="B67" s="1268" t="s">
        <v>1628</v>
      </c>
      <c r="C67" s="1269"/>
      <c r="D67" s="1269"/>
      <c r="E67" s="1269"/>
      <c r="F67" s="1269"/>
      <c r="G67" s="1269"/>
      <c r="H67" s="1269"/>
      <c r="I67" s="1269"/>
      <c r="J67" s="1269"/>
      <c r="K67" s="1269"/>
      <c r="L67" s="1270"/>
    </row>
    <row r="68" spans="2:12" ht="20" customHeight="1">
      <c r="B68" s="670" t="s">
        <v>1649</v>
      </c>
      <c r="C68" s="665"/>
      <c r="D68" s="665"/>
      <c r="E68" s="665"/>
      <c r="F68" s="665"/>
      <c r="G68" s="665"/>
      <c r="H68" s="665"/>
      <c r="I68" s="665"/>
      <c r="J68" s="665"/>
      <c r="K68" s="665"/>
      <c r="L68" s="666"/>
    </row>
    <row r="69" spans="2:12">
      <c r="B69" s="1265" t="s">
        <v>1629</v>
      </c>
      <c r="C69" s="1266"/>
      <c r="D69" s="1266"/>
      <c r="E69" s="1266"/>
      <c r="F69" s="1266"/>
      <c r="G69" s="1266"/>
      <c r="H69" s="1266"/>
      <c r="I69" s="1266"/>
      <c r="J69" s="1266"/>
      <c r="K69" s="1266"/>
      <c r="L69" s="1267"/>
    </row>
    <row r="70" spans="2:12">
      <c r="B70" s="1262" t="s">
        <v>1630</v>
      </c>
      <c r="C70" s="1263"/>
      <c r="D70" s="1263"/>
      <c r="E70" s="1263"/>
      <c r="F70" s="1263"/>
      <c r="G70" s="1263"/>
      <c r="H70" s="1263"/>
      <c r="I70" s="1263"/>
      <c r="J70" s="1263"/>
      <c r="K70" s="1263"/>
      <c r="L70" s="1264"/>
    </row>
    <row r="71" spans="2:12">
      <c r="B71" s="1262" t="s">
        <v>1631</v>
      </c>
      <c r="C71" s="1263"/>
      <c r="D71" s="1263"/>
      <c r="E71" s="1263"/>
      <c r="F71" s="1263"/>
      <c r="G71" s="1263"/>
      <c r="H71" s="1263"/>
      <c r="I71" s="1263"/>
      <c r="J71" s="1263"/>
      <c r="K71" s="1263"/>
      <c r="L71" s="1264"/>
    </row>
    <row r="72" spans="2:12">
      <c r="B72" s="1262" t="s">
        <v>1632</v>
      </c>
      <c r="C72" s="1263"/>
      <c r="D72" s="1263"/>
      <c r="E72" s="1263"/>
      <c r="F72" s="1263"/>
      <c r="G72" s="1263"/>
      <c r="H72" s="1263"/>
      <c r="I72" s="1263"/>
      <c r="J72" s="1263"/>
      <c r="K72" s="1263"/>
      <c r="L72" s="1264"/>
    </row>
    <row r="73" spans="2:12">
      <c r="B73" s="1271" t="s">
        <v>1633</v>
      </c>
      <c r="C73" s="1272"/>
      <c r="D73" s="1272"/>
      <c r="E73" s="1272"/>
      <c r="F73" s="1272"/>
      <c r="G73" s="1272"/>
      <c r="H73" s="1272"/>
      <c r="I73" s="1272"/>
      <c r="J73" s="1272"/>
      <c r="K73" s="1272"/>
      <c r="L73" s="1273"/>
    </row>
    <row r="74" spans="2:12">
      <c r="B74" s="1262" t="s">
        <v>1634</v>
      </c>
      <c r="C74" s="1263"/>
      <c r="D74" s="1263"/>
      <c r="E74" s="1263"/>
      <c r="F74" s="1263"/>
      <c r="G74" s="1263"/>
      <c r="H74" s="1263"/>
      <c r="I74" s="1263"/>
      <c r="J74" s="1263"/>
      <c r="K74" s="1263"/>
      <c r="L74" s="1264"/>
    </row>
    <row r="75" spans="2:12">
      <c r="B75" s="1262" t="s">
        <v>1635</v>
      </c>
      <c r="C75" s="1263"/>
      <c r="D75" s="1263"/>
      <c r="E75" s="1263"/>
      <c r="F75" s="1263"/>
      <c r="G75" s="1263"/>
      <c r="H75" s="1263"/>
      <c r="I75" s="1263"/>
      <c r="J75" s="1263"/>
      <c r="K75" s="1263"/>
      <c r="L75" s="1264"/>
    </row>
    <row r="76" spans="2:12">
      <c r="B76" s="1262" t="s">
        <v>1636</v>
      </c>
      <c r="C76" s="1263"/>
      <c r="D76" s="1263"/>
      <c r="E76" s="1263"/>
      <c r="F76" s="1263"/>
      <c r="G76" s="1263"/>
      <c r="H76" s="1263"/>
      <c r="I76" s="1263"/>
      <c r="J76" s="1263"/>
      <c r="K76" s="1263"/>
      <c r="L76" s="1264"/>
    </row>
    <row r="77" spans="2:12">
      <c r="B77" s="1259" t="s">
        <v>1637</v>
      </c>
      <c r="C77" s="1260"/>
      <c r="D77" s="1260"/>
      <c r="E77" s="1260"/>
      <c r="F77" s="1260"/>
      <c r="G77" s="1260"/>
      <c r="H77" s="1260"/>
      <c r="I77" s="1260"/>
      <c r="J77" s="1260"/>
      <c r="K77" s="1260"/>
      <c r="L77" s="1261"/>
    </row>
    <row r="78" spans="2:12" ht="20" customHeight="1">
      <c r="B78" s="670" t="s">
        <v>1650</v>
      </c>
      <c r="C78" s="664"/>
      <c r="D78" s="664"/>
      <c r="E78" s="664"/>
      <c r="F78" s="664"/>
      <c r="G78" s="664"/>
      <c r="H78" s="664"/>
      <c r="I78" s="664"/>
      <c r="J78" s="664"/>
      <c r="K78" s="664"/>
      <c r="L78" s="669"/>
    </row>
    <row r="79" spans="2:12">
      <c r="B79" s="1265" t="s">
        <v>1350</v>
      </c>
      <c r="C79" s="1266"/>
      <c r="D79" s="1266"/>
      <c r="E79" s="1266"/>
      <c r="F79" s="1266"/>
      <c r="G79" s="1266"/>
      <c r="H79" s="1266"/>
      <c r="I79" s="1266"/>
      <c r="J79" s="1266"/>
      <c r="K79" s="1266"/>
      <c r="L79" s="1267"/>
    </row>
    <row r="80" spans="2:12">
      <c r="B80" s="1262" t="s">
        <v>1351</v>
      </c>
      <c r="C80" s="1263"/>
      <c r="D80" s="1263"/>
      <c r="E80" s="1263"/>
      <c r="F80" s="1263"/>
      <c r="G80" s="1263"/>
      <c r="H80" s="1263"/>
      <c r="I80" s="1263"/>
      <c r="J80" s="1263"/>
      <c r="K80" s="1263"/>
      <c r="L80" s="1264"/>
    </row>
    <row r="81" spans="2:12">
      <c r="B81" s="1262" t="s">
        <v>1352</v>
      </c>
      <c r="C81" s="1263"/>
      <c r="D81" s="1263"/>
      <c r="E81" s="1263"/>
      <c r="F81" s="1263"/>
      <c r="G81" s="1263"/>
      <c r="H81" s="1263"/>
      <c r="I81" s="1263"/>
      <c r="J81" s="1263"/>
      <c r="K81" s="1263"/>
      <c r="L81" s="1264"/>
    </row>
    <row r="82" spans="2:12">
      <c r="B82" s="1262" t="s">
        <v>1353</v>
      </c>
      <c r="C82" s="1263"/>
      <c r="D82" s="1263"/>
      <c r="E82" s="1263"/>
      <c r="F82" s="1263"/>
      <c r="G82" s="1263"/>
      <c r="H82" s="1263"/>
      <c r="I82" s="1263"/>
      <c r="J82" s="1263"/>
      <c r="K82" s="1263"/>
      <c r="L82" s="1264"/>
    </row>
    <row r="83" spans="2:12">
      <c r="B83" s="1262" t="s">
        <v>1354</v>
      </c>
      <c r="C83" s="1263"/>
      <c r="D83" s="1263"/>
      <c r="E83" s="1263"/>
      <c r="F83" s="1263"/>
      <c r="G83" s="1263"/>
      <c r="H83" s="1263"/>
      <c r="I83" s="1263"/>
      <c r="J83" s="1263"/>
      <c r="K83" s="1263"/>
      <c r="L83" s="1264"/>
    </row>
    <row r="84" spans="2:12">
      <c r="B84" s="1259" t="s">
        <v>1355</v>
      </c>
      <c r="C84" s="1260"/>
      <c r="D84" s="1260"/>
      <c r="E84" s="1260"/>
      <c r="F84" s="1260"/>
      <c r="G84" s="1260"/>
      <c r="H84" s="1260"/>
      <c r="I84" s="1260"/>
      <c r="J84" s="1260"/>
      <c r="K84" s="1260"/>
      <c r="L84" s="1261"/>
    </row>
    <row r="85" spans="2:12" ht="20" customHeight="1">
      <c r="B85" s="670" t="s">
        <v>1651</v>
      </c>
      <c r="C85" s="664"/>
      <c r="D85" s="664"/>
      <c r="E85" s="664"/>
      <c r="F85" s="664"/>
      <c r="G85" s="664"/>
      <c r="H85" s="664"/>
      <c r="I85" s="664"/>
      <c r="J85" s="664"/>
      <c r="K85" s="664"/>
      <c r="L85" s="669"/>
    </row>
    <row r="86" spans="2:12">
      <c r="B86" s="1265" t="s">
        <v>1122</v>
      </c>
      <c r="C86" s="1266"/>
      <c r="D86" s="1266"/>
      <c r="E86" s="1266"/>
      <c r="F86" s="1266"/>
      <c r="G86" s="1266"/>
      <c r="H86" s="1266"/>
      <c r="I86" s="1266"/>
      <c r="J86" s="1266"/>
      <c r="K86" s="1266"/>
      <c r="L86" s="1267"/>
    </row>
    <row r="87" spans="2:12">
      <c r="B87" s="1262" t="s">
        <v>1123</v>
      </c>
      <c r="C87" s="1263"/>
      <c r="D87" s="1263"/>
      <c r="E87" s="1263"/>
      <c r="F87" s="1263"/>
      <c r="G87" s="1263"/>
      <c r="H87" s="1263"/>
      <c r="I87" s="1263"/>
      <c r="J87" s="1263"/>
      <c r="K87" s="1263"/>
      <c r="L87" s="1264"/>
    </row>
    <row r="88" spans="2:12">
      <c r="B88" s="1262" t="s">
        <v>1124</v>
      </c>
      <c r="C88" s="1263"/>
      <c r="D88" s="1263"/>
      <c r="E88" s="1263"/>
      <c r="F88" s="1263"/>
      <c r="G88" s="1263"/>
      <c r="H88" s="1263"/>
      <c r="I88" s="1263"/>
      <c r="J88" s="1263"/>
      <c r="K88" s="1263"/>
      <c r="L88" s="1264"/>
    </row>
    <row r="89" spans="2:12">
      <c r="B89" s="1262" t="s">
        <v>1125</v>
      </c>
      <c r="C89" s="1263"/>
      <c r="D89" s="1263"/>
      <c r="E89" s="1263"/>
      <c r="F89" s="1263"/>
      <c r="G89" s="1263"/>
      <c r="H89" s="1263"/>
      <c r="I89" s="1263"/>
      <c r="J89" s="1263"/>
      <c r="K89" s="1263"/>
      <c r="L89" s="1264"/>
    </row>
    <row r="90" spans="2:12">
      <c r="B90" s="1262" t="s">
        <v>1126</v>
      </c>
      <c r="C90" s="1263"/>
      <c r="D90" s="1263"/>
      <c r="E90" s="1263"/>
      <c r="F90" s="1263"/>
      <c r="G90" s="1263"/>
      <c r="H90" s="1263"/>
      <c r="I90" s="1263"/>
      <c r="J90" s="1263"/>
      <c r="K90" s="1263"/>
      <c r="L90" s="1264"/>
    </row>
    <row r="91" spans="2:12">
      <c r="B91" s="1262" t="s">
        <v>1127</v>
      </c>
      <c r="C91" s="1263"/>
      <c r="D91" s="1263"/>
      <c r="E91" s="1263"/>
      <c r="F91" s="1263"/>
      <c r="G91" s="1263"/>
      <c r="H91" s="1263"/>
      <c r="I91" s="1263"/>
      <c r="J91" s="1263"/>
      <c r="K91" s="1263"/>
      <c r="L91" s="1264"/>
    </row>
    <row r="92" spans="2:12">
      <c r="B92" s="1259" t="s">
        <v>1128</v>
      </c>
      <c r="C92" s="1260"/>
      <c r="D92" s="1260"/>
      <c r="E92" s="1260"/>
      <c r="F92" s="1260"/>
      <c r="G92" s="1260"/>
      <c r="H92" s="1260"/>
      <c r="I92" s="1260"/>
      <c r="J92" s="1260"/>
      <c r="K92" s="1260"/>
      <c r="L92" s="1261"/>
    </row>
    <row r="93" spans="2:12" ht="20" customHeight="1">
      <c r="B93" s="670" t="s">
        <v>272</v>
      </c>
      <c r="C93" s="664"/>
      <c r="D93" s="664"/>
      <c r="E93" s="664"/>
      <c r="F93" s="664"/>
      <c r="G93" s="664"/>
      <c r="H93" s="664"/>
      <c r="I93" s="664"/>
      <c r="J93" s="664"/>
      <c r="K93" s="664"/>
      <c r="L93" s="669"/>
    </row>
    <row r="94" spans="2:12">
      <c r="B94" s="1265" t="s">
        <v>1424</v>
      </c>
      <c r="C94" s="1266"/>
      <c r="D94" s="1266"/>
      <c r="E94" s="1266"/>
      <c r="F94" s="1266"/>
      <c r="G94" s="1266"/>
      <c r="H94" s="1266"/>
      <c r="I94" s="1266"/>
      <c r="J94" s="1266"/>
      <c r="K94" s="1266"/>
      <c r="L94" s="1267"/>
    </row>
    <row r="95" spans="2:12">
      <c r="B95" s="1259" t="s">
        <v>1425</v>
      </c>
      <c r="C95" s="1260"/>
      <c r="D95" s="1260"/>
      <c r="E95" s="1260"/>
      <c r="F95" s="1260"/>
      <c r="G95" s="1260"/>
      <c r="H95" s="1260"/>
      <c r="I95" s="1260"/>
      <c r="J95" s="1260"/>
      <c r="K95" s="1260"/>
      <c r="L95" s="1261"/>
    </row>
    <row r="96" spans="2:12" ht="20" customHeight="1">
      <c r="B96" s="670" t="s">
        <v>1652</v>
      </c>
      <c r="C96" s="664"/>
      <c r="D96" s="664"/>
      <c r="E96" s="664"/>
      <c r="F96" s="664"/>
      <c r="G96" s="664"/>
      <c r="H96" s="664"/>
      <c r="I96" s="664"/>
      <c r="J96" s="664"/>
      <c r="K96" s="664"/>
      <c r="L96" s="669"/>
    </row>
    <row r="97" spans="2:15">
      <c r="B97" s="1265" t="s">
        <v>1451</v>
      </c>
      <c r="C97" s="1266"/>
      <c r="D97" s="1266"/>
      <c r="E97" s="1266"/>
      <c r="F97" s="1266"/>
      <c r="G97" s="1266"/>
      <c r="H97" s="1266"/>
      <c r="I97" s="1266"/>
      <c r="J97" s="1266"/>
      <c r="K97" s="1266"/>
      <c r="L97" s="1267"/>
    </row>
    <row r="98" spans="2:15">
      <c r="B98" s="1262" t="s">
        <v>1452</v>
      </c>
      <c r="C98" s="1263"/>
      <c r="D98" s="1263"/>
      <c r="E98" s="1263"/>
      <c r="F98" s="1263"/>
      <c r="G98" s="1263"/>
      <c r="H98" s="1263"/>
      <c r="I98" s="1263"/>
      <c r="J98" s="1263"/>
      <c r="K98" s="1263"/>
      <c r="L98" s="1264"/>
    </row>
    <row r="99" spans="2:15">
      <c r="B99" s="1262" t="s">
        <v>1453</v>
      </c>
      <c r="C99" s="1263"/>
      <c r="D99" s="1263"/>
      <c r="E99" s="1263"/>
      <c r="F99" s="1263"/>
      <c r="G99" s="1263"/>
      <c r="H99" s="1263"/>
      <c r="I99" s="1263"/>
      <c r="J99" s="1263"/>
      <c r="K99" s="1263"/>
      <c r="L99" s="1264"/>
    </row>
    <row r="100" spans="2:15">
      <c r="B100" s="1262" t="s">
        <v>1454</v>
      </c>
      <c r="C100" s="1263"/>
      <c r="D100" s="1263"/>
      <c r="E100" s="1263"/>
      <c r="F100" s="1263"/>
      <c r="G100" s="1263"/>
      <c r="H100" s="1263"/>
      <c r="I100" s="1263"/>
      <c r="J100" s="1263"/>
      <c r="K100" s="1263"/>
      <c r="L100" s="1264"/>
    </row>
    <row r="101" spans="2:15">
      <c r="B101" s="1262" t="s">
        <v>1455</v>
      </c>
      <c r="C101" s="1263"/>
      <c r="D101" s="1263"/>
      <c r="E101" s="1263"/>
      <c r="F101" s="1263"/>
      <c r="G101" s="1263"/>
      <c r="H101" s="1263"/>
      <c r="I101" s="1263"/>
      <c r="J101" s="1263"/>
      <c r="K101" s="1263"/>
      <c r="L101" s="1264"/>
    </row>
    <row r="102" spans="2:15">
      <c r="B102" s="1259" t="s">
        <v>1456</v>
      </c>
      <c r="C102" s="1260"/>
      <c r="D102" s="1260"/>
      <c r="E102" s="1260"/>
      <c r="F102" s="1260"/>
      <c r="G102" s="1260"/>
      <c r="H102" s="1260"/>
      <c r="I102" s="1260"/>
      <c r="J102" s="1260"/>
      <c r="K102" s="1260"/>
      <c r="L102" s="1261"/>
    </row>
    <row r="103" spans="2:15" ht="20" customHeight="1">
      <c r="B103" s="670" t="s">
        <v>1653</v>
      </c>
      <c r="C103" s="664"/>
      <c r="D103" s="664"/>
      <c r="E103" s="664"/>
      <c r="F103" s="664"/>
      <c r="G103" s="664"/>
      <c r="H103" s="664"/>
      <c r="I103" s="664"/>
      <c r="J103" s="664"/>
      <c r="K103" s="664"/>
      <c r="L103" s="669"/>
    </row>
    <row r="104" spans="2:15">
      <c r="B104" s="1265" t="s">
        <v>1576</v>
      </c>
      <c r="C104" s="1266"/>
      <c r="D104" s="1266"/>
      <c r="E104" s="1266"/>
      <c r="F104" s="1266"/>
      <c r="G104" s="1266"/>
      <c r="H104" s="1266"/>
      <c r="I104" s="1266"/>
      <c r="J104" s="1266"/>
      <c r="K104" s="1266"/>
      <c r="L104" s="1267"/>
    </row>
    <row r="105" spans="2:15">
      <c r="B105" s="1262" t="s">
        <v>1577</v>
      </c>
      <c r="C105" s="1263"/>
      <c r="D105" s="1263"/>
      <c r="E105" s="1263"/>
      <c r="F105" s="1263"/>
      <c r="G105" s="1263"/>
      <c r="H105" s="1263"/>
      <c r="I105" s="1263"/>
      <c r="J105" s="1263"/>
      <c r="K105" s="1263"/>
      <c r="L105" s="1264"/>
    </row>
    <row r="106" spans="2:15">
      <c r="B106" s="1262" t="s">
        <v>1578</v>
      </c>
      <c r="C106" s="1263"/>
      <c r="D106" s="1263"/>
      <c r="E106" s="1263"/>
      <c r="F106" s="1263"/>
      <c r="G106" s="1263"/>
      <c r="H106" s="1263"/>
      <c r="I106" s="1263"/>
      <c r="J106" s="1263"/>
      <c r="K106" s="1263"/>
      <c r="L106" s="1264"/>
    </row>
    <row r="107" spans="2:15">
      <c r="B107" s="1259" t="s">
        <v>1579</v>
      </c>
      <c r="C107" s="1260"/>
      <c r="D107" s="1260"/>
      <c r="E107" s="1260"/>
      <c r="F107" s="1260"/>
      <c r="G107" s="1260"/>
      <c r="H107" s="1260"/>
      <c r="I107" s="1260"/>
      <c r="J107" s="1260"/>
      <c r="K107" s="1260"/>
      <c r="L107" s="1261"/>
    </row>
    <row r="109" spans="2:15" ht="20" customHeight="1">
      <c r="B109" s="670" t="s">
        <v>1755</v>
      </c>
      <c r="C109" s="664"/>
      <c r="D109" s="664"/>
      <c r="E109" s="664"/>
      <c r="F109" s="664"/>
      <c r="G109" s="664"/>
      <c r="H109" s="664"/>
      <c r="I109" s="664"/>
      <c r="J109" s="664"/>
      <c r="K109" s="664"/>
      <c r="L109" s="669"/>
    </row>
    <row r="110" spans="2:15">
      <c r="B110" s="1253" t="s">
        <v>1756</v>
      </c>
      <c r="C110" s="1254"/>
      <c r="D110" s="1254"/>
      <c r="E110" s="1254"/>
      <c r="F110" s="1254"/>
      <c r="G110" s="1254"/>
      <c r="H110" s="1254"/>
      <c r="I110" s="1254"/>
      <c r="J110" s="1254"/>
      <c r="K110" s="1254"/>
      <c r="L110" s="1255"/>
      <c r="N110" s="1082"/>
      <c r="O110" s="1082"/>
    </row>
    <row r="111" spans="2:15">
      <c r="B111" s="1253" t="s">
        <v>1757</v>
      </c>
      <c r="C111" s="1254"/>
      <c r="D111" s="1254"/>
      <c r="E111" s="1254"/>
      <c r="F111" s="1254"/>
      <c r="G111" s="1254"/>
      <c r="H111" s="1254"/>
      <c r="I111" s="1254"/>
      <c r="J111" s="1254"/>
      <c r="K111" s="1254"/>
      <c r="L111" s="1255"/>
      <c r="N111" s="1082"/>
      <c r="O111" s="1082"/>
    </row>
    <row r="112" spans="2:15">
      <c r="B112" s="1253" t="s">
        <v>1758</v>
      </c>
      <c r="C112" s="1254"/>
      <c r="D112" s="1254"/>
      <c r="E112" s="1254"/>
      <c r="F112" s="1254"/>
      <c r="G112" s="1254"/>
      <c r="H112" s="1254"/>
      <c r="I112" s="1254"/>
      <c r="J112" s="1254"/>
      <c r="K112" s="1254"/>
      <c r="L112" s="1255"/>
      <c r="N112" s="1082"/>
      <c r="O112" s="1082"/>
    </row>
    <row r="113" spans="2:15">
      <c r="B113" s="1253" t="s">
        <v>1759</v>
      </c>
      <c r="C113" s="1254"/>
      <c r="D113" s="1254"/>
      <c r="E113" s="1254"/>
      <c r="F113" s="1254"/>
      <c r="G113" s="1254"/>
      <c r="H113" s="1254"/>
      <c r="I113" s="1254"/>
      <c r="J113" s="1254"/>
      <c r="K113" s="1254"/>
      <c r="L113" s="1255"/>
      <c r="N113" s="1082"/>
      <c r="O113" s="1082"/>
    </row>
    <row r="114" spans="2:15">
      <c r="B114" s="1253" t="s">
        <v>1760</v>
      </c>
      <c r="C114" s="1254"/>
      <c r="D114" s="1254"/>
      <c r="E114" s="1254"/>
      <c r="F114" s="1254"/>
      <c r="G114" s="1254"/>
      <c r="H114" s="1254"/>
      <c r="I114" s="1254"/>
      <c r="J114" s="1254"/>
      <c r="K114" s="1254"/>
      <c r="L114" s="1255"/>
      <c r="N114" s="1082"/>
      <c r="O114" s="1082"/>
    </row>
    <row r="115" spans="2:15">
      <c r="B115" s="1253" t="s">
        <v>1761</v>
      </c>
      <c r="C115" s="1254"/>
      <c r="D115" s="1254"/>
      <c r="E115" s="1254"/>
      <c r="F115" s="1254"/>
      <c r="G115" s="1254"/>
      <c r="H115" s="1254"/>
      <c r="I115" s="1254"/>
      <c r="J115" s="1254"/>
      <c r="K115" s="1254"/>
      <c r="L115" s="1255"/>
      <c r="N115" s="1082"/>
      <c r="O115" s="1082"/>
    </row>
    <row r="116" spans="2:15">
      <c r="B116" s="1253" t="s">
        <v>1762</v>
      </c>
      <c r="C116" s="1254"/>
      <c r="D116" s="1254"/>
      <c r="E116" s="1254"/>
      <c r="F116" s="1254"/>
      <c r="G116" s="1254"/>
      <c r="H116" s="1254"/>
      <c r="I116" s="1254"/>
      <c r="J116" s="1254"/>
      <c r="K116" s="1254"/>
      <c r="L116" s="1255"/>
      <c r="N116" s="1082"/>
      <c r="O116" s="1082"/>
    </row>
    <row r="117" spans="2:15">
      <c r="B117" s="1253" t="s">
        <v>1763</v>
      </c>
      <c r="C117" s="1254"/>
      <c r="D117" s="1254"/>
      <c r="E117" s="1254"/>
      <c r="F117" s="1254"/>
      <c r="G117" s="1254"/>
      <c r="H117" s="1254"/>
      <c r="I117" s="1254"/>
      <c r="J117" s="1254"/>
      <c r="K117" s="1254"/>
      <c r="L117" s="1255"/>
      <c r="N117" s="1082"/>
      <c r="O117" s="1082"/>
    </row>
    <row r="118" spans="2:15">
      <c r="B118" s="1253" t="s">
        <v>1975</v>
      </c>
      <c r="C118" s="1254"/>
      <c r="D118" s="1254"/>
      <c r="E118" s="1254"/>
      <c r="F118" s="1254"/>
      <c r="G118" s="1254"/>
      <c r="H118" s="1254"/>
      <c r="I118" s="1254"/>
      <c r="J118" s="1254"/>
      <c r="K118" s="1254"/>
      <c r="L118" s="1255"/>
      <c r="N118" s="1082"/>
      <c r="O118" s="1082"/>
    </row>
    <row r="119" spans="2:15">
      <c r="B119" s="1253" t="s">
        <v>1984</v>
      </c>
      <c r="C119" s="1254"/>
      <c r="D119" s="1254"/>
      <c r="E119" s="1254"/>
      <c r="F119" s="1254"/>
      <c r="G119" s="1254"/>
      <c r="H119" s="1254"/>
      <c r="I119" s="1254"/>
      <c r="J119" s="1254"/>
      <c r="K119" s="1254"/>
      <c r="L119" s="1255"/>
      <c r="N119" s="1082"/>
      <c r="O119" s="1082"/>
    </row>
    <row r="120" spans="2:15">
      <c r="B120" s="1253" t="s">
        <v>2027</v>
      </c>
      <c r="C120" s="1254"/>
      <c r="D120" s="1254"/>
      <c r="E120" s="1254"/>
      <c r="F120" s="1254"/>
      <c r="G120" s="1254"/>
      <c r="H120" s="1254"/>
      <c r="I120" s="1254"/>
      <c r="J120" s="1254"/>
      <c r="K120" s="1254"/>
      <c r="L120" s="1255"/>
      <c r="N120" s="1082"/>
      <c r="O120" s="1082"/>
    </row>
    <row r="121" spans="2:15">
      <c r="B121" s="1256" t="s">
        <v>2054</v>
      </c>
      <c r="C121" s="1257"/>
      <c r="D121" s="1257"/>
      <c r="E121" s="1257"/>
      <c r="F121" s="1257"/>
      <c r="G121" s="1257"/>
      <c r="H121" s="1257"/>
      <c r="I121" s="1257"/>
      <c r="J121" s="1257"/>
      <c r="K121" s="1257"/>
      <c r="L121" s="1258"/>
      <c r="N121" s="1082"/>
      <c r="O121" s="1082"/>
    </row>
    <row r="123" spans="2:15">
      <c r="B123" s="670" t="s">
        <v>2320</v>
      </c>
    </row>
    <row r="124" spans="2:15">
      <c r="B124" s="1253" t="s">
        <v>2073</v>
      </c>
      <c r="C124" s="1254"/>
      <c r="D124" s="1254"/>
      <c r="E124" s="1254"/>
      <c r="F124" s="1254"/>
      <c r="G124" s="1254"/>
      <c r="H124" s="1254"/>
      <c r="I124" s="1254"/>
      <c r="J124" s="1254"/>
      <c r="K124" s="1254"/>
      <c r="L124" s="1255"/>
      <c r="N124" s="1082"/>
    </row>
    <row r="125" spans="2:15">
      <c r="B125" s="1253" t="s">
        <v>2136</v>
      </c>
      <c r="C125" s="1254"/>
      <c r="D125" s="1254"/>
      <c r="E125" s="1254"/>
      <c r="F125" s="1254"/>
      <c r="G125" s="1254"/>
      <c r="H125" s="1254"/>
      <c r="I125" s="1254"/>
      <c r="J125" s="1254"/>
      <c r="K125" s="1254"/>
      <c r="L125" s="1255"/>
      <c r="N125" s="1082"/>
    </row>
    <row r="126" spans="2:15">
      <c r="B126" s="1253" t="s">
        <v>2167</v>
      </c>
      <c r="C126" s="1254"/>
      <c r="D126" s="1254"/>
      <c r="E126" s="1254"/>
      <c r="F126" s="1254"/>
      <c r="G126" s="1254"/>
      <c r="H126" s="1254"/>
      <c r="I126" s="1254"/>
      <c r="J126" s="1254"/>
      <c r="K126" s="1254"/>
      <c r="L126" s="1255"/>
      <c r="N126" s="1082"/>
    </row>
    <row r="127" spans="2:15">
      <c r="B127" s="1253" t="s">
        <v>2187</v>
      </c>
      <c r="C127" s="1254"/>
      <c r="D127" s="1254"/>
      <c r="E127" s="1254"/>
      <c r="F127" s="1254"/>
      <c r="G127" s="1254"/>
      <c r="H127" s="1254"/>
      <c r="I127" s="1254"/>
      <c r="J127" s="1254"/>
      <c r="K127" s="1254"/>
      <c r="L127" s="1255"/>
      <c r="N127" s="1082"/>
    </row>
    <row r="128" spans="2:15">
      <c r="B128" s="1253" t="s">
        <v>2242</v>
      </c>
      <c r="C128" s="1254"/>
      <c r="D128" s="1254"/>
      <c r="E128" s="1254"/>
      <c r="F128" s="1254"/>
      <c r="G128" s="1254"/>
      <c r="H128" s="1254"/>
      <c r="I128" s="1254"/>
      <c r="J128" s="1254"/>
      <c r="K128" s="1254"/>
      <c r="L128" s="1255"/>
      <c r="N128" s="1082"/>
    </row>
    <row r="129" spans="2:14">
      <c r="B129" s="1253" t="s">
        <v>2254</v>
      </c>
      <c r="C129" s="1254"/>
      <c r="D129" s="1254"/>
      <c r="E129" s="1254"/>
      <c r="F129" s="1254"/>
      <c r="G129" s="1254"/>
      <c r="H129" s="1254"/>
      <c r="I129" s="1254"/>
      <c r="J129" s="1254"/>
      <c r="K129" s="1254"/>
      <c r="L129" s="1255"/>
      <c r="N129" s="1082"/>
    </row>
    <row r="130" spans="2:14">
      <c r="B130" s="1256" t="s">
        <v>2316</v>
      </c>
      <c r="C130" s="1257"/>
      <c r="D130" s="1257"/>
      <c r="E130" s="1257"/>
      <c r="F130" s="1257"/>
      <c r="G130" s="1257"/>
      <c r="H130" s="1257"/>
      <c r="I130" s="1257"/>
      <c r="J130" s="1257"/>
      <c r="K130" s="1257"/>
      <c r="L130" s="1258"/>
      <c r="N130" s="1082"/>
    </row>
  </sheetData>
  <mergeCells count="107">
    <mergeCell ref="B21:L21"/>
    <mergeCell ref="B23:L23"/>
    <mergeCell ref="B9:L9"/>
    <mergeCell ref="B3:L3"/>
    <mergeCell ref="B4:L4"/>
    <mergeCell ref="B5:L5"/>
    <mergeCell ref="B6:L6"/>
    <mergeCell ref="B7:L7"/>
    <mergeCell ref="B10:L10"/>
    <mergeCell ref="B12:L12"/>
    <mergeCell ref="B13:L13"/>
    <mergeCell ref="B14:L14"/>
    <mergeCell ref="B15:L15"/>
    <mergeCell ref="B16:L16"/>
    <mergeCell ref="B17:L17"/>
    <mergeCell ref="B19:L19"/>
    <mergeCell ref="B20:L20"/>
    <mergeCell ref="B31:L31"/>
    <mergeCell ref="B32:L32"/>
    <mergeCell ref="B33:L33"/>
    <mergeCell ref="B34:L34"/>
    <mergeCell ref="B26:L26"/>
    <mergeCell ref="B27:L27"/>
    <mergeCell ref="B28:L28"/>
    <mergeCell ref="B29:L29"/>
    <mergeCell ref="B24:L24"/>
    <mergeCell ref="B47:L47"/>
    <mergeCell ref="B36:L36"/>
    <mergeCell ref="B37:L37"/>
    <mergeCell ref="B38:L38"/>
    <mergeCell ref="B39:L39"/>
    <mergeCell ref="B40:L40"/>
    <mergeCell ref="B41:L41"/>
    <mergeCell ref="B42:L42"/>
    <mergeCell ref="B43:L43"/>
    <mergeCell ref="B44:L44"/>
    <mergeCell ref="B45:L45"/>
    <mergeCell ref="B46:L46"/>
    <mergeCell ref="B63:L63"/>
    <mergeCell ref="B64:L64"/>
    <mergeCell ref="B56:L56"/>
    <mergeCell ref="B48:L48"/>
    <mergeCell ref="B49:L49"/>
    <mergeCell ref="B51:L51"/>
    <mergeCell ref="B52:L52"/>
    <mergeCell ref="B54:L54"/>
    <mergeCell ref="B55:L55"/>
    <mergeCell ref="B58:L58"/>
    <mergeCell ref="B59:L59"/>
    <mergeCell ref="B60:L60"/>
    <mergeCell ref="B61:L61"/>
    <mergeCell ref="B62:L62"/>
    <mergeCell ref="B79:L79"/>
    <mergeCell ref="B65:L65"/>
    <mergeCell ref="B67:L67"/>
    <mergeCell ref="B69:L69"/>
    <mergeCell ref="B70:L70"/>
    <mergeCell ref="B71:L71"/>
    <mergeCell ref="B72:L72"/>
    <mergeCell ref="B73:L73"/>
    <mergeCell ref="B74:L74"/>
    <mergeCell ref="B75:L75"/>
    <mergeCell ref="B76:L76"/>
    <mergeCell ref="B77:L77"/>
    <mergeCell ref="B105:L105"/>
    <mergeCell ref="B106:L106"/>
    <mergeCell ref="B92:L92"/>
    <mergeCell ref="B80:L80"/>
    <mergeCell ref="B81:L81"/>
    <mergeCell ref="B82:L82"/>
    <mergeCell ref="B83:L83"/>
    <mergeCell ref="B84:L84"/>
    <mergeCell ref="B86:L86"/>
    <mergeCell ref="B87:L87"/>
    <mergeCell ref="B88:L88"/>
    <mergeCell ref="B89:L89"/>
    <mergeCell ref="B90:L90"/>
    <mergeCell ref="B91:L91"/>
    <mergeCell ref="B94:L94"/>
    <mergeCell ref="B95:L95"/>
    <mergeCell ref="B97:L97"/>
    <mergeCell ref="B98:L98"/>
    <mergeCell ref="B99:L99"/>
    <mergeCell ref="B100:L100"/>
    <mergeCell ref="B101:L101"/>
    <mergeCell ref="B102:L102"/>
    <mergeCell ref="B104:L104"/>
    <mergeCell ref="B115:L115"/>
    <mergeCell ref="B116:L116"/>
    <mergeCell ref="B117:L117"/>
    <mergeCell ref="B110:L110"/>
    <mergeCell ref="B111:L111"/>
    <mergeCell ref="B112:L112"/>
    <mergeCell ref="B113:L113"/>
    <mergeCell ref="B114:L114"/>
    <mergeCell ref="B107:L107"/>
    <mergeCell ref="B129:L129"/>
    <mergeCell ref="B130:L130"/>
    <mergeCell ref="B124:L124"/>
    <mergeCell ref="B125:L125"/>
    <mergeCell ref="B126:L126"/>
    <mergeCell ref="B127:L127"/>
    <mergeCell ref="B128:L128"/>
    <mergeCell ref="B118:L118"/>
    <mergeCell ref="B119:L119"/>
    <mergeCell ref="B120:L120"/>
    <mergeCell ref="B121:L121"/>
  </mergeCells>
  <phoneticPr fontId="156" type="noConversion"/>
  <hyperlinks>
    <hyperlink ref="B3:L3" location="'EU OV1'!A1" display="Template EU OV1 – Overview of total risk exposure amounts" xr:uid="{920DBF00-4F95-4F80-97CA-33A8778D2B85}"/>
    <hyperlink ref="B4:L4" location="'EU KM1'!A1" display="Template EU KM1 - Key metrics template" xr:uid="{9B3824CB-C451-42A3-BD14-31A9A03B7288}"/>
    <hyperlink ref="B5:L5" location="'EU INS1'!A1" display="Template EU INS1 - Insurance participations" xr:uid="{18E4C295-7DE1-484C-A291-D859EC442FB2}"/>
    <hyperlink ref="B6:L6" location="'EU INS2'!A1" display="Template EU INS2 - Financial conglomerates information on own funds and capital adequacy ratio" xr:uid="{3D912285-E535-4DAF-88C9-BB81E0914FC5}"/>
    <hyperlink ref="B7:L7" location="'EU OVC'!A1" display="Table EU OVC - ICAAP information" xr:uid="{A5529FF5-8E6D-4003-BC79-B9F9838623DB}"/>
    <hyperlink ref="B9:L9" location="'EU OVA'!A1" display="Table EU OVA - Institution risk management approach" xr:uid="{E6608181-D208-436A-B6E5-787B16599651}"/>
    <hyperlink ref="B10:L10" location="'EU OVB'!A1" display="Table EU OVB - Disclosure on governance arrangements" xr:uid="{15EC92F0-DF62-4C1D-8B15-236B40CCE424}"/>
    <hyperlink ref="B12:L12" location="'EU LI1'!A1" display="Template EU LI1 - Differences between the accounting scope and the scope of prudential consolidation and mapping of financial statement categories with regulatory risk categories" xr:uid="{51C3E726-2DEE-4468-9F4B-24668FE6DC3A}"/>
    <hyperlink ref="B13:L13" location="'EU LI2'!A1" display="Template EU LI2 - Main sources of differences between regulatory exposure amounts and carrying values in financial statements " xr:uid="{014FA4C9-6B48-424A-827A-672400042F0B}"/>
    <hyperlink ref="B14:L14" location="'EU LI3'!A1" display="Template EU LI3 - Outline of the differences in the scopes of consolidation (entity by entity) " xr:uid="{2AE2711A-48D3-459D-B5E6-AA1EFA214FC1}"/>
    <hyperlink ref="B15:L15" location="'EU LIA'!A1" display="Table EU LIA - Explanations of differences between accounting and regulatory exposure amounts" xr:uid="{10CFDC90-5B11-4909-B288-D10F4D2D4262}"/>
    <hyperlink ref="B16:L16" location="'EU LIB'!A1" display="Table EU LIB - Other qualitative information on the scope of application" xr:uid="{96FDB8CC-70BA-4F1C-A770-ADCE28685379}"/>
    <hyperlink ref="B17:L17" location="'EU PV1'!A1" display="Template EU PV1 - Prudent valuation adjustments (PVA)" xr:uid="{95EB9C72-3319-488F-BA26-C12FD38B0360}"/>
    <hyperlink ref="B19:L19" location="'EU CC1'!A1" display="Template EU CC1 - Composition of regulatory own funds" xr:uid="{6ACAAF04-683A-4129-BADB-362202397882}"/>
    <hyperlink ref="B20:L20" location="'EU CC2'!A1" display="Template EU CC2 - reconciliation of regulatory own funds to balance sheet in the audited financial statements" xr:uid="{C61DBF40-8F65-48EC-9574-CF39625255B2}"/>
    <hyperlink ref="B21:L21" location="'EU CCA'!A1" display="Template EU CCA: Main features of regulatory own funds instruments and eligible liabilities instruments" xr:uid="{714A8B13-C5C8-43B0-B0D3-7E09088522CE}"/>
    <hyperlink ref="B23:L23" location="'EU CCyB1'!A1" display="Template EU CCyB1 - Geographical distribution of credit exposures relevant for the calculation of the countercyclical buffer" xr:uid="{880C9741-B463-4049-A0D4-1F4D0C56DE87}"/>
    <hyperlink ref="B24:L24" location="'EU CCyB2'!A1" display="Template EU CCyB2 - Amount of institution-specific countercyclical capital buffer" xr:uid="{E644AC99-3A94-4AF7-9635-A6C0B8B82FCC}"/>
    <hyperlink ref="B26:L26" location="'EU LR1'!A1" display="Template EU LR1 - LRSum: Summary reconciliation of accounting assets and leverage ratio exposures" xr:uid="{966F9C06-3899-4B58-A634-2D8D446EC994}"/>
    <hyperlink ref="B27:L27" location="'EU LR2'!A1" display="Template EU LR2 - LRCom: Leverage ratio common disclosure" xr:uid="{A0EF3F39-B296-4E2C-AA44-76427A5BEB35}"/>
    <hyperlink ref="B28:L28" location="'EU LR3'!A1" display="Template EU LR3 - LRSpl: Split-up of on balance sheet exposures (excluding derivatives, SFTs and exempted exposures)" xr:uid="{0AA888E1-B596-4BC3-8249-A0DD1138DD2D}"/>
    <hyperlink ref="B29:L29" location="'EU LRA'!A1" display="Table EU LRA: Disclosure of LR qualitative information" xr:uid="{A81718A3-D1E5-44B5-A3EC-E4F09497E6D9}"/>
    <hyperlink ref="B31:L31" location="'EU LIQA'!A1" display="Table EU LIQA - Liquidity risk management " xr:uid="{FA9939E5-A03C-4DBB-B5BB-7A9404A829B7}"/>
    <hyperlink ref="B32:L32" location="'EU LIQ1'!A1" display="Templates EU LIQ1 - Quantitative information of LCR" xr:uid="{B13B1846-119A-41B7-B0B5-48A73F485374}"/>
    <hyperlink ref="B33:L33" location="'EU LIQB'!A1" display="Table EU LIQB  on qualitative information on LCR, which complements template EU LIQ1." xr:uid="{F3AC2D17-0408-480B-973A-4E657FCB45E6}"/>
    <hyperlink ref="B34:L34" location="'EU LIQ2'!A1" display="Template EU LIQ2: Net Stable Funding Ratio " xr:uid="{A8ADC655-7F05-4072-B332-357B4153CEE3}"/>
    <hyperlink ref="B43:L43" location="'EU CQ2'!A1" display="Template EU CQ2: Quality of forbearance" xr:uid="{AA23BA8A-9EFD-40F0-B6DB-9FEF95EE4866}"/>
    <hyperlink ref="B45:L45" location="'EU CQ4'!A1" display="Template EU CQ4: Quality of non-performing exposures by geography " xr:uid="{FC31C7E4-8B08-40CC-A1FB-D4B0458BD144}"/>
    <hyperlink ref="B46:L46" location="'EU CQ5'!A1" display="Template EU CQ5: Credit quality of loans and advances by industry" xr:uid="{F0219166-A84F-4225-AFCB-903F1A53D558}"/>
    <hyperlink ref="B47:L47" location="'EU CQ6'!A1" display="Template EU CQ6: Collateral valuation - loans and advances " xr:uid="{551116D3-4549-493F-A14C-2DB78BD49B0D}"/>
    <hyperlink ref="B48:L48" location="'EU CQ7'!A1" display="Template EU CQ7: Collateral obtained by taking possession and execution processes " xr:uid="{05EF4F8D-F0BF-49A9-B2BC-FCF128681B59}"/>
    <hyperlink ref="B49:L49" location="'EU CQ8'!A1" display="Template EU CQ8: Collateral obtained by taking possession and execution processes – vintage breakdown" xr:uid="{4B4EADB3-16C9-4D28-8B08-54F73AD2FEF6}"/>
    <hyperlink ref="B36:L36" location="'EU CRA'!A1" display="Table EU CRA: General qualitative information about credit risk" xr:uid="{4BECF9AE-6002-488B-A362-90C83E74C7B7}"/>
    <hyperlink ref="B37:L37" location="'EU CRB'!A1" display="Table EU CRB: Additional disclosure related to the credit quality of assets" xr:uid="{25AA0E61-91DD-4092-A943-B99551914814}"/>
    <hyperlink ref="B42:L42" location="'EU CQ1'!A1" display="Template EU CQ1: Credit quality of forborne exposures" xr:uid="{8ABD82DF-CEA4-4769-8FBB-7D930B67688C}"/>
    <hyperlink ref="B39:L39" location="'EU CR1-A'!A1" display="Template EU CR1-A: Maturity of exposures" xr:uid="{DCB42057-11C6-424A-BFC2-46466E1D801B}"/>
    <hyperlink ref="B40:L40" location="'EU CR2'!A1" display="Template EU CR2: Changes in the stock of non-performing loans and advances" xr:uid="{1A87D90B-80D8-4511-8E5A-6EE8725AA76B}"/>
    <hyperlink ref="B44" location="'EU CQ3'!A1" display="Template CQ2: Credit quality of performing and non-performing exposures by past due days" xr:uid="{2F69599E-CF37-44E1-847B-3CC07A8B1939}"/>
    <hyperlink ref="B44:L44" location="'Template EU CQ3'!A1" display="Template EU CQ3: Credit quality of performing and non-performing exposures by past due days" xr:uid="{1CF03F48-2768-4E06-9F56-D6008F0A2DC2}"/>
    <hyperlink ref="B38:L38" location="'EU CR1'!A1" display="Template EU CR1: Performing and non-performing exposures and related provisions" xr:uid="{8565D9C9-18EC-4D46-BF69-7F30C0508856}"/>
    <hyperlink ref="B41:L41" location="'EU CR2a'!A1" display="Template EU CR2a: Changes in the stock of non-performing loans and advances and related net accumulated recoveries" xr:uid="{95E8720C-4C32-401C-B7B9-C28DEE80697C}"/>
    <hyperlink ref="B51:L51" location="'EU CRC'!A1" display="Table EU CRC – Qualitative disclosure requirements related to CRM techniques" xr:uid="{0D7966A2-62A1-4EEC-96B1-35BA51EDCD7D}"/>
    <hyperlink ref="B52:L52" location="'EU CR3'!A1" display="Template EU CR3 –  CRM techniques overview:  Disclosure of the use of credit risk mitigation techniques" xr:uid="{B4C3BCC8-7AC1-42BD-8510-17E988E21347}"/>
    <hyperlink ref="B54:L54" location="'EU CRD'!A1" display="Table EU CRD – Qualitative disclosure requirements related to standardised model" xr:uid="{699DA0CD-5D46-4DC4-877A-A37A4F0B3CE8}"/>
    <hyperlink ref="B55:L55" location="'EU CR4'!A1" display="Template EU CR4 – standardised approach – Credit risk exposure and CRM effects" xr:uid="{97404541-F330-4559-9E8F-2C6CFFF9F0C9}"/>
    <hyperlink ref="B56:L56" location="'EU CR5'!A1" display="Template EU CR5 – standardised approach" xr:uid="{D982F5EB-F84A-4AF1-9538-0C392561EA49}"/>
    <hyperlink ref="B58:L58" location="'EU CRE'!A1" display="Table EU CRE – Qualitative disclosure requirements related to IRB approach" xr:uid="{5447BD36-FF69-4E23-909E-DE48184FB979}"/>
    <hyperlink ref="B59:L59" location="'EU CR6'!A1" display="Template EU CR6 – IRB approach – Credit risk exposures by exposure class and PD range" xr:uid="{7A25235A-C3FE-40E2-B0AF-E73070CD6610}"/>
    <hyperlink ref="B60:L60" location="'EU CR6-A'!A1" display="Template EU CR6-A – Scope of the use of IRB and SA approaches" xr:uid="{D86AAFCD-83A0-4CEC-A6B2-FEC76620DB2F}"/>
    <hyperlink ref="B61:L61" location="'EU CR7'!A1" display="Template EU CR7 – IRB approach – Effect on the RWEAs of credit derivatives used as CRM techniques" xr:uid="{4DC08F73-5BC9-4681-AB66-E88004F2DB1E}"/>
    <hyperlink ref="B62:L62" location="'EU CR7-A'!A1" display="Template EU CR7-A – IRB approach – Disclosure of the extent of the use of CRM techniques" xr:uid="{DCBD4449-3A3C-4029-8BCE-807643BDE9BB}"/>
    <hyperlink ref="B63:L63" location="'EU CR8'!A1" display="Template EU CR8 –  RWEA flow statements of credit risk exposures under the IRB approach " xr:uid="{0AD9A38F-F473-4D2E-BE32-A3AA33A7EE79}"/>
    <hyperlink ref="B64:L64" location="'EU CR9'!A1" display="Template CR9 –IRB approach – Back-testing of PD per exposure class (fixed PD scale)" xr:uid="{7D7B6EEC-75A7-47EE-A25C-466E260622BB}"/>
    <hyperlink ref="B65:L65" location="'EU CR9.1'!A1" display="Template CR9.1 –IRB approach – Back-testing of PD per exposure class (only for  PD estimates according to point (f) of Article 180(1) CRR)" xr:uid="{3C2AC298-CE9C-43DA-B43D-4F522DC483B8}"/>
    <hyperlink ref="B67:L67" location="'EU CR10'!A1" display="Template EU CR10 –  Specialised lending and equity exposures under the simple riskweighted approach" xr:uid="{11D961A4-C21E-4DC4-A6AD-78F20266B3D1}"/>
    <hyperlink ref="B69:L69" location="'EU CCRA'!A1" display="Table EU CCRA – Qualitative disclosure related to CCR" xr:uid="{6E23E25E-E57E-4E76-9E12-0E617AF79D16}"/>
    <hyperlink ref="B70:L70" location="'EU CCR1'!A1" display="Template EU CCR1 – Analysis of CCR exposure by approach" xr:uid="{8C28F5D5-2A75-4BA7-B551-2879AFFCEBDB}"/>
    <hyperlink ref="B71:L71" location="'EU CCR2'!A1" display="Template EU CCR2 – Transactions subject to own funds requirements for CVA risk" xr:uid="{4D1287CA-C779-4082-A8E7-A5EEDD90F8C7}"/>
    <hyperlink ref="B72:L72" location="'EU CCR3'!A1" display="Template EU CCR3 – Standardised approach – CCR exposures by regulatory exposure class and risk weights" xr:uid="{16AC0A7C-C78B-4245-85DA-8CEC011494D1}"/>
    <hyperlink ref="B73:L73" location="'EU CCR4'!A1" display="Template EU CCR4 - IRB approach - CCR exposures by exposure class and PD scale" xr:uid="{5684548E-52C8-4DC1-B89E-74566D418183}"/>
    <hyperlink ref="B74:L74" location="'EU CCR5'!A1" display="Template EU CCR5 – Composition of collateral for CCR exposures" xr:uid="{92BDDBD4-B657-4C4D-B673-7CC01415377D}"/>
    <hyperlink ref="B75:L75" location="'EU CCR6'!A1" display="Template EU CCR6 – Credit derivatives exposures" xr:uid="{E8F4B215-1F27-4C1A-813E-5F18D09EA85D}"/>
    <hyperlink ref="B76:L76" location="'EU CCR7'!A1" display="Template EU CCR7 – RWEA flow statements of CCR exposures under the IMM" xr:uid="{9A9AD5FB-B9F0-4731-88C4-F91EA90416FF}"/>
    <hyperlink ref="B77:L77" location="'EU CCR8'!A1" display="Template EU CCR8 – Exposures to CCPs" xr:uid="{C3C033E2-EA9B-417D-9BC1-B7F042A9DA38}"/>
    <hyperlink ref="B79:L79" location="'EU-SECA'!A1" display="Table EU-SECA - Qualitative disclosure requirements related to securitisation exposures " xr:uid="{4278F2A0-3655-4AE1-BE24-03C6AB346388}"/>
    <hyperlink ref="B80:L80" location="'EU-SEC1'!A1" display="Template EU-SEC1 - Securitisation exposures in the non-trading book" xr:uid="{39ED6CDD-A5BE-4B33-96C7-644ECBF74358}"/>
    <hyperlink ref="B81:L81" location="'EU-SEC2'!A1" display="Template EU-SEC2 - Securitisation exposures in the trading book" xr:uid="{1413C9CC-A63E-451C-9ED5-27DCEEA92720}"/>
    <hyperlink ref="B82:L82" location="'EU-SEC3'!A1" display="Template EU-SEC3 - Securitisation exposures in the non-trading book and associated regulatory capital requirements - institution acting as originator or as sponsor" xr:uid="{E010C16E-0477-4E25-8526-CABA0C05135F}"/>
    <hyperlink ref="B83:L83" location="'EU-SEC4'!A1" display="Template EU-SEC4 - Securitisation exposures in the non-trading book and associated regulatory capital requirements - institution acting as investor" xr:uid="{FF569DF3-EEE8-41A0-8400-7A04DF886A8A}"/>
    <hyperlink ref="B84:L84" location="'EU-SEC5'!A1" display="Template EU-SEC5 - Exposures securitised by the institution - Exposures in default and specific credit risk adjustments" xr:uid="{81073B02-3758-428A-B664-B4558C58378D}"/>
    <hyperlink ref="B86:L86" location="'EU MRA'!A1" display="Table EU MRA: Qualitative disclosure requirements related to market risk" xr:uid="{29449C5D-F7CE-48FA-8BE6-B8212C1C74BE}"/>
    <hyperlink ref="B87:L87" location="'EU MR1'!A1" display="Template EU MR1 - Market risk under the standardised approach" xr:uid="{B8329A76-22C1-4C54-B0D9-55039BEBE5D8}"/>
    <hyperlink ref="B88:L88" location="'EU MRB'!A1" display="Table EU MRB: Qualitative disclosure requirements for institutions using the internal Market Risk Models" xr:uid="{8F68686E-4C04-43AC-BCDE-2AFE2D5C160C}"/>
    <hyperlink ref="B89:L89" location="'EU MR2-A'!A1" display="Template EU MR2-A - Market risk under the internal Model Approach (IMA)" xr:uid="{02E9F2E0-38DA-4A4B-A32E-4F7CE51105A6}"/>
    <hyperlink ref="B90:L90" location="'EU MR2-B'!A1" display="Template EU MR2-B - RWA flow statements of market risk exposures under the IMA" xr:uid="{EE5419BD-7909-40CE-BC26-DE13B51C6167}"/>
    <hyperlink ref="B91:L91" location="'EU MR3'!A1" display="Template EU MR3 - IMA values for trading portfolios" xr:uid="{2744107A-0FA3-4A3C-8654-10E50B653EFF}"/>
    <hyperlink ref="B92:L92" location="'EU MR4'!A1" display="Template EU MR4 - Comparison of VaR estimates with gains/losses" xr:uid="{83EB6726-16E8-40F0-B73F-40980572FB1E}"/>
    <hyperlink ref="B94:L94" location="'EU ORA'!A1" display="Table EU ORA - Qualitative information on operational risk" xr:uid="{A4F7B26B-65B8-4C3A-8CAA-16BFE06308C0}"/>
    <hyperlink ref="B95:L95" location="'EU OR1'!A1" display="Template EU OR1 - Operational risk own funds requirements and risk-weighted exposure amounts" xr:uid="{3CBBDB6A-20AA-4420-8357-F2F14B647BE1}"/>
    <hyperlink ref="B97:L97" location="'EU REMA'!A1" display="Table EU  REMA - Remuneration policy" xr:uid="{3E0CCB9A-D54E-47F5-80FE-B5CCAC6EC2EB}"/>
    <hyperlink ref="B98:L98" location="'EU REM1'!A1" display="Template EU REM1 - Remuneration awarded for the financial year " xr:uid="{DEA5E7DC-8EE2-4AB2-8120-D879B4809F19}"/>
    <hyperlink ref="B99:L99" location="'EU REM2'!A1" display="Template EU REM2 - Special payments  to staff whose professional activities have a material impact on institutions’ risk profile (identified staff)" xr:uid="{59472DB0-4892-47B6-8EB8-40F176DAEA22}"/>
    <hyperlink ref="B100:L100" location="'EU REM3'!A1" display="Template EU REM3 - Deferred remuneration " xr:uid="{76073975-D877-4858-888A-68C22FA11443}"/>
    <hyperlink ref="B101:L101" location="'EU REM4'!A1" display="Template EU REM4 - Remuneration of 1 million EUR or more per year" xr:uid="{571E44B9-6DE4-47B9-BB8F-BC322C1D5D59}"/>
    <hyperlink ref="B102:L102" location="'EU REM5'!A1" display="Template EU REM5 - Information on remuneration of staff whose professional activities have a material impact on institutions’ risk profile (identified staff)" xr:uid="{5AFF46A9-310E-45A6-AC18-BCF71EE49CBB}"/>
    <hyperlink ref="B104:L104" location="'EU AE1'!A1" display="Template EU AE1 - Encumbered and unencumbered assets" xr:uid="{CF687D82-660E-44A2-AC37-386211E8DF0B}"/>
    <hyperlink ref="B105:L105" location="'EU AE2'!A1" display="Template EU AE2 - Collateral received and own debt securities issued" xr:uid="{803DB73B-554E-4B76-9BE7-B7A6B6BE906A}"/>
    <hyperlink ref="B106:L106" location="'EU AE3'!A1" display="Template EU AE3 - Sources of encumbrance" xr:uid="{11D0C7B7-188E-4F69-AC4C-50A36E843A36}"/>
    <hyperlink ref="B107:L107" location="'EU AE4'!A1" display="Table EU AE4 - Accompanying narrative information" xr:uid="{EBAABDF1-0BC3-417C-B65C-D65216BC6C6F}"/>
    <hyperlink ref="B110:L110" location="'Qualitative-Environmental risk'!A1" display="Table 1 - Qualitative information on Environmental risk" xr:uid="{7A9C52FF-B322-4596-93FC-B33497E33E50}"/>
    <hyperlink ref="B111:L111" location="'Qualitative-Social risk'!A1" display="Table 2 - Qualitative information on Social risk" xr:uid="{6B1404DF-2B90-45F5-B69D-1A1B64D64458}"/>
    <hyperlink ref="B112:L112" location="'Qualitative-Governance risk'!A1" display="Table 3 - Qualitative information on Governance risk" xr:uid="{CC8B39EF-373C-440D-921D-D4DB19D59BD3}"/>
    <hyperlink ref="B113:L113" location="'1.CC Transition risk-Banking b.'!A1" display="Template 1: Banking book- Climate Change transition risk: Credit quality of exposures by sector, emissions and residual maturity" xr:uid="{09BF7CA7-3D21-42EC-BB93-114622B5337B}"/>
    <hyperlink ref="B114:L114" location="'2.CC Trans-BB.RE collateral'!A1" display="Template 2: Banking book - Climate change transition risk: Loans collateralised by immovable property - Energy efficiency of the collateral" xr:uid="{749AA9EC-6FAC-4975-808E-CA5C8373838F}"/>
    <hyperlink ref="B115:L115" location="'3.CC Trans-BB.alignment metrics'!A1" display="Template 3: Banking book - Climate change transition risk: Alignment metrics" xr:uid="{195AD23F-58C1-4E43-9E9E-F49119EC71EB}"/>
    <hyperlink ref="B116:L116" location="'4.CC Transition-toppollutcomp'!A1" display="Template 4: Banking book - Climate change transition risk: Exposures to top 20 carbon-intensive firms" xr:uid="{1930BC96-35C6-4D99-B1D3-1611EACE4812}"/>
    <hyperlink ref="B117:L117" location="'5.CC Physical risk'!A1" display="Template 5: Banking book - Climate change physical risk: Exposures subject to physical risk" xr:uid="{958DD94D-D84F-48A0-9CCE-0FE71F241370}"/>
    <hyperlink ref="B118:L118" location="'6. Summary GAR '!A1" display="Template 6. Summary of GAR KPIs" xr:uid="{7B17EE34-A4DF-425A-B637-811A86DEECD1}"/>
    <hyperlink ref="B119:L121" location="'6. Summary GAR '!A1" display="Template 6. Summary of GAR KPIs" xr:uid="{5E72622C-0076-4F14-B176-6EE0504E59BD}"/>
    <hyperlink ref="B119:L119" location="'7.Mitigating actions-GAR assets'!A1" display="Template 7 - Mitigating actions: Assets for the calculation of GAR" xr:uid="{3E1F6146-2A48-4070-A78F-F47DB04749C3}"/>
    <hyperlink ref="B120:L120" location="'8.Mitigating actions - GAR %'!A1" display="Template 8 - GAR (%)" xr:uid="{84D6ED98-9B17-48C6-A695-C0075CFFE332}"/>
    <hyperlink ref="B121:L121" location="'10.Other mitigating actions'!A1" display="Template 10 - Other climate change mitigating actions that are not covered in the EU Taxonomy" xr:uid="{38E7A98B-569C-4DDB-93E8-B29E47267F97}"/>
    <hyperlink ref="B124:L124" location="'1_IRRBB_CSRBB_mapping'!A1" display="Template 1_IRRBB_CSRBB_mapping" xr:uid="{EB6EC2A7-A6C2-4A67-9CA4-EB705C489CE7}"/>
    <hyperlink ref="B126:L126" location="'3_Unrealised losses'!A1" display="Template 3_Unrealised losses" xr:uid="{AFC7124F-A017-4977-B32D-D35BCBEA07D3}"/>
    <hyperlink ref="B127:L127" location="'4_CSRBB_Additional'!A1" display="Template 4_CSRBB_Additional" xr:uid="{832E7845-D70E-4745-955A-CD5AC01E0B7A}"/>
    <hyperlink ref="B128:L128" location="'5_NMD_Stratification'!A1" display="Template 5_NMD_stratification" xr:uid="{6F8CA979-16D3-45C5-80F6-B1FBE8C98CFE}"/>
    <hyperlink ref="B129:L129" location="'6_IRRBB_Additional'!A1" display="Template 3: Banking book - Climate change transition risk: Alignment metrics" xr:uid="{FF703B7D-1E26-4D2F-BC9A-D6E9A8DEFC1D}"/>
    <hyperlink ref="B125:L125" location="'2_CSRBB_sensitivities'!A1" display="Template 2_CSRBB sensitivities" xr:uid="{D9C5E297-8C5A-4C41-9570-93D1AF9E8720}"/>
    <hyperlink ref="B130:L130" location="'7_Realised_NII'!A1" display="Template 7_Realised NII" xr:uid="{82AB59FF-1809-4777-98B7-9FB720B550F3}"/>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B0661-6464-41AC-8719-DC73376CE5E1}">
  <sheetPr codeName="Sheet3">
    <pageSetUpPr autoPageBreaks="0"/>
  </sheetPr>
  <dimension ref="A1:H47"/>
  <sheetViews>
    <sheetView workbookViewId="0">
      <selection activeCell="C3" sqref="C3"/>
    </sheetView>
  </sheetViews>
  <sheetFormatPr baseColWidth="10" defaultColWidth="9.1640625" defaultRowHeight="15"/>
  <cols>
    <col min="1" max="1" width="1" style="3" customWidth="1"/>
    <col min="2" max="2" width="7.83203125" style="3" customWidth="1"/>
    <col min="3" max="3" width="64.5" style="3" customWidth="1"/>
    <col min="4" max="4" width="16.5" style="3" customWidth="1"/>
    <col min="5" max="5" width="14.1640625" style="3" customWidth="1"/>
    <col min="6" max="6" width="16.5" style="3" customWidth="1"/>
    <col min="7" max="7" width="9.1640625" style="3" customWidth="1"/>
    <col min="8" max="8" width="15" style="3" bestFit="1" customWidth="1"/>
    <col min="9" max="16384" width="9.1640625" style="3"/>
  </cols>
  <sheetData>
    <row r="1" spans="1:8">
      <c r="A1" s="2"/>
      <c r="B1" s="2"/>
      <c r="C1" s="2"/>
      <c r="D1" s="2"/>
      <c r="E1" s="2"/>
      <c r="F1" s="2"/>
    </row>
    <row r="2" spans="1:8">
      <c r="A2" s="2"/>
      <c r="B2" s="4" t="s">
        <v>0</v>
      </c>
    </row>
    <row r="3" spans="1:8">
      <c r="A3" s="2"/>
    </row>
    <row r="4" spans="1:8">
      <c r="A4" s="2"/>
    </row>
    <row r="5" spans="1:8" ht="32">
      <c r="A5" s="2"/>
      <c r="B5" s="1280"/>
      <c r="C5" s="1281"/>
      <c r="D5" s="1284" t="s">
        <v>5</v>
      </c>
      <c r="E5" s="1284"/>
      <c r="F5" s="5" t="s">
        <v>6</v>
      </c>
    </row>
    <row r="6" spans="1:8" ht="16">
      <c r="A6" s="2"/>
      <c r="B6" s="1280"/>
      <c r="C6" s="1281"/>
      <c r="D6" s="5" t="s">
        <v>7</v>
      </c>
      <c r="E6" s="5" t="s">
        <v>8</v>
      </c>
      <c r="F6" s="5" t="s">
        <v>9</v>
      </c>
    </row>
    <row r="7" spans="1:8" ht="16">
      <c r="A7" s="2"/>
      <c r="B7" s="1282"/>
      <c r="C7" s="1283"/>
      <c r="D7" s="5" t="s">
        <v>2356</v>
      </c>
      <c r="E7" s="5" t="s">
        <v>2355</v>
      </c>
      <c r="F7" s="5" t="s">
        <v>2356</v>
      </c>
      <c r="H7" s="856"/>
    </row>
    <row r="8" spans="1:8" ht="16">
      <c r="A8" s="2"/>
      <c r="B8" s="5">
        <v>1</v>
      </c>
      <c r="C8" s="6" t="s">
        <v>11</v>
      </c>
      <c r="D8" s="673">
        <v>3005723818.5599999</v>
      </c>
      <c r="E8" s="673">
        <v>2920042102.5699997</v>
      </c>
      <c r="F8" s="673">
        <f t="shared" ref="F8:F19" si="0">D8*8%</f>
        <v>240457905.48480001</v>
      </c>
    </row>
    <row r="9" spans="1:8" ht="16">
      <c r="A9" s="2"/>
      <c r="B9" s="5">
        <v>2</v>
      </c>
      <c r="C9" s="7" t="s">
        <v>12</v>
      </c>
      <c r="D9" s="673">
        <f>D8</f>
        <v>3005723818.5599999</v>
      </c>
      <c r="E9" s="673">
        <f>E8</f>
        <v>2920042102.5699997</v>
      </c>
      <c r="F9" s="673">
        <f t="shared" si="0"/>
        <v>240457905.48480001</v>
      </c>
    </row>
    <row r="10" spans="1:8" ht="16">
      <c r="A10" s="2"/>
      <c r="B10" s="5">
        <v>3</v>
      </c>
      <c r="C10" s="7" t="s">
        <v>13</v>
      </c>
      <c r="D10" s="673">
        <v>0</v>
      </c>
      <c r="E10" s="673">
        <v>0</v>
      </c>
      <c r="F10" s="673">
        <f t="shared" si="0"/>
        <v>0</v>
      </c>
    </row>
    <row r="11" spans="1:8" ht="16">
      <c r="A11" s="2"/>
      <c r="B11" s="5">
        <v>4</v>
      </c>
      <c r="C11" s="7" t="s">
        <v>14</v>
      </c>
      <c r="D11" s="673">
        <v>0</v>
      </c>
      <c r="E11" s="673">
        <v>0</v>
      </c>
      <c r="F11" s="673">
        <f t="shared" si="0"/>
        <v>0</v>
      </c>
    </row>
    <row r="12" spans="1:8" ht="16">
      <c r="A12" s="2"/>
      <c r="B12" s="5" t="s">
        <v>15</v>
      </c>
      <c r="C12" s="7" t="s">
        <v>16</v>
      </c>
      <c r="D12" s="673">
        <v>0</v>
      </c>
      <c r="E12" s="673">
        <v>0</v>
      </c>
      <c r="F12" s="673">
        <f t="shared" si="0"/>
        <v>0</v>
      </c>
    </row>
    <row r="13" spans="1:8" ht="16">
      <c r="A13" s="2"/>
      <c r="B13" s="5">
        <v>5</v>
      </c>
      <c r="C13" s="7" t="s">
        <v>17</v>
      </c>
      <c r="D13" s="673">
        <v>0</v>
      </c>
      <c r="E13" s="673">
        <v>0</v>
      </c>
      <c r="F13" s="673">
        <f t="shared" si="0"/>
        <v>0</v>
      </c>
    </row>
    <row r="14" spans="1:8" ht="16">
      <c r="A14" s="2"/>
      <c r="B14" s="5">
        <v>6</v>
      </c>
      <c r="C14" s="6" t="s">
        <v>18</v>
      </c>
      <c r="D14" s="673">
        <f>D15+D16+D17+D18+D19</f>
        <v>14263657.16</v>
      </c>
      <c r="E14" s="673">
        <f>E15+E16+E17+E18+E19</f>
        <v>15075387.59</v>
      </c>
      <c r="F14" s="673">
        <f t="shared" si="0"/>
        <v>1141092.5728</v>
      </c>
    </row>
    <row r="15" spans="1:8" ht="16">
      <c r="A15" s="2"/>
      <c r="B15" s="5">
        <v>7</v>
      </c>
      <c r="C15" s="7" t="s">
        <v>12</v>
      </c>
      <c r="D15" s="673">
        <v>8692924.1400000006</v>
      </c>
      <c r="E15" s="673">
        <v>9416197.8599999994</v>
      </c>
      <c r="F15" s="673">
        <f t="shared" si="0"/>
        <v>695433.93120000011</v>
      </c>
    </row>
    <row r="16" spans="1:8" ht="16">
      <c r="A16" s="2"/>
      <c r="B16" s="5">
        <v>8</v>
      </c>
      <c r="C16" s="7" t="s">
        <v>19</v>
      </c>
      <c r="D16" s="673">
        <v>0</v>
      </c>
      <c r="E16" s="673">
        <v>0</v>
      </c>
      <c r="F16" s="673">
        <f t="shared" si="0"/>
        <v>0</v>
      </c>
    </row>
    <row r="17" spans="1:6" ht="16">
      <c r="A17" s="2"/>
      <c r="B17" s="5" t="s">
        <v>20</v>
      </c>
      <c r="C17" s="7" t="s">
        <v>21</v>
      </c>
      <c r="D17" s="673">
        <v>0</v>
      </c>
      <c r="E17" s="673">
        <v>0</v>
      </c>
      <c r="F17" s="673">
        <f t="shared" si="0"/>
        <v>0</v>
      </c>
    </row>
    <row r="18" spans="1:6" ht="16">
      <c r="A18" s="2"/>
      <c r="B18" s="5" t="s">
        <v>22</v>
      </c>
      <c r="C18" s="7" t="s">
        <v>23</v>
      </c>
      <c r="D18" s="673">
        <v>5570733.0199999996</v>
      </c>
      <c r="E18" s="673">
        <v>5659189.7300000004</v>
      </c>
      <c r="F18" s="673">
        <f t="shared" si="0"/>
        <v>445658.64159999997</v>
      </c>
    </row>
    <row r="19" spans="1:6" ht="16">
      <c r="A19" s="2"/>
      <c r="B19" s="5">
        <v>9</v>
      </c>
      <c r="C19" s="7" t="s">
        <v>24</v>
      </c>
      <c r="D19" s="673">
        <v>0</v>
      </c>
      <c r="E19" s="673">
        <v>0</v>
      </c>
      <c r="F19" s="673">
        <f t="shared" si="0"/>
        <v>0</v>
      </c>
    </row>
    <row r="20" spans="1:6" ht="16">
      <c r="A20" s="2"/>
      <c r="B20" s="5">
        <v>10</v>
      </c>
      <c r="C20" s="6" t="s">
        <v>25</v>
      </c>
      <c r="D20" s="674"/>
      <c r="E20" s="674"/>
      <c r="F20" s="8"/>
    </row>
    <row r="21" spans="1:6" ht="16">
      <c r="A21" s="2"/>
      <c r="B21" s="5">
        <v>11</v>
      </c>
      <c r="C21" s="6" t="s">
        <v>25</v>
      </c>
      <c r="D21" s="674"/>
      <c r="E21" s="674"/>
      <c r="F21" s="8"/>
    </row>
    <row r="22" spans="1:6" ht="16">
      <c r="A22" s="2"/>
      <c r="B22" s="5">
        <v>12</v>
      </c>
      <c r="C22" s="6" t="s">
        <v>25</v>
      </c>
      <c r="D22" s="674"/>
      <c r="E22" s="674"/>
      <c r="F22" s="8"/>
    </row>
    <row r="23" spans="1:6" ht="16">
      <c r="A23" s="2"/>
      <c r="B23" s="5">
        <v>13</v>
      </c>
      <c r="C23" s="6" t="s">
        <v>25</v>
      </c>
      <c r="D23" s="674"/>
      <c r="E23" s="674"/>
      <c r="F23" s="8"/>
    </row>
    <row r="24" spans="1:6" ht="16">
      <c r="A24" s="2"/>
      <c r="B24" s="5">
        <v>14</v>
      </c>
      <c r="C24" s="6" t="s">
        <v>25</v>
      </c>
      <c r="D24" s="674"/>
      <c r="E24" s="674"/>
      <c r="F24" s="8"/>
    </row>
    <row r="25" spans="1:6" ht="16">
      <c r="A25" s="2"/>
      <c r="B25" s="5">
        <v>15</v>
      </c>
      <c r="C25" s="6" t="s">
        <v>26</v>
      </c>
      <c r="D25" s="673">
        <v>0</v>
      </c>
      <c r="E25" s="673">
        <v>0</v>
      </c>
      <c r="F25" s="673">
        <f t="shared" ref="F25:F32" si="1">D25*8%</f>
        <v>0</v>
      </c>
    </row>
    <row r="26" spans="1:6" ht="15" customHeight="1">
      <c r="A26" s="2"/>
      <c r="B26" s="5">
        <v>16</v>
      </c>
      <c r="C26" s="6" t="s">
        <v>27</v>
      </c>
      <c r="D26" s="673">
        <v>0</v>
      </c>
      <c r="E26" s="673">
        <v>0</v>
      </c>
      <c r="F26" s="673">
        <f t="shared" si="1"/>
        <v>0</v>
      </c>
    </row>
    <row r="27" spans="1:6" ht="16">
      <c r="A27" s="2"/>
      <c r="B27" s="5">
        <v>17</v>
      </c>
      <c r="C27" s="7" t="s">
        <v>28</v>
      </c>
      <c r="D27" s="673">
        <v>0</v>
      </c>
      <c r="E27" s="673">
        <v>0</v>
      </c>
      <c r="F27" s="673">
        <f t="shared" si="1"/>
        <v>0</v>
      </c>
    </row>
    <row r="28" spans="1:6" ht="16">
      <c r="A28" s="2"/>
      <c r="B28" s="5">
        <v>18</v>
      </c>
      <c r="C28" s="7" t="s">
        <v>29</v>
      </c>
      <c r="D28" s="673">
        <v>0</v>
      </c>
      <c r="E28" s="673">
        <v>0</v>
      </c>
      <c r="F28" s="673">
        <f t="shared" si="1"/>
        <v>0</v>
      </c>
    </row>
    <row r="29" spans="1:6" ht="16">
      <c r="A29" s="2"/>
      <c r="B29" s="5">
        <v>19</v>
      </c>
      <c r="C29" s="7" t="s">
        <v>30</v>
      </c>
      <c r="D29" s="673">
        <v>0</v>
      </c>
      <c r="E29" s="673">
        <v>0</v>
      </c>
      <c r="F29" s="673">
        <f t="shared" si="1"/>
        <v>0</v>
      </c>
    </row>
    <row r="30" spans="1:6" ht="16">
      <c r="A30" s="2"/>
      <c r="B30" s="5" t="s">
        <v>31</v>
      </c>
      <c r="C30" s="7" t="s">
        <v>32</v>
      </c>
      <c r="D30" s="673">
        <v>0</v>
      </c>
      <c r="E30" s="673">
        <v>0</v>
      </c>
      <c r="F30" s="673">
        <f t="shared" si="1"/>
        <v>0</v>
      </c>
    </row>
    <row r="31" spans="1:6" ht="16">
      <c r="A31" s="2"/>
      <c r="B31" s="5">
        <v>20</v>
      </c>
      <c r="C31" s="6" t="s">
        <v>33</v>
      </c>
      <c r="D31" s="673">
        <v>115367289.598</v>
      </c>
      <c r="E31" s="673">
        <v>104792510.154</v>
      </c>
      <c r="F31" s="673">
        <f t="shared" si="1"/>
        <v>9229383.1678400002</v>
      </c>
    </row>
    <row r="32" spans="1:6" ht="16">
      <c r="A32" s="2"/>
      <c r="B32" s="5">
        <v>21</v>
      </c>
      <c r="C32" s="7" t="s">
        <v>12</v>
      </c>
      <c r="D32" s="673">
        <f>D31</f>
        <v>115367289.598</v>
      </c>
      <c r="E32" s="673">
        <f>E31</f>
        <v>104792510.154</v>
      </c>
      <c r="F32" s="673">
        <f t="shared" si="1"/>
        <v>9229383.1678400002</v>
      </c>
    </row>
    <row r="33" spans="1:6" ht="16">
      <c r="A33" s="2"/>
      <c r="B33" s="5">
        <v>22</v>
      </c>
      <c r="C33" s="7" t="s">
        <v>34</v>
      </c>
      <c r="D33" s="673">
        <v>0</v>
      </c>
      <c r="E33" s="673">
        <v>0</v>
      </c>
      <c r="F33" s="6"/>
    </row>
    <row r="34" spans="1:6" ht="16">
      <c r="A34" s="2"/>
      <c r="B34" s="5" t="s">
        <v>35</v>
      </c>
      <c r="C34" s="6" t="s">
        <v>36</v>
      </c>
      <c r="D34" s="673">
        <v>0</v>
      </c>
      <c r="E34" s="673">
        <v>0</v>
      </c>
      <c r="F34" s="6"/>
    </row>
    <row r="35" spans="1:6" ht="16">
      <c r="A35" s="2"/>
      <c r="B35" s="5">
        <v>23</v>
      </c>
      <c r="C35" s="6" t="s">
        <v>37</v>
      </c>
      <c r="D35" s="673">
        <v>354509054.25</v>
      </c>
      <c r="E35" s="673">
        <v>354509054.25</v>
      </c>
      <c r="F35" s="674">
        <f>D35*8%</f>
        <v>28360724.34</v>
      </c>
    </row>
    <row r="36" spans="1:6" ht="16">
      <c r="A36" s="2"/>
      <c r="B36" s="5" t="s">
        <v>38</v>
      </c>
      <c r="C36" s="6" t="s">
        <v>39</v>
      </c>
      <c r="D36" s="673">
        <f>D35</f>
        <v>354509054.25</v>
      </c>
      <c r="E36" s="673">
        <f>E35</f>
        <v>354509054.25</v>
      </c>
      <c r="F36" s="673">
        <f>D36*8%</f>
        <v>28360724.34</v>
      </c>
    </row>
    <row r="37" spans="1:6" ht="16">
      <c r="A37" s="2"/>
      <c r="B37" s="5" t="s">
        <v>40</v>
      </c>
      <c r="C37" s="6" t="s">
        <v>41</v>
      </c>
      <c r="D37" s="673">
        <v>0</v>
      </c>
      <c r="E37" s="673">
        <v>0</v>
      </c>
      <c r="F37" s="673">
        <f>D37*8%</f>
        <v>0</v>
      </c>
    </row>
    <row r="38" spans="1:6" ht="16">
      <c r="A38" s="2"/>
      <c r="B38" s="5" t="s">
        <v>42</v>
      </c>
      <c r="C38" s="6" t="s">
        <v>43</v>
      </c>
      <c r="D38" s="673">
        <v>0</v>
      </c>
      <c r="E38" s="673">
        <v>0</v>
      </c>
      <c r="F38" s="673">
        <f>D38*8%</f>
        <v>0</v>
      </c>
    </row>
    <row r="39" spans="1:6" ht="32">
      <c r="A39" s="2"/>
      <c r="B39" s="5">
        <v>24</v>
      </c>
      <c r="C39" s="6" t="s">
        <v>44</v>
      </c>
      <c r="D39" s="673">
        <v>0</v>
      </c>
      <c r="E39" s="673">
        <v>0</v>
      </c>
      <c r="F39" s="673">
        <f>D39*8%</f>
        <v>0</v>
      </c>
    </row>
    <row r="40" spans="1:6" ht="16">
      <c r="A40" s="2"/>
      <c r="B40" s="5">
        <v>25</v>
      </c>
      <c r="C40" s="6" t="s">
        <v>25</v>
      </c>
      <c r="D40" s="674"/>
      <c r="E40" s="674"/>
      <c r="F40" s="8"/>
    </row>
    <row r="41" spans="1:6" ht="16">
      <c r="A41" s="2"/>
      <c r="B41" s="5">
        <v>26</v>
      </c>
      <c r="C41" s="6" t="s">
        <v>25</v>
      </c>
      <c r="D41" s="674"/>
      <c r="E41" s="674"/>
      <c r="F41" s="8"/>
    </row>
    <row r="42" spans="1:6" ht="16">
      <c r="A42" s="2"/>
      <c r="B42" s="5">
        <v>27</v>
      </c>
      <c r="C42" s="6" t="s">
        <v>25</v>
      </c>
      <c r="D42" s="674"/>
      <c r="E42" s="674"/>
      <c r="F42" s="8"/>
    </row>
    <row r="43" spans="1:6" ht="16">
      <c r="A43" s="2"/>
      <c r="B43" s="5">
        <v>28</v>
      </c>
      <c r="C43" s="6" t="s">
        <v>1750</v>
      </c>
      <c r="D43" s="674"/>
      <c r="E43" s="674"/>
      <c r="F43" s="8"/>
    </row>
    <row r="44" spans="1:6" ht="16">
      <c r="A44" s="2"/>
      <c r="B44" s="9">
        <v>29</v>
      </c>
      <c r="C44" s="10" t="s">
        <v>45</v>
      </c>
      <c r="D44" s="675">
        <f>D8+D14+D25+D26+D31+D34+D35</f>
        <v>3489863819.5679998</v>
      </c>
      <c r="E44" s="675">
        <f>E8+E14+E25+E26+E31+E34+E35</f>
        <v>3394419054.5639997</v>
      </c>
      <c r="F44" s="675">
        <f>D44*8%</f>
        <v>279189105.56544</v>
      </c>
    </row>
    <row r="47" spans="1:6">
      <c r="E47" s="857"/>
    </row>
  </sheetData>
  <mergeCells count="2">
    <mergeCell ref="B5:C7"/>
    <mergeCell ref="D5:E5"/>
  </mergeCells>
  <pageMargins left="0.7" right="0.7" top="0.75" bottom="0.75" header="0.3" footer="0.3"/>
  <pageSetup paperSize="9" orientation="landscape" r:id="rId1"/>
  <headerFooter>
    <oddHeader>&amp;CEN
Annex I</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363D-3FC9-4457-B063-06328A769EFD}">
  <sheetPr codeName="Sheet4"/>
  <dimension ref="A1:J134"/>
  <sheetViews>
    <sheetView workbookViewId="0">
      <selection activeCell="E43" sqref="E43"/>
    </sheetView>
  </sheetViews>
  <sheetFormatPr baseColWidth="10" defaultColWidth="9.1640625" defaultRowHeight="15"/>
  <cols>
    <col min="1" max="1" width="4.5" style="1" customWidth="1"/>
    <col min="2" max="2" width="8.5" style="1" customWidth="1"/>
    <col min="3" max="3" width="60.1640625" style="1" customWidth="1"/>
    <col min="4" max="4" width="17.5" style="1" customWidth="1"/>
    <col min="5" max="6" width="14.5" style="1" bestFit="1" customWidth="1"/>
    <col min="7" max="7" width="15.83203125" style="1" bestFit="1" customWidth="1"/>
    <col min="8" max="8" width="14.5" style="1" bestFit="1" customWidth="1"/>
    <col min="9" max="9" width="13.5" style="1" bestFit="1" customWidth="1"/>
    <col min="10" max="10" width="28.5" style="1" customWidth="1"/>
    <col min="11" max="11" width="15.5" style="1" customWidth="1"/>
    <col min="12" max="16384" width="9.1640625" style="1"/>
  </cols>
  <sheetData>
    <row r="1" spans="1:8">
      <c r="A1" s="11"/>
    </row>
    <row r="2" spans="1:8">
      <c r="A2" s="11"/>
      <c r="B2" s="12" t="s">
        <v>1</v>
      </c>
    </row>
    <row r="3" spans="1:8">
      <c r="A3" s="11"/>
      <c r="B3" s="12"/>
    </row>
    <row r="4" spans="1:8">
      <c r="A4" s="11"/>
    </row>
    <row r="5" spans="1:8" ht="16">
      <c r="A5" s="11"/>
      <c r="B5" s="13"/>
      <c r="C5" s="14"/>
      <c r="D5" s="15" t="s">
        <v>7</v>
      </c>
      <c r="E5" s="15" t="s">
        <v>8</v>
      </c>
      <c r="F5" s="15" t="s">
        <v>9</v>
      </c>
      <c r="G5" s="15" t="s">
        <v>46</v>
      </c>
      <c r="H5" s="15" t="s">
        <v>47</v>
      </c>
    </row>
    <row r="6" spans="1:8">
      <c r="A6" s="11"/>
      <c r="B6" s="16"/>
      <c r="C6" s="17"/>
      <c r="D6" s="1081" t="s">
        <v>2356</v>
      </c>
      <c r="E6" s="1081" t="s">
        <v>2355</v>
      </c>
      <c r="F6" s="1081" t="s">
        <v>2349</v>
      </c>
      <c r="G6" s="1081" t="s">
        <v>2344</v>
      </c>
      <c r="H6" s="1081" t="s">
        <v>2343</v>
      </c>
    </row>
    <row r="7" spans="1:8">
      <c r="A7" s="11"/>
      <c r="B7" s="18"/>
      <c r="C7" s="1291" t="s">
        <v>48</v>
      </c>
      <c r="D7" s="1292"/>
      <c r="E7" s="1292"/>
      <c r="F7" s="1292"/>
      <c r="G7" s="1292"/>
      <c r="H7" s="1293"/>
    </row>
    <row r="8" spans="1:8" ht="16">
      <c r="A8" s="11"/>
      <c r="B8" s="19">
        <v>1</v>
      </c>
      <c r="C8" s="20" t="s">
        <v>49</v>
      </c>
      <c r="D8" s="673">
        <v>643152472.71000004</v>
      </c>
      <c r="E8" s="673">
        <v>607585266.24000001</v>
      </c>
      <c r="F8" s="673">
        <v>558900553.61000001</v>
      </c>
      <c r="G8" s="673">
        <v>560054479.23000002</v>
      </c>
      <c r="H8" s="673">
        <v>535147048.91000003</v>
      </c>
    </row>
    <row r="9" spans="1:8" ht="16">
      <c r="A9" s="11"/>
      <c r="B9" s="19">
        <v>2</v>
      </c>
      <c r="C9" s="20" t="s">
        <v>50</v>
      </c>
      <c r="D9" s="673">
        <v>713382615.82000005</v>
      </c>
      <c r="E9" s="673">
        <v>642892557.39999998</v>
      </c>
      <c r="F9" s="673">
        <v>594214955.77999997</v>
      </c>
      <c r="G9" s="673">
        <v>595361189.09000003</v>
      </c>
      <c r="H9" s="673">
        <v>570147048.90999997</v>
      </c>
    </row>
    <row r="10" spans="1:8" ht="16">
      <c r="A10" s="11"/>
      <c r="B10" s="19">
        <v>3</v>
      </c>
      <c r="C10" s="20" t="s">
        <v>51</v>
      </c>
      <c r="D10" s="673">
        <v>803561556.03999996</v>
      </c>
      <c r="E10" s="673">
        <v>733085615.07000005</v>
      </c>
      <c r="F10" s="673">
        <v>684410508.32000005</v>
      </c>
      <c r="G10" s="673">
        <v>665387150.63</v>
      </c>
      <c r="H10" s="673">
        <v>640147048.90999997</v>
      </c>
    </row>
    <row r="11" spans="1:8">
      <c r="A11" s="11"/>
      <c r="B11" s="21"/>
      <c r="C11" s="1288" t="s">
        <v>52</v>
      </c>
      <c r="D11" s="1289"/>
      <c r="E11" s="1289"/>
      <c r="F11" s="1289"/>
      <c r="G11" s="1289"/>
      <c r="H11" s="1290"/>
    </row>
    <row r="12" spans="1:8" ht="16">
      <c r="A12" s="11"/>
      <c r="B12" s="19">
        <v>4</v>
      </c>
      <c r="C12" s="20" t="s">
        <v>53</v>
      </c>
      <c r="D12" s="673">
        <v>3489889271.948</v>
      </c>
      <c r="E12" s="673">
        <v>3394435325.9439998</v>
      </c>
      <c r="F12" s="673">
        <v>3309216844.2449999</v>
      </c>
      <c r="G12" s="673">
        <v>3023961955.1100001</v>
      </c>
      <c r="H12" s="673">
        <v>2918050850.4899998</v>
      </c>
    </row>
    <row r="13" spans="1:8" ht="15" customHeight="1">
      <c r="A13" s="11"/>
      <c r="B13" s="21"/>
      <c r="C13" s="1294" t="s">
        <v>54</v>
      </c>
      <c r="D13" s="1295"/>
      <c r="E13" s="1295"/>
      <c r="F13" s="1295"/>
      <c r="G13" s="1295"/>
      <c r="H13" s="1296"/>
    </row>
    <row r="14" spans="1:8" ht="16">
      <c r="A14" s="11"/>
      <c r="B14" s="19">
        <v>5</v>
      </c>
      <c r="C14" s="20" t="s">
        <v>55</v>
      </c>
      <c r="D14" s="1083">
        <v>0.18429000000000001</v>
      </c>
      <c r="E14" s="1083">
        <v>0.17899499999999999</v>
      </c>
      <c r="F14" s="676">
        <v>0.16889199999999999</v>
      </c>
      <c r="G14" s="676">
        <v>0.18520600000000001</v>
      </c>
      <c r="H14" s="676">
        <v>0.183392</v>
      </c>
    </row>
    <row r="15" spans="1:8" ht="16">
      <c r="A15" s="11"/>
      <c r="B15" s="19">
        <v>6</v>
      </c>
      <c r="C15" s="20" t="s">
        <v>56</v>
      </c>
      <c r="D15" s="1083">
        <v>0.20441400000000001</v>
      </c>
      <c r="E15" s="1083">
        <v>0.18939600000000001</v>
      </c>
      <c r="F15" s="676">
        <v>0.179564</v>
      </c>
      <c r="G15" s="676">
        <v>0.196881</v>
      </c>
      <c r="H15" s="676">
        <v>0.195386</v>
      </c>
    </row>
    <row r="16" spans="1:8" ht="16">
      <c r="A16" s="11"/>
      <c r="B16" s="19">
        <v>7</v>
      </c>
      <c r="C16" s="20" t="s">
        <v>57</v>
      </c>
      <c r="D16" s="1083">
        <v>0.23025399999999999</v>
      </c>
      <c r="E16" s="1083">
        <v>0.21596699999999999</v>
      </c>
      <c r="F16" s="676">
        <v>0.206819</v>
      </c>
      <c r="G16" s="676">
        <v>0.22003800000000001</v>
      </c>
      <c r="H16" s="676">
        <v>0.21937499999999999</v>
      </c>
    </row>
    <row r="17" spans="1:8" ht="29" customHeight="1">
      <c r="A17" s="11"/>
      <c r="B17" s="21"/>
      <c r="C17" s="1285" t="s">
        <v>58</v>
      </c>
      <c r="D17" s="1286"/>
      <c r="E17" s="1286"/>
      <c r="F17" s="1286"/>
      <c r="G17" s="1286"/>
      <c r="H17" s="1287"/>
    </row>
    <row r="18" spans="1:8" ht="32">
      <c r="A18" s="11"/>
      <c r="B18" s="19" t="s">
        <v>59</v>
      </c>
      <c r="C18" s="6" t="s">
        <v>60</v>
      </c>
      <c r="D18" s="676">
        <v>0.03</v>
      </c>
      <c r="E18" s="676">
        <v>0.03</v>
      </c>
      <c r="F18" s="676">
        <v>3.4000000000000002E-2</v>
      </c>
      <c r="G18" s="676">
        <v>3.4000000000000002E-2</v>
      </c>
      <c r="H18" s="676">
        <v>3.4000000000000002E-2</v>
      </c>
    </row>
    <row r="19" spans="1:8" ht="16">
      <c r="A19" s="11"/>
      <c r="B19" s="19" t="s">
        <v>61</v>
      </c>
      <c r="C19" s="6" t="s">
        <v>62</v>
      </c>
      <c r="D19" s="676">
        <v>1.6899999999999998E-2</v>
      </c>
      <c r="E19" s="676">
        <v>1.6899999999999998E-2</v>
      </c>
      <c r="F19" s="676">
        <v>1.9100000000000006E-2</v>
      </c>
      <c r="G19" s="676">
        <v>1.9100000000000006E-2</v>
      </c>
      <c r="H19" s="676">
        <v>1.9100000000000006E-2</v>
      </c>
    </row>
    <row r="20" spans="1:8" ht="16">
      <c r="A20" s="11"/>
      <c r="B20" s="19" t="s">
        <v>63</v>
      </c>
      <c r="C20" s="6" t="s">
        <v>64</v>
      </c>
      <c r="D20" s="676">
        <v>2.2500000000000006E-2</v>
      </c>
      <c r="E20" s="676">
        <v>2.2500000000000006E-2</v>
      </c>
      <c r="F20" s="676">
        <v>2.5500000000000009E-2</v>
      </c>
      <c r="G20" s="676">
        <v>2.5500000000000009E-2</v>
      </c>
      <c r="H20" s="676">
        <v>2.5500000000000009E-2</v>
      </c>
    </row>
    <row r="21" spans="1:8" ht="16">
      <c r="A21" s="11"/>
      <c r="B21" s="19" t="s">
        <v>65</v>
      </c>
      <c r="C21" s="6" t="s">
        <v>66</v>
      </c>
      <c r="D21" s="676">
        <v>0.11</v>
      </c>
      <c r="E21" s="676">
        <v>0.11</v>
      </c>
      <c r="F21" s="676">
        <v>0.114</v>
      </c>
      <c r="G21" s="676">
        <v>0.114</v>
      </c>
      <c r="H21" s="676">
        <v>0.114</v>
      </c>
    </row>
    <row r="22" spans="1:8" ht="15.75" customHeight="1">
      <c r="A22" s="11"/>
      <c r="B22" s="21"/>
      <c r="C22" s="1285" t="s">
        <v>67</v>
      </c>
      <c r="D22" s="1286"/>
      <c r="E22" s="1286"/>
      <c r="F22" s="1286"/>
      <c r="G22" s="1286"/>
      <c r="H22" s="1287"/>
    </row>
    <row r="23" spans="1:8" ht="16">
      <c r="A23" s="11"/>
      <c r="B23" s="19">
        <v>8</v>
      </c>
      <c r="C23" s="20" t="s">
        <v>68</v>
      </c>
      <c r="D23" s="676">
        <v>2.8943321128369611E-2</v>
      </c>
      <c r="E23" s="676">
        <v>2.8968114390344357E-2</v>
      </c>
      <c r="F23" s="676">
        <v>2.5000000000000001E-2</v>
      </c>
      <c r="G23" s="676">
        <v>2.4999999999999998E-2</v>
      </c>
      <c r="H23" s="676">
        <v>2.5000000000000005E-2</v>
      </c>
    </row>
    <row r="24" spans="1:8" ht="32">
      <c r="A24" s="11"/>
      <c r="B24" s="19" t="s">
        <v>20</v>
      </c>
      <c r="C24" s="20" t="s">
        <v>69</v>
      </c>
      <c r="D24" s="676">
        <v>0</v>
      </c>
      <c r="E24" s="676">
        <v>0</v>
      </c>
      <c r="F24" s="676">
        <v>0</v>
      </c>
      <c r="G24" s="676">
        <v>0</v>
      </c>
      <c r="H24" s="676">
        <v>0</v>
      </c>
    </row>
    <row r="25" spans="1:8" ht="16">
      <c r="A25" s="11"/>
      <c r="B25" s="19">
        <v>9</v>
      </c>
      <c r="C25" s="20" t="s">
        <v>70</v>
      </c>
      <c r="D25" s="676">
        <v>1.7829085815075613E-2</v>
      </c>
      <c r="E25" s="676">
        <v>1.7756295396705528E-2</v>
      </c>
      <c r="F25" s="676">
        <v>1.5076000000000117E-2</v>
      </c>
      <c r="G25" s="676">
        <v>1.5037999999999939E-2</v>
      </c>
      <c r="H25" s="676">
        <v>1.5028000000000095E-2</v>
      </c>
    </row>
    <row r="26" spans="1:8" ht="16">
      <c r="A26" s="11"/>
      <c r="B26" s="19" t="s">
        <v>71</v>
      </c>
      <c r="C26" s="20" t="s">
        <v>72</v>
      </c>
      <c r="D26" s="676">
        <v>0</v>
      </c>
      <c r="E26" s="676">
        <v>0</v>
      </c>
      <c r="F26" s="676">
        <v>0</v>
      </c>
      <c r="G26" s="676">
        <v>0</v>
      </c>
      <c r="H26" s="676">
        <v>0</v>
      </c>
    </row>
    <row r="27" spans="1:8" ht="16">
      <c r="A27" s="11"/>
      <c r="B27" s="19">
        <v>10</v>
      </c>
      <c r="C27" s="20" t="s">
        <v>73</v>
      </c>
      <c r="D27" s="676">
        <v>0</v>
      </c>
      <c r="E27" s="676">
        <v>0</v>
      </c>
      <c r="F27" s="676">
        <v>0</v>
      </c>
      <c r="G27" s="676">
        <v>0</v>
      </c>
      <c r="H27" s="676">
        <v>0</v>
      </c>
    </row>
    <row r="28" spans="1:8" ht="16">
      <c r="A28" s="11"/>
      <c r="B28" s="19" t="s">
        <v>74</v>
      </c>
      <c r="C28" s="6" t="s">
        <v>75</v>
      </c>
      <c r="D28" s="676">
        <v>2.3154656902695688E-2</v>
      </c>
      <c r="E28" s="676">
        <v>2.3174491512275484E-2</v>
      </c>
      <c r="F28" s="676">
        <v>0.02</v>
      </c>
      <c r="G28" s="676">
        <v>0.02</v>
      </c>
      <c r="H28" s="676">
        <v>2.0000000000000004E-2</v>
      </c>
    </row>
    <row r="29" spans="1:8" ht="16">
      <c r="A29" s="11"/>
      <c r="B29" s="19">
        <v>11</v>
      </c>
      <c r="C29" s="20" t="s">
        <v>76</v>
      </c>
      <c r="D29" s="676">
        <v>6.9927063846140905E-2</v>
      </c>
      <c r="E29" s="676">
        <v>6.9898901299325369E-2</v>
      </c>
      <c r="F29" s="676">
        <v>6.0076000000000115E-2</v>
      </c>
      <c r="G29" s="676">
        <v>6.0037999999999939E-2</v>
      </c>
      <c r="H29" s="676">
        <v>6.0028000000000095E-2</v>
      </c>
    </row>
    <row r="30" spans="1:8" ht="16">
      <c r="A30" s="11"/>
      <c r="B30" s="19" t="s">
        <v>77</v>
      </c>
      <c r="C30" s="20" t="s">
        <v>78</v>
      </c>
      <c r="D30" s="676">
        <v>0.1704</v>
      </c>
      <c r="E30" s="676">
        <v>0.170324</v>
      </c>
      <c r="F30" s="676">
        <v>0.17407600000000001</v>
      </c>
      <c r="G30" s="676">
        <v>0.174038</v>
      </c>
      <c r="H30" s="676">
        <v>0.17402799999999999</v>
      </c>
    </row>
    <row r="31" spans="1:8" ht="14.5" customHeight="1">
      <c r="A31" s="11"/>
      <c r="B31" s="19">
        <v>12</v>
      </c>
      <c r="C31" s="20" t="s">
        <v>79</v>
      </c>
      <c r="D31" s="1084">
        <v>419673736.12572002</v>
      </c>
      <c r="E31" s="1084">
        <v>359697729.21616</v>
      </c>
      <c r="F31" s="673">
        <v>307159788.07607001</v>
      </c>
      <c r="G31" s="673">
        <v>320655487.74746001</v>
      </c>
      <c r="H31" s="673">
        <v>307489251.95414001</v>
      </c>
    </row>
    <row r="32" spans="1:8">
      <c r="A32" s="11"/>
      <c r="B32" s="21"/>
      <c r="C32" s="1288" t="s">
        <v>80</v>
      </c>
      <c r="D32" s="1289"/>
      <c r="E32" s="1289"/>
      <c r="F32" s="1289"/>
      <c r="G32" s="1289"/>
      <c r="H32" s="1290"/>
    </row>
    <row r="33" spans="1:8" ht="16">
      <c r="A33" s="11"/>
      <c r="B33" s="19">
        <v>13</v>
      </c>
      <c r="C33" s="22" t="s">
        <v>81</v>
      </c>
      <c r="D33" s="673">
        <v>9606725508.4274101</v>
      </c>
      <c r="E33" s="673">
        <v>8710249702.7146492</v>
      </c>
      <c r="F33" s="673">
        <v>8859831409.6298294</v>
      </c>
      <c r="G33" s="673">
        <v>7938346013.3626299</v>
      </c>
      <c r="H33" s="673">
        <v>7444739833.9776602</v>
      </c>
    </row>
    <row r="34" spans="1:8" ht="16">
      <c r="A34" s="11"/>
      <c r="B34" s="5">
        <v>14</v>
      </c>
      <c r="C34" s="23" t="s">
        <v>82</v>
      </c>
      <c r="D34" s="684">
        <v>7.4258000000000005E-2</v>
      </c>
      <c r="E34" s="684">
        <v>7.3807999999999999E-2</v>
      </c>
      <c r="F34" s="684">
        <v>6.7068000000000003E-2</v>
      </c>
      <c r="G34" s="684">
        <v>7.4997999999999995E-2</v>
      </c>
      <c r="H34" s="684">
        <v>7.6582999999999998E-2</v>
      </c>
    </row>
    <row r="35" spans="1:8">
      <c r="B35" s="21"/>
      <c r="C35" s="1285" t="s">
        <v>83</v>
      </c>
      <c r="D35" s="1286"/>
      <c r="E35" s="1286"/>
      <c r="F35" s="1286"/>
      <c r="G35" s="1286"/>
      <c r="H35" s="1287"/>
    </row>
    <row r="36" spans="1:8" s="24" customFormat="1" ht="32">
      <c r="B36" s="5" t="s">
        <v>84</v>
      </c>
      <c r="C36" s="6" t="s">
        <v>85</v>
      </c>
      <c r="D36" s="677"/>
      <c r="E36" s="25"/>
      <c r="F36" s="25"/>
      <c r="G36" s="25"/>
      <c r="H36" s="25"/>
    </row>
    <row r="37" spans="1:8" s="24" customFormat="1" ht="16">
      <c r="B37" s="5" t="s">
        <v>86</v>
      </c>
      <c r="C37" s="6" t="s">
        <v>62</v>
      </c>
      <c r="D37" s="677"/>
      <c r="E37" s="25"/>
      <c r="F37" s="25"/>
      <c r="G37" s="25"/>
      <c r="H37" s="25"/>
    </row>
    <row r="38" spans="1:8" s="24" customFormat="1" ht="16">
      <c r="B38" s="5" t="s">
        <v>87</v>
      </c>
      <c r="C38" s="6" t="s">
        <v>88</v>
      </c>
      <c r="D38" s="677"/>
      <c r="E38" s="25"/>
      <c r="F38" s="25"/>
      <c r="G38" s="25"/>
      <c r="H38" s="25"/>
    </row>
    <row r="39" spans="1:8" s="24" customFormat="1">
      <c r="B39" s="21"/>
      <c r="C39" s="1285" t="s">
        <v>89</v>
      </c>
      <c r="D39" s="1286"/>
      <c r="E39" s="1286"/>
      <c r="F39" s="1286"/>
      <c r="G39" s="1286"/>
      <c r="H39" s="1287"/>
    </row>
    <row r="40" spans="1:8" s="24" customFormat="1" ht="16">
      <c r="B40" s="5" t="s">
        <v>90</v>
      </c>
      <c r="C40" s="26" t="s">
        <v>91</v>
      </c>
      <c r="D40" s="676">
        <v>0.03</v>
      </c>
      <c r="E40" s="676">
        <v>0.03</v>
      </c>
      <c r="F40" s="676">
        <v>0.03</v>
      </c>
      <c r="G40" s="676">
        <v>0.03</v>
      </c>
      <c r="H40" s="676">
        <v>0.03</v>
      </c>
    </row>
    <row r="41" spans="1:8" s="24" customFormat="1" ht="16">
      <c r="B41" s="5" t="s">
        <v>92</v>
      </c>
      <c r="C41" s="26" t="s">
        <v>93</v>
      </c>
      <c r="D41" s="676">
        <v>0.03</v>
      </c>
      <c r="E41" s="676">
        <v>0.03</v>
      </c>
      <c r="F41" s="676">
        <v>0.03</v>
      </c>
      <c r="G41" s="676">
        <v>0.03</v>
      </c>
      <c r="H41" s="676">
        <v>0.03</v>
      </c>
    </row>
    <row r="42" spans="1:8">
      <c r="A42" s="11"/>
      <c r="B42" s="21"/>
      <c r="C42" s="1288" t="s">
        <v>94</v>
      </c>
      <c r="D42" s="1289"/>
      <c r="E42" s="1289"/>
      <c r="F42" s="1289"/>
      <c r="G42" s="1289"/>
      <c r="H42" s="1290"/>
    </row>
    <row r="43" spans="1:8" ht="16">
      <c r="A43" s="11"/>
      <c r="B43" s="19">
        <v>15</v>
      </c>
      <c r="C43" s="22" t="s">
        <v>95</v>
      </c>
      <c r="D43" s="673">
        <v>3793168129.5864253</v>
      </c>
      <c r="E43" s="673">
        <v>3606534484.3106408</v>
      </c>
      <c r="F43" s="673">
        <v>3534181907.9643917</v>
      </c>
      <c r="G43" s="673">
        <v>3373896331.7199416</v>
      </c>
      <c r="H43" s="673">
        <v>3280324324.139883</v>
      </c>
    </row>
    <row r="44" spans="1:8" ht="16">
      <c r="A44" s="11"/>
      <c r="B44" s="5" t="s">
        <v>96</v>
      </c>
      <c r="C44" s="23" t="s">
        <v>97</v>
      </c>
      <c r="D44" s="673">
        <v>2123110355.6533749</v>
      </c>
      <c r="E44" s="673">
        <v>1985777887.6758337</v>
      </c>
      <c r="F44" s="673">
        <v>1954679974.2872918</v>
      </c>
      <c r="G44" s="673">
        <v>1889280251.0692081</v>
      </c>
      <c r="H44" s="673">
        <v>1863543328.1325419</v>
      </c>
    </row>
    <row r="45" spans="1:8" ht="16">
      <c r="A45" s="11"/>
      <c r="B45" s="5" t="s">
        <v>98</v>
      </c>
      <c r="C45" s="23" t="s">
        <v>99</v>
      </c>
      <c r="D45" s="673">
        <v>160223986.16208333</v>
      </c>
      <c r="E45" s="673">
        <v>163925386.36875001</v>
      </c>
      <c r="F45" s="673">
        <v>151365330.69970831</v>
      </c>
      <c r="G45" s="673">
        <v>141518404.90520832</v>
      </c>
      <c r="H45" s="673">
        <v>112317959.25454165</v>
      </c>
    </row>
    <row r="46" spans="1:8" ht="16">
      <c r="A46" s="11"/>
      <c r="B46" s="19">
        <v>16</v>
      </c>
      <c r="C46" s="22" t="s">
        <v>100</v>
      </c>
      <c r="D46" s="673">
        <v>1962886369.4912918</v>
      </c>
      <c r="E46" s="673">
        <v>1821852501.3070831</v>
      </c>
      <c r="F46" s="673">
        <v>1803314643.5875838</v>
      </c>
      <c r="G46" s="673">
        <v>1747761846.1639998</v>
      </c>
      <c r="H46" s="673">
        <v>1751225368.878</v>
      </c>
    </row>
    <row r="47" spans="1:8" ht="16">
      <c r="A47" s="11"/>
      <c r="B47" s="19">
        <v>17</v>
      </c>
      <c r="C47" s="22" t="s">
        <v>101</v>
      </c>
      <c r="D47" s="676">
        <v>1.9486361666177221</v>
      </c>
      <c r="E47" s="676">
        <v>1.9915971858463177</v>
      </c>
      <c r="F47" s="676">
        <v>1.969765459953283</v>
      </c>
      <c r="G47" s="676">
        <v>1.937447209176326</v>
      </c>
      <c r="H47" s="676">
        <v>1.878347822236913</v>
      </c>
    </row>
    <row r="48" spans="1:8">
      <c r="A48" s="11"/>
      <c r="B48" s="21"/>
      <c r="C48" s="1288"/>
      <c r="D48" s="1289"/>
      <c r="E48" s="1289"/>
      <c r="F48" s="1289"/>
      <c r="G48" s="1289"/>
      <c r="H48" s="1290"/>
    </row>
    <row r="49" spans="1:9" ht="16">
      <c r="A49" s="11"/>
      <c r="B49" s="19">
        <v>18</v>
      </c>
      <c r="C49" s="22" t="s">
        <v>102</v>
      </c>
      <c r="D49" s="673">
        <v>6412841117.4651604</v>
      </c>
      <c r="E49" s="673">
        <v>5757961118.9594994</v>
      </c>
      <c r="F49" s="673">
        <v>5750264351.9723749</v>
      </c>
      <c r="G49" s="673">
        <v>5202776215.0554991</v>
      </c>
      <c r="H49" s="673">
        <v>4926865765.5552073</v>
      </c>
    </row>
    <row r="50" spans="1:9">
      <c r="A50" s="11"/>
      <c r="B50" s="19">
        <v>19</v>
      </c>
      <c r="C50" s="27" t="s">
        <v>103</v>
      </c>
      <c r="D50" s="673">
        <v>4144712367.8358603</v>
      </c>
      <c r="E50" s="673">
        <v>3872802678.3059349</v>
      </c>
      <c r="F50" s="673">
        <v>3714031730.9410005</v>
      </c>
      <c r="G50" s="673">
        <v>3134217750.5295005</v>
      </c>
      <c r="H50" s="673">
        <v>2996123095.7553487</v>
      </c>
    </row>
    <row r="51" spans="1:9" ht="16">
      <c r="A51" s="11"/>
      <c r="B51" s="19">
        <v>20</v>
      </c>
      <c r="C51" s="22" t="s">
        <v>104</v>
      </c>
      <c r="D51" s="684">
        <v>1.547234294768105</v>
      </c>
      <c r="E51" s="684">
        <v>1.4867685232747727</v>
      </c>
      <c r="F51" s="684">
        <v>1.5482539645711286</v>
      </c>
      <c r="G51" s="684">
        <v>1.6599919435005857</v>
      </c>
      <c r="H51" s="684">
        <v>1.644413666626438</v>
      </c>
    </row>
    <row r="52" spans="1:9">
      <c r="A52" s="11"/>
    </row>
    <row r="53" spans="1:9">
      <c r="A53" s="11"/>
    </row>
    <row r="54" spans="1:9">
      <c r="A54" s="11"/>
    </row>
    <row r="55" spans="1:9">
      <c r="A55" s="11"/>
    </row>
    <row r="56" spans="1:9">
      <c r="A56" s="11"/>
      <c r="I56" s="681"/>
    </row>
    <row r="57" spans="1:9">
      <c r="A57" s="11"/>
    </row>
    <row r="58" spans="1:9">
      <c r="A58" s="11"/>
      <c r="F58" s="859"/>
    </row>
    <row r="59" spans="1:9">
      <c r="A59" s="11"/>
      <c r="D59" s="859"/>
    </row>
    <row r="60" spans="1:9">
      <c r="A60" s="11"/>
    </row>
    <row r="61" spans="1:9">
      <c r="A61" s="11"/>
      <c r="D61" s="859"/>
    </row>
    <row r="62" spans="1:9">
      <c r="A62" s="11"/>
    </row>
    <row r="63" spans="1:9">
      <c r="A63" s="11"/>
    </row>
    <row r="64" spans="1:9">
      <c r="A64" s="11"/>
    </row>
    <row r="65" spans="1:1">
      <c r="A65" s="11"/>
    </row>
    <row r="66" spans="1:1">
      <c r="A66" s="11"/>
    </row>
    <row r="67" spans="1:1">
      <c r="A67" s="11"/>
    </row>
    <row r="68" spans="1:1">
      <c r="A68" s="1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row r="79" spans="1:1">
      <c r="A79" s="11"/>
    </row>
    <row r="80" spans="1:1">
      <c r="A80" s="11"/>
    </row>
    <row r="81" spans="1:1">
      <c r="A81" s="11"/>
    </row>
    <row r="82" spans="1:1">
      <c r="A82" s="11"/>
    </row>
    <row r="83" spans="1:1">
      <c r="A83" s="11"/>
    </row>
    <row r="84" spans="1:1">
      <c r="A84" s="11"/>
    </row>
    <row r="85" spans="1:1">
      <c r="A85" s="11"/>
    </row>
    <row r="86" spans="1:1">
      <c r="A86" s="11"/>
    </row>
    <row r="87" spans="1:1">
      <c r="A87" s="11"/>
    </row>
    <row r="88" spans="1:1">
      <c r="A88" s="11"/>
    </row>
    <row r="89" spans="1:1">
      <c r="A89" s="11"/>
    </row>
    <row r="90" spans="1:1">
      <c r="A90" s="11"/>
    </row>
    <row r="91" spans="1:1">
      <c r="A91" s="11"/>
    </row>
    <row r="92" spans="1:1">
      <c r="A92" s="11"/>
    </row>
    <row r="93" spans="1:1">
      <c r="A93" s="11"/>
    </row>
    <row r="94" spans="1:1">
      <c r="A94" s="11"/>
    </row>
    <row r="95" spans="1:1">
      <c r="A95" s="11"/>
    </row>
    <row r="96" spans="1:1">
      <c r="A96" s="11"/>
    </row>
    <row r="97" spans="1:10">
      <c r="A97" s="11"/>
    </row>
    <row r="98" spans="1:10">
      <c r="A98" s="11"/>
    </row>
    <row r="99" spans="1:10">
      <c r="A99" s="11"/>
    </row>
    <row r="100" spans="1:10">
      <c r="A100" s="11"/>
    </row>
    <row r="101" spans="1:10">
      <c r="A101" s="11"/>
    </row>
    <row r="102" spans="1:10">
      <c r="A102" s="11"/>
    </row>
    <row r="103" spans="1:10">
      <c r="A103" s="11"/>
    </row>
    <row r="104" spans="1:10">
      <c r="A104" s="11"/>
    </row>
    <row r="105" spans="1:10">
      <c r="A105" s="11"/>
      <c r="B105" s="11"/>
      <c r="C105" s="11"/>
      <c r="D105" s="11"/>
      <c r="E105" s="11"/>
      <c r="F105" s="11"/>
      <c r="G105" s="11"/>
      <c r="H105" s="11"/>
      <c r="I105" s="11"/>
      <c r="J105" s="11"/>
    </row>
    <row r="106" spans="1:10">
      <c r="A106" s="11"/>
      <c r="B106" s="11"/>
      <c r="C106" s="11"/>
      <c r="D106" s="11"/>
      <c r="E106" s="11"/>
      <c r="F106" s="11"/>
      <c r="G106" s="11"/>
      <c r="H106" s="11"/>
      <c r="I106" s="11"/>
      <c r="J106" s="11"/>
    </row>
    <row r="107" spans="1:10">
      <c r="A107" s="11"/>
      <c r="B107" s="11"/>
      <c r="C107" s="11"/>
      <c r="D107" s="11"/>
      <c r="E107" s="11"/>
      <c r="F107" s="11"/>
      <c r="G107" s="11"/>
      <c r="H107" s="11"/>
      <c r="I107" s="11"/>
      <c r="J107" s="11"/>
    </row>
    <row r="108" spans="1:10">
      <c r="A108" s="11"/>
      <c r="B108" s="11"/>
      <c r="C108" s="11"/>
      <c r="D108" s="11"/>
      <c r="E108" s="11"/>
      <c r="F108" s="11"/>
      <c r="G108" s="11"/>
      <c r="H108" s="11"/>
      <c r="I108" s="11"/>
      <c r="J108" s="11"/>
    </row>
    <row r="109" spans="1:10">
      <c r="A109" s="11"/>
      <c r="B109" s="11"/>
      <c r="C109" s="11"/>
      <c r="D109" s="11"/>
      <c r="E109" s="11"/>
      <c r="F109" s="11"/>
      <c r="G109" s="11"/>
      <c r="H109" s="11"/>
      <c r="I109" s="11"/>
      <c r="J109" s="11"/>
    </row>
    <row r="110" spans="1:10">
      <c r="A110" s="11"/>
      <c r="B110" s="11"/>
      <c r="C110" s="11"/>
      <c r="D110" s="11"/>
      <c r="E110" s="11"/>
      <c r="F110" s="11"/>
      <c r="G110" s="11"/>
      <c r="H110" s="11"/>
      <c r="I110" s="11"/>
      <c r="J110" s="11"/>
    </row>
    <row r="111" spans="1:10">
      <c r="A111" s="11"/>
      <c r="B111" s="11"/>
      <c r="C111" s="11"/>
      <c r="D111" s="11"/>
      <c r="E111" s="11"/>
      <c r="F111" s="11"/>
      <c r="G111" s="11"/>
      <c r="H111" s="11"/>
      <c r="I111" s="11"/>
      <c r="J111" s="11"/>
    </row>
    <row r="112" spans="1:10">
      <c r="A112" s="11"/>
      <c r="B112" s="11"/>
      <c r="C112" s="11"/>
      <c r="D112" s="11"/>
      <c r="E112" s="11"/>
      <c r="F112" s="11"/>
      <c r="G112" s="11"/>
      <c r="H112" s="11"/>
      <c r="I112" s="11"/>
      <c r="J112" s="11"/>
    </row>
    <row r="113" spans="1:10">
      <c r="A113" s="11"/>
      <c r="B113" s="11"/>
      <c r="C113" s="11"/>
      <c r="D113" s="11"/>
      <c r="E113" s="11"/>
      <c r="F113" s="11"/>
      <c r="G113" s="11"/>
      <c r="H113" s="11"/>
      <c r="I113" s="11"/>
      <c r="J113" s="11"/>
    </row>
    <row r="114" spans="1:10">
      <c r="A114" s="11"/>
      <c r="B114" s="11"/>
      <c r="C114" s="11"/>
      <c r="D114" s="11"/>
      <c r="E114" s="11"/>
      <c r="F114" s="11"/>
      <c r="G114" s="11"/>
      <c r="H114" s="11"/>
      <c r="I114" s="11"/>
      <c r="J114" s="11"/>
    </row>
    <row r="115" spans="1:10">
      <c r="A115" s="11"/>
      <c r="B115" s="11"/>
      <c r="C115" s="11"/>
      <c r="D115" s="11"/>
      <c r="E115" s="11"/>
      <c r="F115" s="11"/>
      <c r="G115" s="11"/>
      <c r="H115" s="11"/>
      <c r="I115" s="11"/>
      <c r="J115" s="11"/>
    </row>
    <row r="116" spans="1:10">
      <c r="A116" s="11"/>
      <c r="B116" s="11"/>
      <c r="C116" s="11"/>
      <c r="D116" s="11"/>
      <c r="E116" s="11"/>
      <c r="F116" s="11"/>
      <c r="G116" s="11"/>
      <c r="H116" s="11"/>
      <c r="I116" s="11"/>
      <c r="J116" s="11"/>
    </row>
    <row r="117" spans="1:10">
      <c r="A117" s="11"/>
      <c r="B117" s="11"/>
      <c r="C117" s="11"/>
      <c r="D117" s="11"/>
      <c r="E117" s="11"/>
      <c r="F117" s="11"/>
      <c r="G117" s="11"/>
      <c r="H117" s="11"/>
      <c r="I117" s="11"/>
      <c r="J117" s="11"/>
    </row>
    <row r="118" spans="1:10">
      <c r="A118" s="11"/>
      <c r="B118" s="11"/>
      <c r="C118" s="11"/>
      <c r="D118" s="11"/>
      <c r="E118" s="11"/>
      <c r="F118" s="11"/>
      <c r="G118" s="11"/>
      <c r="H118" s="11"/>
      <c r="I118" s="11"/>
      <c r="J118" s="11"/>
    </row>
    <row r="119" spans="1:10">
      <c r="A119" s="11"/>
      <c r="B119" s="11"/>
      <c r="C119" s="11"/>
      <c r="D119" s="11"/>
      <c r="E119" s="11"/>
      <c r="F119" s="11"/>
      <c r="G119" s="11"/>
      <c r="H119" s="11"/>
      <c r="I119" s="11"/>
      <c r="J119" s="11"/>
    </row>
    <row r="120" spans="1:10">
      <c r="A120" s="11"/>
      <c r="B120" s="11"/>
      <c r="C120" s="11"/>
      <c r="D120" s="11"/>
      <c r="E120" s="11"/>
      <c r="F120" s="11"/>
      <c r="G120" s="11"/>
      <c r="H120" s="11"/>
      <c r="I120" s="11"/>
      <c r="J120" s="11"/>
    </row>
    <row r="121" spans="1:10">
      <c r="A121" s="11"/>
      <c r="B121" s="11"/>
      <c r="C121" s="11"/>
      <c r="D121" s="11"/>
      <c r="E121" s="11"/>
      <c r="F121" s="11"/>
      <c r="G121" s="11"/>
      <c r="H121" s="11"/>
      <c r="I121" s="11"/>
      <c r="J121" s="11"/>
    </row>
    <row r="122" spans="1:10">
      <c r="A122" s="11"/>
      <c r="B122" s="11"/>
      <c r="C122" s="11"/>
      <c r="D122" s="11"/>
      <c r="E122" s="11"/>
      <c r="F122" s="11"/>
      <c r="G122" s="11"/>
      <c r="H122" s="11"/>
      <c r="I122" s="11"/>
      <c r="J122" s="11"/>
    </row>
    <row r="123" spans="1:10">
      <c r="A123" s="11"/>
      <c r="B123" s="11"/>
      <c r="C123" s="11"/>
      <c r="D123" s="11"/>
      <c r="E123" s="11"/>
      <c r="F123" s="11"/>
      <c r="G123" s="11"/>
      <c r="H123" s="11"/>
      <c r="I123" s="11"/>
      <c r="J123" s="11"/>
    </row>
    <row r="124" spans="1:10">
      <c r="A124" s="11"/>
      <c r="B124" s="11"/>
      <c r="C124" s="11"/>
      <c r="D124" s="11"/>
      <c r="E124" s="11"/>
      <c r="F124" s="11"/>
      <c r="G124" s="11"/>
      <c r="H124" s="11"/>
      <c r="I124" s="11"/>
      <c r="J124" s="11"/>
    </row>
    <row r="125" spans="1:10">
      <c r="A125" s="11"/>
      <c r="B125" s="11"/>
      <c r="C125" s="11"/>
      <c r="D125" s="11"/>
      <c r="E125" s="11"/>
      <c r="F125" s="11"/>
      <c r="G125" s="11"/>
      <c r="H125" s="11"/>
      <c r="I125" s="11"/>
      <c r="J125" s="11"/>
    </row>
    <row r="126" spans="1:10">
      <c r="A126" s="11"/>
      <c r="B126" s="11"/>
      <c r="C126" s="11"/>
      <c r="D126" s="11"/>
      <c r="E126" s="11"/>
      <c r="F126" s="11"/>
      <c r="G126" s="11"/>
      <c r="H126" s="11"/>
      <c r="I126" s="11"/>
      <c r="J126" s="11"/>
    </row>
    <row r="127" spans="1:10">
      <c r="A127" s="11"/>
      <c r="B127" s="11"/>
      <c r="C127" s="11"/>
      <c r="D127" s="11"/>
      <c r="E127" s="11"/>
      <c r="F127" s="11"/>
      <c r="G127" s="11"/>
      <c r="H127" s="11"/>
      <c r="I127" s="11"/>
      <c r="J127" s="11"/>
    </row>
    <row r="128" spans="1:10">
      <c r="A128" s="11"/>
      <c r="B128" s="11"/>
      <c r="C128" s="11"/>
      <c r="D128" s="11"/>
      <c r="E128" s="11"/>
      <c r="F128" s="11"/>
      <c r="G128" s="11"/>
      <c r="H128" s="11"/>
      <c r="I128" s="11"/>
      <c r="J128" s="11"/>
    </row>
    <row r="129" spans="1:10">
      <c r="A129" s="11"/>
      <c r="B129" s="11"/>
      <c r="C129" s="11"/>
      <c r="D129" s="11"/>
      <c r="E129" s="11"/>
      <c r="F129" s="11"/>
      <c r="G129" s="11"/>
      <c r="H129" s="11"/>
      <c r="I129" s="11"/>
      <c r="J129" s="11"/>
    </row>
    <row r="130" spans="1:10">
      <c r="A130" s="11"/>
      <c r="B130" s="11"/>
      <c r="C130" s="11"/>
      <c r="D130" s="11"/>
      <c r="E130" s="11"/>
      <c r="F130" s="11"/>
      <c r="G130" s="11"/>
      <c r="H130" s="11"/>
      <c r="I130" s="11"/>
      <c r="J130" s="11"/>
    </row>
    <row r="131" spans="1:10">
      <c r="A131" s="11"/>
      <c r="B131" s="11"/>
      <c r="C131" s="11"/>
      <c r="D131" s="11"/>
      <c r="E131" s="11"/>
      <c r="F131" s="11"/>
      <c r="G131" s="11"/>
      <c r="H131" s="11"/>
      <c r="I131" s="11"/>
      <c r="J131" s="11"/>
    </row>
    <row r="132" spans="1:10">
      <c r="A132" s="11"/>
      <c r="B132" s="11"/>
      <c r="C132" s="11"/>
      <c r="D132" s="11"/>
      <c r="E132" s="11"/>
      <c r="F132" s="11"/>
      <c r="G132" s="11"/>
      <c r="H132" s="11"/>
      <c r="I132" s="11"/>
      <c r="J132" s="11"/>
    </row>
    <row r="133" spans="1:10">
      <c r="A133" s="11"/>
      <c r="B133" s="11"/>
      <c r="C133" s="11"/>
      <c r="D133" s="11"/>
      <c r="E133" s="11"/>
      <c r="F133" s="11"/>
      <c r="G133" s="11"/>
      <c r="H133" s="11"/>
      <c r="I133" s="11"/>
      <c r="J133" s="11"/>
    </row>
    <row r="134" spans="1:10">
      <c r="A134" s="11"/>
      <c r="B134" s="11"/>
      <c r="C134" s="11"/>
      <c r="D134" s="11"/>
      <c r="E134" s="11"/>
      <c r="F134" s="11"/>
      <c r="G134" s="11"/>
      <c r="H134" s="11"/>
      <c r="I134" s="11"/>
      <c r="J134" s="11"/>
    </row>
  </sheetData>
  <mergeCells count="10">
    <mergeCell ref="C35:H35"/>
    <mergeCell ref="C39:H39"/>
    <mergeCell ref="C42:H42"/>
    <mergeCell ref="C48:H48"/>
    <mergeCell ref="C7:H7"/>
    <mergeCell ref="C11:H11"/>
    <mergeCell ref="C13:H13"/>
    <mergeCell ref="C17:H17"/>
    <mergeCell ref="C22:H22"/>
    <mergeCell ref="C32:H32"/>
  </mergeCells>
  <phoneticPr fontId="156" type="noConversion"/>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7CEC5-69B9-4E37-A6E7-48FD5A7DC085}">
  <sheetPr codeName="Sheet6">
    <pageSetUpPr autoPageBreaks="0"/>
  </sheetPr>
  <dimension ref="A3:C10"/>
  <sheetViews>
    <sheetView workbookViewId="0">
      <selection activeCell="S17" sqref="S17"/>
    </sheetView>
  </sheetViews>
  <sheetFormatPr baseColWidth="10" defaultColWidth="9.1640625" defaultRowHeight="15"/>
  <cols>
    <col min="1" max="1" width="6.1640625" style="1" customWidth="1"/>
    <col min="2" max="2" width="74.1640625" style="1" customWidth="1"/>
    <col min="3" max="3" width="19.1640625" style="1" customWidth="1"/>
    <col min="4" max="16384" width="9.1640625" style="1"/>
  </cols>
  <sheetData>
    <row r="3" spans="1:3">
      <c r="A3" s="12" t="s">
        <v>3</v>
      </c>
    </row>
    <row r="7" spans="1:3" ht="16">
      <c r="C7" s="19" t="s">
        <v>7</v>
      </c>
    </row>
    <row r="8" spans="1:3" ht="16">
      <c r="A8" s="30"/>
      <c r="B8" s="31"/>
      <c r="C8" s="19" t="s">
        <v>10</v>
      </c>
    </row>
    <row r="9" spans="1:3" ht="15.75" customHeight="1">
      <c r="A9" s="19">
        <v>1</v>
      </c>
      <c r="B9" s="32" t="s">
        <v>108</v>
      </c>
      <c r="C9" s="19"/>
    </row>
    <row r="10" spans="1:3" ht="16">
      <c r="A10" s="19">
        <v>2</v>
      </c>
      <c r="B10" s="32" t="s">
        <v>109</v>
      </c>
      <c r="C10" s="19"/>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1E800-F0ED-4BDA-B294-41F98B7F9A6D}">
  <sheetPr codeName="Sheet5"/>
  <dimension ref="A2:D7"/>
  <sheetViews>
    <sheetView workbookViewId="0">
      <selection activeCell="S17" sqref="S17"/>
    </sheetView>
  </sheetViews>
  <sheetFormatPr baseColWidth="10" defaultColWidth="9.1640625" defaultRowHeight="15"/>
  <cols>
    <col min="1" max="1" width="4.5" style="1" customWidth="1"/>
    <col min="2" max="2" width="68.1640625" style="1" customWidth="1"/>
    <col min="3" max="3" width="21.1640625" style="1" customWidth="1"/>
    <col min="4" max="4" width="32.1640625" style="1" customWidth="1"/>
    <col min="5" max="16384" width="9.1640625" style="1"/>
  </cols>
  <sheetData>
    <row r="2" spans="1:4">
      <c r="A2" s="12" t="s">
        <v>2</v>
      </c>
    </row>
    <row r="5" spans="1:4" ht="16">
      <c r="B5" s="28"/>
      <c r="C5" s="19" t="s">
        <v>7</v>
      </c>
      <c r="D5" s="19" t="s">
        <v>8</v>
      </c>
    </row>
    <row r="6" spans="1:4" ht="16">
      <c r="B6" s="28"/>
      <c r="C6" s="19" t="s">
        <v>105</v>
      </c>
      <c r="D6" s="19" t="s">
        <v>106</v>
      </c>
    </row>
    <row r="7" spans="1:4" ht="32">
      <c r="A7" s="19">
        <v>1</v>
      </c>
      <c r="B7" s="29" t="s">
        <v>107</v>
      </c>
      <c r="C7" s="19"/>
      <c r="D7" s="19"/>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BF01-AE40-4F59-95E5-762DF9DC51E8}">
  <sheetPr codeName="Sheet7"/>
  <dimension ref="A2:C7"/>
  <sheetViews>
    <sheetView workbookViewId="0">
      <selection activeCell="S17" sqref="S17"/>
    </sheetView>
  </sheetViews>
  <sheetFormatPr baseColWidth="10" defaultColWidth="9.1640625" defaultRowHeight="15"/>
  <cols>
    <col min="1" max="1" width="17.5" style="1" customWidth="1"/>
    <col min="2" max="2" width="15" style="1" customWidth="1"/>
    <col min="3" max="3" width="99" style="1" customWidth="1"/>
    <col min="4" max="16384" width="9.1640625" style="1"/>
  </cols>
  <sheetData>
    <row r="2" spans="1:3" ht="25">
      <c r="B2" s="33"/>
      <c r="C2" s="34"/>
    </row>
    <row r="3" spans="1:3" ht="26">
      <c r="A3" s="12" t="s">
        <v>4</v>
      </c>
      <c r="C3" s="35" t="s">
        <v>110</v>
      </c>
    </row>
    <row r="4" spans="1:3">
      <c r="B4" s="36"/>
      <c r="C4" s="34"/>
    </row>
    <row r="5" spans="1:3">
      <c r="A5" s="12" t="s">
        <v>111</v>
      </c>
      <c r="B5" s="37"/>
      <c r="C5" s="38"/>
    </row>
    <row r="6" spans="1:3">
      <c r="A6" s="39" t="s">
        <v>112</v>
      </c>
      <c r="B6" s="1297" t="s">
        <v>114</v>
      </c>
      <c r="C6" s="1297"/>
    </row>
    <row r="7" spans="1:3">
      <c r="A7" s="41" t="s">
        <v>115</v>
      </c>
      <c r="B7" s="1298" t="s">
        <v>1748</v>
      </c>
      <c r="C7" s="1298"/>
    </row>
  </sheetData>
  <mergeCells count="2">
    <mergeCell ref="B6:C6"/>
    <mergeCell ref="B7:C7"/>
  </mergeCells>
  <conditionalFormatting sqref="B7">
    <cfRule type="cellIs" dxfId="2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B4C96-3C83-4237-B0BC-E92A72D7A58D}">
  <sheetPr codeName="Sheet9">
    <pageSetUpPr fitToPage="1"/>
  </sheetPr>
  <dimension ref="A2:C13"/>
  <sheetViews>
    <sheetView topLeftCell="A4" workbookViewId="0">
      <selection activeCell="C13" sqref="A2:C13"/>
    </sheetView>
  </sheetViews>
  <sheetFormatPr baseColWidth="10" defaultColWidth="9.1640625" defaultRowHeight="15"/>
  <cols>
    <col min="1" max="1" width="25.1640625" style="1" customWidth="1"/>
    <col min="2" max="2" width="13.5" style="1" customWidth="1"/>
    <col min="3" max="3" width="89.5" style="1" customWidth="1"/>
    <col min="4" max="16384" width="9.1640625" style="1"/>
  </cols>
  <sheetData>
    <row r="2" spans="1:3" ht="19">
      <c r="A2" s="43" t="s">
        <v>118</v>
      </c>
    </row>
    <row r="3" spans="1:3">
      <c r="A3" s="1" t="s">
        <v>120</v>
      </c>
    </row>
    <row r="6" spans="1:3" ht="16">
      <c r="A6" s="15" t="s">
        <v>121</v>
      </c>
      <c r="B6" s="15" t="s">
        <v>113</v>
      </c>
      <c r="C6" s="44" t="s">
        <v>122</v>
      </c>
    </row>
    <row r="7" spans="1:3" ht="16">
      <c r="A7" s="45" t="s">
        <v>123</v>
      </c>
      <c r="B7" s="45" t="s">
        <v>116</v>
      </c>
      <c r="C7" s="44" t="s">
        <v>124</v>
      </c>
    </row>
    <row r="8" spans="1:3" ht="16">
      <c r="A8" s="15" t="s">
        <v>125</v>
      </c>
      <c r="B8" s="15" t="s">
        <v>126</v>
      </c>
      <c r="C8" s="44" t="s">
        <v>127</v>
      </c>
    </row>
    <row r="9" spans="1:3" ht="16">
      <c r="A9" s="15" t="s">
        <v>128</v>
      </c>
      <c r="B9" s="15" t="s">
        <v>129</v>
      </c>
      <c r="C9" s="44" t="s">
        <v>130</v>
      </c>
    </row>
    <row r="10" spans="1:3" ht="16">
      <c r="A10" s="15" t="s">
        <v>131</v>
      </c>
      <c r="B10" s="15" t="s">
        <v>132</v>
      </c>
      <c r="C10" s="44" t="s">
        <v>133</v>
      </c>
    </row>
    <row r="11" spans="1:3" ht="16">
      <c r="A11" s="15" t="s">
        <v>131</v>
      </c>
      <c r="B11" s="15" t="s">
        <v>134</v>
      </c>
      <c r="C11" s="44" t="s">
        <v>135</v>
      </c>
    </row>
    <row r="12" spans="1:3" ht="16">
      <c r="A12" s="15" t="s">
        <v>136</v>
      </c>
      <c r="B12" s="15" t="s">
        <v>137</v>
      </c>
      <c r="C12" s="44" t="s">
        <v>138</v>
      </c>
    </row>
    <row r="13" spans="1:3" ht="32">
      <c r="A13" s="15" t="s">
        <v>139</v>
      </c>
      <c r="B13" s="15" t="s">
        <v>140</v>
      </c>
      <c r="C13" s="44" t="s">
        <v>141</v>
      </c>
    </row>
  </sheetData>
  <conditionalFormatting sqref="C8:C10">
    <cfRule type="cellIs" dxfId="23" priority="2" stopIfTrue="1" operator="lessThan">
      <formula>0</formula>
    </cfRule>
  </conditionalFormatting>
  <conditionalFormatting sqref="C11:C12">
    <cfRule type="cellIs" dxfId="2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9C18-D927-46BB-9CD9-46D1D081CEA6}">
  <sheetPr codeName="Sheet10">
    <pageSetUpPr fitToPage="1"/>
  </sheetPr>
  <dimension ref="A2:C11"/>
  <sheetViews>
    <sheetView workbookViewId="0"/>
  </sheetViews>
  <sheetFormatPr baseColWidth="10" defaultColWidth="9.1640625" defaultRowHeight="15"/>
  <cols>
    <col min="1" max="1" width="20.83203125" style="1" customWidth="1"/>
    <col min="2" max="2" width="12.5" style="1" bestFit="1" customWidth="1"/>
    <col min="3" max="3" width="87.5" style="1" customWidth="1"/>
    <col min="4" max="16384" width="9.1640625" style="1"/>
  </cols>
  <sheetData>
    <row r="2" spans="1:3" ht="19">
      <c r="A2" s="43" t="s">
        <v>119</v>
      </c>
    </row>
    <row r="3" spans="1:3">
      <c r="A3" s="1" t="s">
        <v>120</v>
      </c>
    </row>
    <row r="6" spans="1:3" ht="16">
      <c r="A6" s="15" t="s">
        <v>121</v>
      </c>
      <c r="B6" s="45" t="s">
        <v>113</v>
      </c>
      <c r="C6" s="44" t="s">
        <v>114</v>
      </c>
    </row>
    <row r="7" spans="1:3" ht="32">
      <c r="A7" s="15" t="s">
        <v>142</v>
      </c>
      <c r="B7" s="15" t="s">
        <v>116</v>
      </c>
      <c r="C7" s="44" t="s">
        <v>143</v>
      </c>
    </row>
    <row r="8" spans="1:3" ht="32">
      <c r="A8" s="15" t="s">
        <v>144</v>
      </c>
      <c r="B8" s="15" t="s">
        <v>117</v>
      </c>
      <c r="C8" s="44" t="s">
        <v>145</v>
      </c>
    </row>
    <row r="9" spans="1:3" ht="32">
      <c r="A9" s="15" t="s">
        <v>146</v>
      </c>
      <c r="B9" s="15" t="s">
        <v>147</v>
      </c>
      <c r="C9" s="44" t="s">
        <v>148</v>
      </c>
    </row>
    <row r="10" spans="1:3" ht="32">
      <c r="A10" s="15" t="s">
        <v>149</v>
      </c>
      <c r="B10" s="15" t="s">
        <v>132</v>
      </c>
      <c r="C10" s="44" t="s">
        <v>150</v>
      </c>
    </row>
    <row r="11" spans="1:3" ht="32">
      <c r="A11" s="15" t="s">
        <v>151</v>
      </c>
      <c r="B11" s="15" t="s">
        <v>134</v>
      </c>
      <c r="C11" s="44" t="s">
        <v>152</v>
      </c>
    </row>
  </sheetData>
  <conditionalFormatting sqref="C7:C9">
    <cfRule type="cellIs" dxfId="21" priority="2" stopIfTrue="1" operator="lessThan">
      <formula>0</formula>
    </cfRule>
  </conditionalFormatting>
  <conditionalFormatting sqref="C10:C11">
    <cfRule type="cellIs" dxfId="2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89FE-51A9-4E82-B243-FCBAF4BAEC68}">
  <sheetPr codeName="Sheet12">
    <pageSetUpPr fitToPage="1"/>
  </sheetPr>
  <dimension ref="B3:P52"/>
  <sheetViews>
    <sheetView zoomScale="85" zoomScaleNormal="85" workbookViewId="0"/>
  </sheetViews>
  <sheetFormatPr baseColWidth="10" defaultColWidth="9.1640625" defaultRowHeight="15"/>
  <cols>
    <col min="1" max="1" width="9.1640625" style="1"/>
    <col min="2" max="2" width="7.5" style="63" customWidth="1"/>
    <col min="3" max="3" width="44" style="1" customWidth="1"/>
    <col min="4" max="5" width="23" style="1" customWidth="1"/>
    <col min="6" max="10" width="21.1640625" style="1" customWidth="1"/>
    <col min="11" max="16384" width="9.1640625" style="1"/>
  </cols>
  <sheetData>
    <row r="3" spans="2:16" ht="24" customHeight="1">
      <c r="C3" s="47" t="s">
        <v>189</v>
      </c>
      <c r="D3" s="47"/>
      <c r="E3" s="47"/>
      <c r="F3" s="47"/>
      <c r="G3" s="47"/>
      <c r="H3" s="47"/>
      <c r="I3" s="47"/>
      <c r="J3" s="47"/>
    </row>
    <row r="5" spans="2:16">
      <c r="B5" s="1"/>
    </row>
    <row r="6" spans="2:16" ht="16">
      <c r="B6" s="1"/>
      <c r="D6" s="59" t="s">
        <v>7</v>
      </c>
      <c r="E6" s="59" t="s">
        <v>8</v>
      </c>
      <c r="F6" s="59" t="s">
        <v>9</v>
      </c>
      <c r="G6" s="59" t="s">
        <v>46</v>
      </c>
      <c r="H6" s="59" t="s">
        <v>47</v>
      </c>
      <c r="I6" s="59" t="s">
        <v>155</v>
      </c>
      <c r="J6" s="59" t="s">
        <v>156</v>
      </c>
    </row>
    <row r="7" spans="2:16">
      <c r="B7" s="1"/>
      <c r="C7" s="1" t="s">
        <v>190</v>
      </c>
      <c r="D7" s="1302" t="s">
        <v>191</v>
      </c>
      <c r="E7" s="1303" t="s">
        <v>192</v>
      </c>
      <c r="F7" s="1302" t="s">
        <v>193</v>
      </c>
      <c r="G7" s="1302"/>
      <c r="H7" s="1302"/>
      <c r="I7" s="1302"/>
      <c r="J7" s="1302"/>
    </row>
    <row r="8" spans="2:16" ht="90.75" customHeight="1">
      <c r="B8" s="1"/>
      <c r="D8" s="1302"/>
      <c r="E8" s="1303"/>
      <c r="F8" s="59" t="s">
        <v>194</v>
      </c>
      <c r="G8" s="59" t="s">
        <v>195</v>
      </c>
      <c r="H8" s="59" t="s">
        <v>196</v>
      </c>
      <c r="I8" s="59" t="s">
        <v>197</v>
      </c>
      <c r="J8" s="59" t="s">
        <v>198</v>
      </c>
    </row>
    <row r="9" spans="2:16" ht="32">
      <c r="C9" s="64" t="s">
        <v>199</v>
      </c>
      <c r="D9" s="65"/>
      <c r="E9" s="66"/>
      <c r="F9" s="66"/>
      <c r="G9" s="66"/>
      <c r="H9" s="66"/>
      <c r="I9" s="66"/>
      <c r="J9" s="66"/>
      <c r="P9" s="67"/>
    </row>
    <row r="10" spans="2:16">
      <c r="B10" s="41">
        <v>1</v>
      </c>
      <c r="C10" s="68"/>
      <c r="D10" s="69"/>
      <c r="E10" s="70"/>
      <c r="F10" s="70"/>
      <c r="G10" s="70"/>
      <c r="H10" s="70"/>
      <c r="I10" s="71"/>
      <c r="J10" s="71"/>
    </row>
    <row r="11" spans="2:16">
      <c r="B11" s="41">
        <v>2</v>
      </c>
      <c r="C11" s="68"/>
      <c r="D11" s="69"/>
      <c r="E11" s="70"/>
      <c r="F11" s="70"/>
      <c r="G11" s="70"/>
      <c r="H11" s="70"/>
      <c r="I11" s="71"/>
      <c r="J11" s="71"/>
    </row>
    <row r="12" spans="2:16">
      <c r="B12" s="41">
        <v>3</v>
      </c>
      <c r="C12" s="68"/>
      <c r="D12" s="69"/>
      <c r="E12" s="70"/>
      <c r="F12" s="70"/>
      <c r="G12" s="70"/>
      <c r="H12" s="70"/>
      <c r="I12" s="71"/>
      <c r="J12" s="71"/>
    </row>
    <row r="13" spans="2:16">
      <c r="B13" s="72"/>
      <c r="C13" s="68"/>
      <c r="D13" s="69"/>
      <c r="E13" s="70"/>
      <c r="F13" s="70"/>
      <c r="G13" s="70"/>
      <c r="H13" s="70"/>
      <c r="I13" s="71"/>
      <c r="J13" s="71"/>
    </row>
    <row r="14" spans="2:16">
      <c r="B14" s="72"/>
      <c r="C14" s="68"/>
      <c r="D14" s="69"/>
      <c r="E14" s="70"/>
      <c r="F14" s="70"/>
      <c r="G14" s="70"/>
      <c r="H14" s="70"/>
      <c r="I14" s="71"/>
      <c r="J14" s="71"/>
    </row>
    <row r="15" spans="2:16">
      <c r="B15" s="72"/>
      <c r="C15" s="68"/>
      <c r="D15" s="69"/>
      <c r="E15" s="70"/>
      <c r="F15" s="70"/>
      <c r="G15" s="70"/>
      <c r="H15" s="70"/>
      <c r="I15" s="71"/>
      <c r="J15" s="71"/>
    </row>
    <row r="16" spans="2:16">
      <c r="B16" s="72"/>
      <c r="C16" s="68"/>
      <c r="D16" s="69"/>
      <c r="E16" s="70"/>
      <c r="F16" s="70"/>
      <c r="G16" s="70"/>
      <c r="H16" s="70"/>
      <c r="I16" s="71"/>
      <c r="J16" s="71"/>
    </row>
    <row r="17" spans="2:10">
      <c r="B17" s="72"/>
      <c r="C17" s="68"/>
      <c r="D17" s="69"/>
      <c r="E17" s="70"/>
      <c r="F17" s="70"/>
      <c r="G17" s="70"/>
      <c r="H17" s="70"/>
      <c r="I17" s="71"/>
      <c r="J17" s="71"/>
    </row>
    <row r="18" spans="2:10">
      <c r="B18" s="72"/>
      <c r="C18" s="68"/>
      <c r="D18" s="69"/>
      <c r="E18" s="70"/>
      <c r="F18" s="70"/>
      <c r="G18" s="70"/>
      <c r="H18" s="70"/>
      <c r="I18" s="71"/>
      <c r="J18" s="71"/>
    </row>
    <row r="19" spans="2:10" ht="16">
      <c r="B19" s="41"/>
      <c r="C19" s="68" t="s">
        <v>200</v>
      </c>
      <c r="D19" s="69"/>
      <c r="E19" s="70"/>
      <c r="F19" s="70"/>
      <c r="G19" s="70"/>
      <c r="H19" s="70"/>
      <c r="I19" s="71"/>
      <c r="J19" s="71"/>
    </row>
    <row r="20" spans="2:10" ht="16">
      <c r="B20" s="73" t="s">
        <v>201</v>
      </c>
      <c r="C20" s="74" t="s">
        <v>202</v>
      </c>
      <c r="D20" s="69"/>
      <c r="E20" s="70"/>
      <c r="F20" s="70"/>
      <c r="G20" s="70"/>
      <c r="H20" s="70"/>
      <c r="I20" s="71"/>
      <c r="J20" s="71"/>
    </row>
    <row r="21" spans="2:10">
      <c r="B21" s="41"/>
      <c r="C21" s="68"/>
      <c r="D21" s="69"/>
      <c r="E21" s="70"/>
      <c r="F21" s="70"/>
      <c r="G21" s="70"/>
      <c r="H21" s="70"/>
      <c r="I21" s="71"/>
      <c r="J21" s="71"/>
    </row>
    <row r="22" spans="2:10" ht="32">
      <c r="B22" s="41"/>
      <c r="C22" s="64" t="s">
        <v>203</v>
      </c>
      <c r="D22" s="65"/>
      <c r="E22" s="66"/>
      <c r="F22" s="66"/>
      <c r="G22" s="66"/>
      <c r="H22" s="66"/>
      <c r="I22" s="66"/>
      <c r="J22" s="66"/>
    </row>
    <row r="23" spans="2:10">
      <c r="B23" s="72" t="s">
        <v>204</v>
      </c>
      <c r="C23" s="68"/>
      <c r="D23" s="69"/>
      <c r="E23" s="70"/>
      <c r="F23" s="70"/>
      <c r="G23" s="70"/>
      <c r="H23" s="70"/>
      <c r="I23" s="71"/>
      <c r="J23" s="71"/>
    </row>
    <row r="24" spans="2:10">
      <c r="B24" s="41">
        <v>2</v>
      </c>
      <c r="C24" s="68"/>
      <c r="D24" s="69"/>
      <c r="E24" s="70"/>
      <c r="F24" s="70"/>
      <c r="G24" s="70"/>
      <c r="H24" s="70"/>
      <c r="I24" s="71"/>
      <c r="J24" s="71"/>
    </row>
    <row r="25" spans="2:10">
      <c r="B25" s="41">
        <v>3</v>
      </c>
      <c r="C25" s="68"/>
      <c r="D25" s="69"/>
      <c r="E25" s="70"/>
      <c r="F25" s="70"/>
      <c r="G25" s="70"/>
      <c r="H25" s="70"/>
      <c r="I25" s="71"/>
      <c r="J25" s="71"/>
    </row>
    <row r="26" spans="2:10">
      <c r="B26" s="41"/>
      <c r="C26" s="68"/>
      <c r="D26" s="69"/>
      <c r="E26" s="70"/>
      <c r="F26" s="70"/>
      <c r="G26" s="70"/>
      <c r="H26" s="70"/>
      <c r="I26" s="71"/>
      <c r="J26" s="71"/>
    </row>
    <row r="27" spans="2:10">
      <c r="B27" s="41"/>
      <c r="C27" s="68"/>
      <c r="D27" s="69"/>
      <c r="E27" s="70"/>
      <c r="F27" s="70"/>
      <c r="G27" s="70"/>
      <c r="H27" s="70"/>
      <c r="I27" s="71"/>
      <c r="J27" s="71"/>
    </row>
    <row r="28" spans="2:10">
      <c r="B28" s="41"/>
      <c r="C28" s="68"/>
      <c r="D28" s="69"/>
      <c r="E28" s="70"/>
      <c r="F28" s="70"/>
      <c r="G28" s="70"/>
      <c r="H28" s="70"/>
      <c r="I28" s="71"/>
      <c r="J28" s="71"/>
    </row>
    <row r="29" spans="2:10">
      <c r="B29" s="41"/>
      <c r="C29" s="68"/>
      <c r="D29" s="69"/>
      <c r="E29" s="70"/>
      <c r="F29" s="70"/>
      <c r="G29" s="70"/>
      <c r="H29" s="70"/>
      <c r="I29" s="71"/>
      <c r="J29" s="71"/>
    </row>
    <row r="30" spans="2:10" ht="16">
      <c r="B30" s="41"/>
      <c r="C30" s="68" t="s">
        <v>200</v>
      </c>
      <c r="D30" s="69"/>
      <c r="E30" s="70"/>
      <c r="F30" s="70"/>
      <c r="G30" s="70"/>
      <c r="H30" s="70"/>
      <c r="I30" s="71"/>
      <c r="J30" s="71"/>
    </row>
    <row r="31" spans="2:10" ht="16">
      <c r="B31" s="75" t="s">
        <v>201</v>
      </c>
      <c r="C31" s="74" t="s">
        <v>205</v>
      </c>
      <c r="D31" s="69"/>
      <c r="E31" s="70"/>
      <c r="F31" s="70"/>
      <c r="G31" s="70"/>
      <c r="H31" s="70"/>
      <c r="I31" s="71"/>
      <c r="J31" s="71"/>
    </row>
    <row r="32" spans="2:10">
      <c r="C32" s="1304"/>
      <c r="D32" s="1304"/>
    </row>
    <row r="33" spans="3:4">
      <c r="C33" s="1304"/>
      <c r="D33" s="1304"/>
    </row>
    <row r="34" spans="3:4">
      <c r="C34" s="1305"/>
      <c r="D34" s="1305"/>
    </row>
    <row r="35" spans="3:4">
      <c r="C35" s="1301"/>
      <c r="D35" s="1301"/>
    </row>
    <row r="36" spans="3:4">
      <c r="C36" s="1306"/>
      <c r="D36" s="1306"/>
    </row>
    <row r="37" spans="3:4">
      <c r="C37" s="1306"/>
      <c r="D37" s="1306"/>
    </row>
    <row r="38" spans="3:4">
      <c r="C38" s="1300"/>
      <c r="D38" s="1300"/>
    </row>
    <row r="39" spans="3:4">
      <c r="C39" s="1300"/>
      <c r="D39" s="1300"/>
    </row>
    <row r="40" spans="3:4">
      <c r="C40" s="1299"/>
      <c r="D40" s="1299"/>
    </row>
    <row r="41" spans="3:4">
      <c r="C41" s="1300"/>
      <c r="D41" s="1300"/>
    </row>
    <row r="42" spans="3:4">
      <c r="C42" s="1299"/>
      <c r="D42" s="1299"/>
    </row>
    <row r="43" spans="3:4">
      <c r="C43" s="1300"/>
      <c r="D43" s="1300"/>
    </row>
    <row r="44" spans="3:4">
      <c r="C44" s="1299"/>
      <c r="D44" s="1299"/>
    </row>
    <row r="45" spans="3:4">
      <c r="C45" s="1300"/>
      <c r="D45" s="1300"/>
    </row>
    <row r="46" spans="3:4">
      <c r="C46" s="1299"/>
      <c r="D46" s="1299"/>
    </row>
    <row r="47" spans="3:4">
      <c r="C47" s="1301"/>
      <c r="D47" s="1301"/>
    </row>
    <row r="48" spans="3:4">
      <c r="C48" s="1299"/>
      <c r="D48" s="1299"/>
    </row>
    <row r="49" spans="3:4">
      <c r="C49" s="1300"/>
      <c r="D49" s="1300"/>
    </row>
    <row r="50" spans="3:4">
      <c r="C50" s="1300"/>
      <c r="D50" s="1300"/>
    </row>
    <row r="51" spans="3:4">
      <c r="C51" s="1300"/>
      <c r="D51" s="1300"/>
    </row>
    <row r="52" spans="3:4">
      <c r="C52" s="1299"/>
      <c r="D52" s="1299"/>
    </row>
  </sheetData>
  <mergeCells count="24">
    <mergeCell ref="C40:D40"/>
    <mergeCell ref="D7:D8"/>
    <mergeCell ref="E7:E8"/>
    <mergeCell ref="F7:J7"/>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s>
  <pageMargins left="0.7" right="0.7" top="0.75" bottom="0.75" header="0.3" footer="0.3"/>
  <pageSetup paperSize="9" scale="64" orientation="landscape" horizontalDpi="1200" verticalDpi="1200" r:id="rId1"/>
  <headerFooter>
    <oddHeader>&amp;CEN
Annex V</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D888D-C49F-4248-A373-D94BA43E6C28}">
  <sheetPr codeName="Sheet13">
    <pageSetUpPr fitToPage="1"/>
  </sheetPr>
  <dimension ref="B2:H19"/>
  <sheetViews>
    <sheetView workbookViewId="0"/>
  </sheetViews>
  <sheetFormatPr baseColWidth="10" defaultColWidth="9.1640625" defaultRowHeight="15"/>
  <cols>
    <col min="1" max="1" width="7.83203125" style="1" customWidth="1"/>
    <col min="2" max="2" width="8.5" style="63" customWidth="1"/>
    <col min="3" max="3" width="96.83203125" style="1" customWidth="1"/>
    <col min="4" max="8" width="14.5" style="1" customWidth="1"/>
    <col min="9" max="9" width="25.5" style="1" customWidth="1"/>
    <col min="10" max="16384" width="9.1640625" style="1"/>
  </cols>
  <sheetData>
    <row r="2" spans="2:8" s="77" customFormat="1" ht="19">
      <c r="B2" s="76"/>
      <c r="C2" s="47" t="s">
        <v>184</v>
      </c>
    </row>
    <row r="5" spans="2:8" ht="16">
      <c r="B5" s="1"/>
      <c r="D5" s="59" t="s">
        <v>7</v>
      </c>
      <c r="E5" s="59" t="s">
        <v>8</v>
      </c>
      <c r="F5" s="59" t="s">
        <v>9</v>
      </c>
      <c r="G5" s="59" t="s">
        <v>46</v>
      </c>
      <c r="H5" s="59" t="s">
        <v>47</v>
      </c>
    </row>
    <row r="6" spans="2:8">
      <c r="B6" s="1"/>
      <c r="D6" s="1302" t="s">
        <v>45</v>
      </c>
      <c r="E6" s="1302" t="s">
        <v>206</v>
      </c>
      <c r="F6" s="1302"/>
      <c r="G6" s="1302"/>
      <c r="H6" s="1302"/>
    </row>
    <row r="7" spans="2:8" ht="32">
      <c r="B7" s="1"/>
      <c r="D7" s="1302"/>
      <c r="E7" s="59" t="s">
        <v>207</v>
      </c>
      <c r="F7" s="59" t="s">
        <v>208</v>
      </c>
      <c r="G7" s="78" t="s">
        <v>209</v>
      </c>
      <c r="H7" s="59" t="s">
        <v>210</v>
      </c>
    </row>
    <row r="8" spans="2:8" ht="16">
      <c r="B8" s="79">
        <v>1</v>
      </c>
      <c r="C8" s="80" t="s">
        <v>211</v>
      </c>
      <c r="D8" s="44"/>
      <c r="E8" s="44"/>
      <c r="F8" s="15"/>
      <c r="G8" s="44"/>
      <c r="H8" s="44"/>
    </row>
    <row r="9" spans="2:8" ht="16">
      <c r="B9" s="79">
        <v>2</v>
      </c>
      <c r="C9" s="80" t="s">
        <v>212</v>
      </c>
      <c r="D9" s="44"/>
      <c r="E9" s="44"/>
      <c r="F9" s="15"/>
      <c r="G9" s="44"/>
      <c r="H9" s="44"/>
    </row>
    <row r="10" spans="2:8" ht="16">
      <c r="B10" s="79">
        <v>3</v>
      </c>
      <c r="C10" s="80" t="s">
        <v>213</v>
      </c>
      <c r="D10" s="44"/>
      <c r="E10" s="44"/>
      <c r="F10" s="15"/>
      <c r="G10" s="44"/>
      <c r="H10" s="44"/>
    </row>
    <row r="11" spans="2:8" ht="16">
      <c r="B11" s="79">
        <v>4</v>
      </c>
      <c r="C11" s="74" t="s">
        <v>214</v>
      </c>
      <c r="D11" s="44"/>
      <c r="E11" s="44"/>
      <c r="F11" s="15"/>
      <c r="G11" s="44"/>
      <c r="H11" s="81"/>
    </row>
    <row r="12" spans="2:8" ht="16">
      <c r="B12" s="59">
        <v>5</v>
      </c>
      <c r="C12" s="82" t="s">
        <v>215</v>
      </c>
      <c r="D12" s="44"/>
      <c r="E12" s="44"/>
      <c r="F12" s="15"/>
      <c r="G12" s="44"/>
      <c r="H12" s="81"/>
    </row>
    <row r="13" spans="2:8" ht="16">
      <c r="B13" s="59">
        <v>6</v>
      </c>
      <c r="C13" s="82" t="s">
        <v>216</v>
      </c>
      <c r="D13" s="44"/>
      <c r="E13" s="44"/>
      <c r="F13" s="15"/>
      <c r="G13" s="44"/>
      <c r="H13" s="81"/>
    </row>
    <row r="14" spans="2:8" ht="16">
      <c r="B14" s="59">
        <v>7</v>
      </c>
      <c r="C14" s="82" t="s">
        <v>217</v>
      </c>
      <c r="D14" s="44"/>
      <c r="E14" s="44"/>
      <c r="F14" s="15"/>
      <c r="G14" s="44"/>
      <c r="H14" s="81"/>
    </row>
    <row r="15" spans="2:8" ht="16">
      <c r="B15" s="59">
        <v>8</v>
      </c>
      <c r="C15" s="82" t="s">
        <v>218</v>
      </c>
      <c r="D15" s="44"/>
      <c r="E15" s="44"/>
      <c r="F15" s="15"/>
      <c r="G15" s="44"/>
      <c r="H15" s="81"/>
    </row>
    <row r="16" spans="2:8" ht="16">
      <c r="B16" s="59">
        <v>9</v>
      </c>
      <c r="C16" s="82" t="s">
        <v>219</v>
      </c>
      <c r="D16" s="44"/>
      <c r="E16" s="44"/>
      <c r="F16" s="15"/>
      <c r="G16" s="44"/>
      <c r="H16" s="81"/>
    </row>
    <row r="17" spans="2:8" ht="16">
      <c r="B17" s="59">
        <v>10</v>
      </c>
      <c r="C17" s="82" t="s">
        <v>220</v>
      </c>
      <c r="D17" s="44"/>
      <c r="E17" s="44"/>
      <c r="F17" s="15"/>
      <c r="G17" s="44"/>
      <c r="H17" s="81"/>
    </row>
    <row r="18" spans="2:8" ht="16">
      <c r="B18" s="59">
        <v>11</v>
      </c>
      <c r="C18" s="82" t="s">
        <v>221</v>
      </c>
      <c r="D18" s="44"/>
      <c r="E18" s="44"/>
      <c r="F18" s="15"/>
      <c r="G18" s="44"/>
      <c r="H18" s="81"/>
    </row>
    <row r="19" spans="2:8" ht="16">
      <c r="B19" s="79">
        <v>12</v>
      </c>
      <c r="C19" s="74" t="s">
        <v>222</v>
      </c>
      <c r="D19" s="44"/>
      <c r="E19" s="44"/>
      <c r="F19" s="15"/>
      <c r="G19" s="44"/>
      <c r="H19" s="44"/>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&amp;CEN
Annex V</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F4A6-9A7D-4C54-B9B3-4E560F2E7111}">
  <sheetPr codeName="Sheet14">
    <pageSetUpPr fitToPage="1"/>
  </sheetPr>
  <dimension ref="B3:I12"/>
  <sheetViews>
    <sheetView workbookViewId="0"/>
  </sheetViews>
  <sheetFormatPr baseColWidth="10" defaultColWidth="9.1640625" defaultRowHeight="15"/>
  <cols>
    <col min="1" max="1" width="9.1640625" style="1"/>
    <col min="2" max="2" width="20.5" style="1" customWidth="1"/>
    <col min="3" max="3" width="18.1640625" style="1" customWidth="1"/>
    <col min="4" max="8" width="14.5" style="1" customWidth="1"/>
    <col min="9" max="9" width="26.5" style="1" customWidth="1"/>
    <col min="10" max="16384" width="9.1640625" style="1"/>
  </cols>
  <sheetData>
    <row r="3" spans="2:9" s="77" customFormat="1" ht="19">
      <c r="B3" s="47" t="s">
        <v>185</v>
      </c>
    </row>
    <row r="6" spans="2:9" ht="16">
      <c r="B6" s="15" t="s">
        <v>7</v>
      </c>
      <c r="C6" s="41" t="s">
        <v>8</v>
      </c>
      <c r="D6" s="15" t="s">
        <v>9</v>
      </c>
      <c r="E6" s="15" t="s">
        <v>46</v>
      </c>
      <c r="F6" s="15" t="s">
        <v>47</v>
      </c>
      <c r="G6" s="15" t="s">
        <v>155</v>
      </c>
      <c r="H6" s="15" t="s">
        <v>156</v>
      </c>
      <c r="I6" s="41" t="s">
        <v>157</v>
      </c>
    </row>
    <row r="7" spans="2:9" ht="16">
      <c r="B7" s="1307" t="s">
        <v>223</v>
      </c>
      <c r="C7" s="1303" t="s">
        <v>224</v>
      </c>
      <c r="D7" s="1308" t="s">
        <v>225</v>
      </c>
      <c r="E7" s="1309"/>
      <c r="F7" s="1309"/>
      <c r="G7" s="1309"/>
      <c r="H7" s="1310"/>
      <c r="I7" s="44" t="s">
        <v>226</v>
      </c>
    </row>
    <row r="8" spans="2:9" ht="48">
      <c r="B8" s="1307"/>
      <c r="C8" s="1303"/>
      <c r="D8" s="15" t="s">
        <v>227</v>
      </c>
      <c r="E8" s="15" t="s">
        <v>228</v>
      </c>
      <c r="F8" s="15" t="s">
        <v>229</v>
      </c>
      <c r="G8" s="15" t="s">
        <v>230</v>
      </c>
      <c r="H8" s="15" t="s">
        <v>231</v>
      </c>
      <c r="I8" s="83"/>
    </row>
    <row r="9" spans="2:9" ht="20" customHeight="1">
      <c r="B9" s="84" t="s">
        <v>232</v>
      </c>
      <c r="C9" s="84" t="s">
        <v>227</v>
      </c>
      <c r="D9" s="85" t="s">
        <v>233</v>
      </c>
      <c r="E9" s="86"/>
      <c r="F9" s="86"/>
      <c r="G9" s="86"/>
      <c r="H9" s="86"/>
      <c r="I9" s="84" t="s">
        <v>234</v>
      </c>
    </row>
    <row r="10" spans="2:9" ht="20" customHeight="1">
      <c r="B10" s="84" t="s">
        <v>235</v>
      </c>
      <c r="C10" s="84" t="s">
        <v>227</v>
      </c>
      <c r="D10" s="86"/>
      <c r="E10" s="85" t="s">
        <v>233</v>
      </c>
      <c r="F10" s="86"/>
      <c r="G10" s="86"/>
      <c r="H10" s="86"/>
      <c r="I10" s="84" t="s">
        <v>234</v>
      </c>
    </row>
    <row r="11" spans="2:9" ht="20" customHeight="1">
      <c r="B11" s="84" t="s">
        <v>236</v>
      </c>
      <c r="C11" s="84" t="s">
        <v>227</v>
      </c>
      <c r="D11" s="86"/>
      <c r="E11" s="86"/>
      <c r="F11" s="86"/>
      <c r="G11" s="85" t="s">
        <v>233</v>
      </c>
      <c r="H11" s="85"/>
      <c r="I11" s="84" t="s">
        <v>237</v>
      </c>
    </row>
    <row r="12" spans="2:9" ht="20" customHeight="1">
      <c r="B12" s="84" t="s">
        <v>238</v>
      </c>
      <c r="C12" s="84" t="s">
        <v>227</v>
      </c>
      <c r="D12" s="86"/>
      <c r="E12" s="86"/>
      <c r="F12" s="85" t="s">
        <v>233</v>
      </c>
      <c r="G12" s="86"/>
      <c r="H12" s="86"/>
      <c r="I12" s="84" t="s">
        <v>239</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8" orientation="landscape" r:id="rId1"/>
  <headerFooter>
    <oddHeader>&amp;CEN
Annex V</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97F2-BE80-41C7-9746-474D55E34AE5}">
  <sheetPr codeName="Sheet15">
    <pageSetUpPr fitToPage="1"/>
  </sheetPr>
  <dimension ref="B3:D13"/>
  <sheetViews>
    <sheetView workbookViewId="0"/>
  </sheetViews>
  <sheetFormatPr baseColWidth="10" defaultColWidth="9.1640625" defaultRowHeight="15"/>
  <cols>
    <col min="1" max="1" width="7.83203125" style="1" customWidth="1"/>
    <col min="2" max="2" width="15.5" style="87" customWidth="1"/>
    <col min="3" max="3" width="12.5" style="1" bestFit="1" customWidth="1"/>
    <col min="4" max="4" width="84.1640625" style="1" bestFit="1" customWidth="1"/>
    <col min="5" max="7" width="26.5" style="1" customWidth="1"/>
    <col min="8" max="16384" width="9.1640625" style="1"/>
  </cols>
  <sheetData>
    <row r="3" spans="2:4" ht="19">
      <c r="B3" s="47" t="s">
        <v>186</v>
      </c>
      <c r="C3" s="88"/>
    </row>
    <row r="4" spans="2:4">
      <c r="B4" s="1" t="s">
        <v>120</v>
      </c>
      <c r="C4" s="89"/>
    </row>
    <row r="7" spans="2:4" ht="16">
      <c r="B7" s="15" t="s">
        <v>121</v>
      </c>
      <c r="C7" s="15" t="s">
        <v>113</v>
      </c>
      <c r="D7" s="44" t="s">
        <v>122</v>
      </c>
    </row>
    <row r="8" spans="2:4" s="90" customFormat="1" ht="16">
      <c r="B8" s="15" t="s">
        <v>240</v>
      </c>
      <c r="C8" s="15" t="s">
        <v>116</v>
      </c>
      <c r="D8" s="44" t="s">
        <v>241</v>
      </c>
    </row>
    <row r="9" spans="2:4" s="90" customFormat="1" ht="32">
      <c r="B9" s="15" t="s">
        <v>242</v>
      </c>
      <c r="C9" s="15" t="s">
        <v>117</v>
      </c>
      <c r="D9" s="44" t="s">
        <v>243</v>
      </c>
    </row>
    <row r="12" spans="2:4">
      <c r="B12" s="91"/>
    </row>
    <row r="13" spans="2:4">
      <c r="B13" s="1"/>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381A-7E42-4C09-AE59-8DAFD821D0CB}">
  <sheetPr codeName="Sheet16"/>
  <dimension ref="A3:D11"/>
  <sheetViews>
    <sheetView workbookViewId="0"/>
  </sheetViews>
  <sheetFormatPr baseColWidth="10" defaultColWidth="11.5" defaultRowHeight="15"/>
  <cols>
    <col min="1" max="1" width="6.5" style="1" customWidth="1"/>
    <col min="2" max="2" width="14.5" style="1" customWidth="1"/>
    <col min="3" max="3" width="13.5" style="1" customWidth="1"/>
    <col min="4" max="4" width="95.83203125" style="1" customWidth="1"/>
    <col min="5" max="16384" width="11.5" style="1"/>
  </cols>
  <sheetData>
    <row r="3" spans="1:4" ht="19">
      <c r="A3" s="3"/>
      <c r="B3" s="47" t="s">
        <v>187</v>
      </c>
      <c r="C3" s="3"/>
      <c r="D3" s="47"/>
    </row>
    <row r="4" spans="1:4">
      <c r="B4" s="1" t="s">
        <v>120</v>
      </c>
    </row>
    <row r="7" spans="1:4" ht="16">
      <c r="B7" s="15" t="s">
        <v>121</v>
      </c>
      <c r="C7" s="15" t="s">
        <v>113</v>
      </c>
      <c r="D7" s="44" t="s">
        <v>122</v>
      </c>
    </row>
    <row r="8" spans="1:4" ht="16">
      <c r="B8" s="15" t="s">
        <v>244</v>
      </c>
      <c r="C8" s="15" t="s">
        <v>116</v>
      </c>
      <c r="D8" s="44" t="s">
        <v>245</v>
      </c>
    </row>
    <row r="9" spans="1:4" ht="32">
      <c r="B9" s="15" t="s">
        <v>246</v>
      </c>
      <c r="C9" s="15" t="s">
        <v>117</v>
      </c>
      <c r="D9" s="44" t="s">
        <v>247</v>
      </c>
    </row>
    <row r="10" spans="1:4" ht="32">
      <c r="B10" s="15" t="s">
        <v>248</v>
      </c>
      <c r="C10" s="15" t="s">
        <v>147</v>
      </c>
      <c r="D10" s="44" t="s">
        <v>249</v>
      </c>
    </row>
    <row r="11" spans="1:4" s="24" customFormat="1" ht="32">
      <c r="B11" s="5" t="s">
        <v>246</v>
      </c>
      <c r="C11" s="5" t="s">
        <v>132</v>
      </c>
      <c r="D11" s="6" t="s">
        <v>250</v>
      </c>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2FFB6-AAD8-41ED-920D-D317FE2BCEA4}">
  <sheetPr codeName="Sheet17">
    <pageSetUpPr fitToPage="1"/>
  </sheetPr>
  <dimension ref="A2:M19"/>
  <sheetViews>
    <sheetView workbookViewId="0"/>
  </sheetViews>
  <sheetFormatPr baseColWidth="10" defaultColWidth="11.5" defaultRowHeight="15"/>
  <cols>
    <col min="1" max="1" width="4" style="1" customWidth="1"/>
    <col min="2" max="2" width="19.5" style="1" customWidth="1"/>
    <col min="3" max="3" width="5.5" style="1" customWidth="1"/>
    <col min="4" max="4" width="6.5" style="1" customWidth="1"/>
    <col min="5" max="5" width="8" style="1" customWidth="1"/>
    <col min="6" max="6" width="5.5" style="1" customWidth="1"/>
    <col min="7" max="7" width="9.5" style="1" customWidth="1"/>
    <col min="8" max="9" width="10.5" style="1" customWidth="1"/>
    <col min="10" max="10" width="12.1640625" style="1" customWidth="1"/>
    <col min="11" max="11" width="9.5" style="1" customWidth="1"/>
    <col min="12" max="12" width="12.1640625" style="1" customWidth="1"/>
    <col min="13" max="16384" width="11.5" style="1"/>
  </cols>
  <sheetData>
    <row r="2" spans="1:13" ht="17">
      <c r="B2" s="92" t="s">
        <v>188</v>
      </c>
    </row>
    <row r="3" spans="1:13">
      <c r="B3" s="93" t="s">
        <v>251</v>
      </c>
    </row>
    <row r="4" spans="1:13">
      <c r="A4" s="94"/>
    </row>
    <row r="5" spans="1:13">
      <c r="A5" s="95"/>
      <c r="B5" s="96"/>
      <c r="C5" s="97" t="s">
        <v>7</v>
      </c>
      <c r="D5" s="97" t="s">
        <v>8</v>
      </c>
      <c r="E5" s="97" t="s">
        <v>9</v>
      </c>
      <c r="F5" s="97" t="s">
        <v>46</v>
      </c>
      <c r="G5" s="97" t="s">
        <v>47</v>
      </c>
      <c r="H5" s="98" t="s">
        <v>252</v>
      </c>
      <c r="I5" s="98" t="s">
        <v>253</v>
      </c>
      <c r="J5" s="97" t="s">
        <v>155</v>
      </c>
      <c r="K5" s="97" t="s">
        <v>156</v>
      </c>
      <c r="L5" s="97" t="s">
        <v>157</v>
      </c>
      <c r="M5" s="11"/>
    </row>
    <row r="6" spans="1:13" ht="28.5" customHeight="1">
      <c r="A6" s="95"/>
      <c r="B6" s="96"/>
      <c r="C6" s="1311" t="s">
        <v>254</v>
      </c>
      <c r="D6" s="1312"/>
      <c r="E6" s="1312"/>
      <c r="F6" s="1312"/>
      <c r="G6" s="1313"/>
      <c r="H6" s="1314" t="s">
        <v>255</v>
      </c>
      <c r="I6" s="1315"/>
      <c r="J6" s="1316" t="s">
        <v>256</v>
      </c>
      <c r="K6" s="99"/>
      <c r="L6" s="100"/>
      <c r="M6" s="11"/>
    </row>
    <row r="7" spans="1:13" ht="60">
      <c r="A7" s="95"/>
      <c r="B7" s="101" t="s">
        <v>257</v>
      </c>
      <c r="C7" s="97" t="s">
        <v>258</v>
      </c>
      <c r="D7" s="97" t="s">
        <v>259</v>
      </c>
      <c r="E7" s="97" t="s">
        <v>260</v>
      </c>
      <c r="F7" s="97" t="s">
        <v>261</v>
      </c>
      <c r="G7" s="97" t="s">
        <v>262</v>
      </c>
      <c r="H7" s="98" t="s">
        <v>263</v>
      </c>
      <c r="I7" s="98" t="s">
        <v>264</v>
      </c>
      <c r="J7" s="1317"/>
      <c r="K7" s="98" t="s">
        <v>265</v>
      </c>
      <c r="L7" s="98" t="s">
        <v>266</v>
      </c>
      <c r="M7" s="11"/>
    </row>
    <row r="8" spans="1:13" ht="26.25" customHeight="1">
      <c r="A8" s="97">
        <v>1</v>
      </c>
      <c r="B8" s="101" t="s">
        <v>267</v>
      </c>
      <c r="C8" s="97"/>
      <c r="D8" s="97"/>
      <c r="E8" s="97"/>
      <c r="F8" s="97"/>
      <c r="G8" s="97"/>
      <c r="H8" s="102"/>
      <c r="I8" s="102"/>
      <c r="J8" s="103"/>
      <c r="K8" s="97"/>
      <c r="L8" s="97"/>
      <c r="M8" s="11"/>
    </row>
    <row r="9" spans="1:13" ht="26.25" customHeight="1">
      <c r="A9" s="104">
        <v>2</v>
      </c>
      <c r="B9" s="105" t="s">
        <v>25</v>
      </c>
      <c r="C9" s="104"/>
      <c r="D9" s="104"/>
      <c r="E9" s="104"/>
      <c r="F9" s="104"/>
      <c r="G9" s="104"/>
      <c r="H9" s="106"/>
      <c r="I9" s="106"/>
      <c r="J9" s="107"/>
      <c r="K9" s="104"/>
      <c r="L9" s="104"/>
      <c r="M9" s="11"/>
    </row>
    <row r="10" spans="1:13">
      <c r="A10" s="97">
        <v>3</v>
      </c>
      <c r="B10" s="108" t="s">
        <v>268</v>
      </c>
      <c r="C10" s="109"/>
      <c r="D10" s="109"/>
      <c r="E10" s="109"/>
      <c r="F10" s="109"/>
      <c r="G10" s="109"/>
      <c r="H10" s="110"/>
      <c r="I10" s="110"/>
      <c r="J10" s="109"/>
      <c r="K10" s="109"/>
      <c r="L10" s="109"/>
      <c r="M10" s="11"/>
    </row>
    <row r="11" spans="1:13">
      <c r="A11" s="97">
        <v>4</v>
      </c>
      <c r="B11" s="108" t="s">
        <v>269</v>
      </c>
      <c r="C11" s="109"/>
      <c r="D11" s="109"/>
      <c r="E11" s="109"/>
      <c r="F11" s="109"/>
      <c r="G11" s="109"/>
      <c r="H11" s="110"/>
      <c r="I11" s="110"/>
      <c r="J11" s="109"/>
      <c r="K11" s="109"/>
      <c r="L11" s="109"/>
      <c r="M11" s="11"/>
    </row>
    <row r="12" spans="1:13">
      <c r="A12" s="97">
        <v>5</v>
      </c>
      <c r="B12" s="108" t="s">
        <v>270</v>
      </c>
      <c r="C12" s="109"/>
      <c r="D12" s="109"/>
      <c r="E12" s="109"/>
      <c r="F12" s="109"/>
      <c r="G12" s="109"/>
      <c r="H12" s="110"/>
      <c r="I12" s="110"/>
      <c r="J12" s="109"/>
      <c r="K12" s="109"/>
      <c r="L12" s="109"/>
      <c r="M12" s="11"/>
    </row>
    <row r="13" spans="1:13">
      <c r="A13" s="97">
        <v>6</v>
      </c>
      <c r="B13" s="108" t="s">
        <v>271</v>
      </c>
      <c r="C13" s="109"/>
      <c r="D13" s="109"/>
      <c r="E13" s="109"/>
      <c r="F13" s="109"/>
      <c r="G13" s="109"/>
      <c r="H13" s="110"/>
      <c r="I13" s="110"/>
      <c r="J13" s="109"/>
      <c r="K13" s="109"/>
      <c r="L13" s="109"/>
      <c r="M13" s="11"/>
    </row>
    <row r="14" spans="1:13">
      <c r="A14" s="97">
        <v>7</v>
      </c>
      <c r="B14" s="108" t="s">
        <v>272</v>
      </c>
      <c r="C14" s="109"/>
      <c r="D14" s="109"/>
      <c r="E14" s="109"/>
      <c r="F14" s="109"/>
      <c r="G14" s="109"/>
      <c r="H14" s="110"/>
      <c r="I14" s="110"/>
      <c r="J14" s="109"/>
      <c r="K14" s="109"/>
      <c r="L14" s="109"/>
      <c r="M14" s="11"/>
    </row>
    <row r="15" spans="1:13" ht="26.25" customHeight="1">
      <c r="A15" s="111">
        <v>8</v>
      </c>
      <c r="B15" s="105" t="s">
        <v>25</v>
      </c>
      <c r="C15" s="111"/>
      <c r="D15" s="111"/>
      <c r="E15" s="111"/>
      <c r="F15" s="111"/>
      <c r="G15" s="111"/>
      <c r="H15" s="111"/>
      <c r="I15" s="111"/>
      <c r="J15" s="112"/>
      <c r="K15" s="111"/>
      <c r="L15" s="111"/>
      <c r="M15" s="11"/>
    </row>
    <row r="16" spans="1:13" ht="26.25" customHeight="1">
      <c r="A16" s="111">
        <v>9</v>
      </c>
      <c r="B16" s="105" t="s">
        <v>25</v>
      </c>
      <c r="C16" s="111"/>
      <c r="D16" s="111"/>
      <c r="E16" s="111"/>
      <c r="F16" s="111"/>
      <c r="G16" s="111"/>
      <c r="H16" s="111"/>
      <c r="I16" s="111"/>
      <c r="J16" s="112"/>
      <c r="K16" s="111"/>
      <c r="L16" s="111"/>
      <c r="M16" s="11"/>
    </row>
    <row r="17" spans="1:13">
      <c r="A17" s="97">
        <v>10</v>
      </c>
      <c r="B17" s="108" t="s">
        <v>273</v>
      </c>
      <c r="C17" s="109"/>
      <c r="D17" s="109"/>
      <c r="E17" s="109"/>
      <c r="F17" s="109"/>
      <c r="G17" s="109"/>
      <c r="H17" s="110"/>
      <c r="I17" s="110"/>
      <c r="J17" s="109"/>
      <c r="K17" s="109"/>
      <c r="L17" s="109"/>
      <c r="M17" s="11"/>
    </row>
    <row r="18" spans="1:13" ht="26.25" customHeight="1">
      <c r="A18" s="111">
        <v>11</v>
      </c>
      <c r="B18" s="105" t="s">
        <v>25</v>
      </c>
      <c r="C18" s="111"/>
      <c r="D18" s="111"/>
      <c r="E18" s="111"/>
      <c r="F18" s="111"/>
      <c r="G18" s="111"/>
      <c r="H18" s="111"/>
      <c r="I18" s="111"/>
      <c r="J18" s="112"/>
      <c r="K18" s="111"/>
      <c r="L18" s="111"/>
      <c r="M18" s="11"/>
    </row>
    <row r="19" spans="1:13" ht="24">
      <c r="A19" s="97">
        <v>12</v>
      </c>
      <c r="B19" s="113" t="s">
        <v>274</v>
      </c>
      <c r="C19" s="114"/>
      <c r="D19" s="114"/>
      <c r="E19" s="114"/>
      <c r="F19" s="114"/>
      <c r="G19" s="114"/>
      <c r="H19" s="114"/>
      <c r="I19" s="114"/>
      <c r="J19" s="115"/>
      <c r="K19" s="116"/>
      <c r="L19" s="116"/>
      <c r="M19" s="11"/>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&amp;CEN
Annex 5</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1964-57AA-46DB-93E7-3FF4788CA8BD}">
  <sheetPr codeName="Sheet19"/>
  <dimension ref="A3:I133"/>
  <sheetViews>
    <sheetView topLeftCell="A110" zoomScaleNormal="100" workbookViewId="0">
      <selection activeCell="D9" sqref="D9"/>
    </sheetView>
  </sheetViews>
  <sheetFormatPr baseColWidth="10" defaultColWidth="9" defaultRowHeight="15"/>
  <cols>
    <col min="1" max="2" width="8.5" style="1" customWidth="1"/>
    <col min="3" max="3" width="57.5" style="1" customWidth="1"/>
    <col min="4" max="4" width="20.5" style="1" customWidth="1"/>
    <col min="5" max="5" width="57" style="1" customWidth="1"/>
    <col min="6" max="16384" width="9" style="1"/>
  </cols>
  <sheetData>
    <row r="3" spans="2:9" ht="19">
      <c r="B3" s="43" t="s">
        <v>275</v>
      </c>
    </row>
    <row r="4" spans="2:9" ht="19">
      <c r="B4" s="43"/>
    </row>
    <row r="5" spans="2:9" ht="19">
      <c r="B5" s="43"/>
    </row>
    <row r="6" spans="2:9" ht="16">
      <c r="D6" s="9" t="s">
        <v>278</v>
      </c>
      <c r="E6" s="9" t="s">
        <v>279</v>
      </c>
    </row>
    <row r="7" spans="2:9" ht="32">
      <c r="D7" s="9" t="s">
        <v>280</v>
      </c>
      <c r="E7" s="9" t="s">
        <v>281</v>
      </c>
    </row>
    <row r="8" spans="2:9">
      <c r="B8" s="1335" t="s">
        <v>282</v>
      </c>
      <c r="C8" s="1336"/>
      <c r="D8" s="1336"/>
      <c r="E8" s="1337"/>
    </row>
    <row r="9" spans="2:9">
      <c r="B9" s="117">
        <v>1</v>
      </c>
      <c r="C9" s="118" t="s">
        <v>283</v>
      </c>
      <c r="D9" s="685">
        <v>187378389.10999998</v>
      </c>
      <c r="E9" s="120" t="s">
        <v>1691</v>
      </c>
    </row>
    <row r="10" spans="2:9">
      <c r="B10" s="117"/>
      <c r="C10" s="118" t="s">
        <v>285</v>
      </c>
      <c r="D10" s="685"/>
      <c r="E10" s="120"/>
    </row>
    <row r="11" spans="2:9">
      <c r="B11" s="117"/>
      <c r="C11" s="118" t="s">
        <v>286</v>
      </c>
      <c r="D11" s="685"/>
      <c r="E11" s="120"/>
    </row>
    <row r="12" spans="2:9">
      <c r="B12" s="117"/>
      <c r="C12" s="118" t="s">
        <v>287</v>
      </c>
      <c r="D12" s="685"/>
      <c r="E12" s="120"/>
    </row>
    <row r="13" spans="2:9">
      <c r="B13" s="117">
        <v>2</v>
      </c>
      <c r="C13" s="118" t="s">
        <v>288</v>
      </c>
      <c r="D13" s="685">
        <v>448313794.97000003</v>
      </c>
      <c r="E13" s="120" t="s">
        <v>1692</v>
      </c>
    </row>
    <row r="14" spans="2:9">
      <c r="B14" s="117">
        <v>3</v>
      </c>
      <c r="C14" s="118" t="s">
        <v>289</v>
      </c>
      <c r="D14" s="685">
        <v>4269681.82</v>
      </c>
      <c r="E14" s="120" t="s">
        <v>1693</v>
      </c>
      <c r="I14" s="91"/>
    </row>
    <row r="15" spans="2:9">
      <c r="B15" s="117" t="s">
        <v>290</v>
      </c>
      <c r="C15" s="118" t="s">
        <v>291</v>
      </c>
      <c r="D15" s="685">
        <v>0</v>
      </c>
      <c r="E15" s="120"/>
    </row>
    <row r="16" spans="2:9" ht="26">
      <c r="B16" s="117">
        <v>4</v>
      </c>
      <c r="C16" s="118" t="s">
        <v>292</v>
      </c>
      <c r="D16" s="685">
        <v>0</v>
      </c>
      <c r="E16" s="120"/>
    </row>
    <row r="17" spans="2:5">
      <c r="B17" s="117">
        <v>5</v>
      </c>
      <c r="C17" s="118" t="s">
        <v>293</v>
      </c>
      <c r="D17" s="685">
        <v>0</v>
      </c>
      <c r="E17" s="120"/>
    </row>
    <row r="18" spans="2:5">
      <c r="B18" s="117" t="s">
        <v>294</v>
      </c>
      <c r="C18" s="118" t="s">
        <v>295</v>
      </c>
      <c r="D18" s="685">
        <v>43352722</v>
      </c>
      <c r="E18" s="120" t="s">
        <v>1694</v>
      </c>
    </row>
    <row r="19" spans="2:5">
      <c r="B19" s="122">
        <v>6</v>
      </c>
      <c r="C19" s="123" t="s">
        <v>296</v>
      </c>
      <c r="D19" s="686">
        <v>683314587.9000001</v>
      </c>
      <c r="E19" s="783"/>
    </row>
    <row r="20" spans="2:5">
      <c r="B20" s="1318" t="s">
        <v>297</v>
      </c>
      <c r="C20" s="1319"/>
      <c r="D20" s="1319"/>
      <c r="E20" s="1320"/>
    </row>
    <row r="21" spans="2:5">
      <c r="B21" s="117">
        <v>7</v>
      </c>
      <c r="C21" s="125" t="s">
        <v>298</v>
      </c>
      <c r="D21" s="685">
        <v>-9724.67</v>
      </c>
      <c r="E21" s="120" t="s">
        <v>1695</v>
      </c>
    </row>
    <row r="22" spans="2:5">
      <c r="B22" s="117">
        <v>8</v>
      </c>
      <c r="C22" s="125" t="s">
        <v>299</v>
      </c>
      <c r="D22" s="685">
        <v>-21185497.009999998</v>
      </c>
      <c r="E22" s="120" t="s">
        <v>1696</v>
      </c>
    </row>
    <row r="23" spans="2:5">
      <c r="B23" s="117">
        <v>9</v>
      </c>
      <c r="C23" s="125" t="s">
        <v>25</v>
      </c>
      <c r="D23" s="685"/>
      <c r="E23" s="120"/>
    </row>
    <row r="24" spans="2:5" ht="39">
      <c r="B24" s="117">
        <v>10</v>
      </c>
      <c r="C24" s="125" t="s">
        <v>300</v>
      </c>
      <c r="D24" s="685">
        <v>0</v>
      </c>
      <c r="E24" s="120"/>
    </row>
    <row r="25" spans="2:5" ht="26">
      <c r="B25" s="117">
        <v>11</v>
      </c>
      <c r="C25" s="125" t="s">
        <v>301</v>
      </c>
      <c r="D25" s="685">
        <v>0</v>
      </c>
      <c r="E25" s="120"/>
    </row>
    <row r="26" spans="2:5">
      <c r="B26" s="117">
        <v>12</v>
      </c>
      <c r="C26" s="125" t="s">
        <v>302</v>
      </c>
      <c r="D26" s="685">
        <v>0</v>
      </c>
      <c r="E26" s="120"/>
    </row>
    <row r="27" spans="2:5">
      <c r="B27" s="117">
        <v>13</v>
      </c>
      <c r="C27" s="125" t="s">
        <v>303</v>
      </c>
      <c r="D27" s="685">
        <v>0</v>
      </c>
      <c r="E27" s="120"/>
    </row>
    <row r="28" spans="2:5" ht="26">
      <c r="B28" s="117">
        <v>14</v>
      </c>
      <c r="C28" s="125" t="s">
        <v>304</v>
      </c>
      <c r="D28" s="685">
        <v>0</v>
      </c>
      <c r="E28" s="120"/>
    </row>
    <row r="29" spans="2:5">
      <c r="B29" s="117">
        <v>15</v>
      </c>
      <c r="C29" s="125" t="s">
        <v>305</v>
      </c>
      <c r="D29" s="685">
        <v>0</v>
      </c>
      <c r="E29" s="120"/>
    </row>
    <row r="30" spans="2:5" ht="26">
      <c r="B30" s="117">
        <v>16</v>
      </c>
      <c r="C30" s="125" t="s">
        <v>306</v>
      </c>
      <c r="D30" s="685">
        <v>-13500000</v>
      </c>
      <c r="E30" s="120"/>
    </row>
    <row r="31" spans="2:5" ht="39">
      <c r="B31" s="117">
        <v>17</v>
      </c>
      <c r="C31" s="125" t="s">
        <v>307</v>
      </c>
      <c r="D31" s="685">
        <v>0</v>
      </c>
      <c r="E31" s="120"/>
    </row>
    <row r="32" spans="2:5" ht="52">
      <c r="B32" s="117">
        <v>18</v>
      </c>
      <c r="C32" s="125" t="s">
        <v>308</v>
      </c>
      <c r="D32" s="685">
        <v>0</v>
      </c>
      <c r="E32" s="120" t="s">
        <v>1697</v>
      </c>
    </row>
    <row r="33" spans="2:6" ht="39">
      <c r="B33" s="117">
        <v>19</v>
      </c>
      <c r="C33" s="125" t="s">
        <v>309</v>
      </c>
      <c r="D33" s="685">
        <v>-5466893.5199999996</v>
      </c>
      <c r="E33" s="120" t="s">
        <v>1698</v>
      </c>
    </row>
    <row r="34" spans="2:6">
      <c r="B34" s="117">
        <v>20</v>
      </c>
      <c r="C34" s="125" t="s">
        <v>25</v>
      </c>
      <c r="D34" s="685"/>
      <c r="E34" s="120"/>
    </row>
    <row r="35" spans="2:6" ht="26">
      <c r="B35" s="117" t="s">
        <v>310</v>
      </c>
      <c r="C35" s="125" t="s">
        <v>311</v>
      </c>
      <c r="D35" s="685">
        <v>0</v>
      </c>
      <c r="E35" s="120"/>
    </row>
    <row r="36" spans="2:6">
      <c r="B36" s="117" t="s">
        <v>312</v>
      </c>
      <c r="C36" s="125" t="s">
        <v>313</v>
      </c>
      <c r="D36" s="685">
        <v>0</v>
      </c>
      <c r="E36" s="120"/>
    </row>
    <row r="37" spans="2:6">
      <c r="B37" s="117" t="s">
        <v>314</v>
      </c>
      <c r="C37" s="121" t="s">
        <v>315</v>
      </c>
      <c r="D37" s="685">
        <v>0</v>
      </c>
      <c r="E37" s="120"/>
    </row>
    <row r="38" spans="2:6">
      <c r="B38" s="117" t="s">
        <v>316</v>
      </c>
      <c r="C38" s="125" t="s">
        <v>317</v>
      </c>
      <c r="D38" s="685">
        <v>0</v>
      </c>
      <c r="E38" s="120"/>
    </row>
    <row r="39" spans="2:6" ht="39">
      <c r="B39" s="117">
        <v>21</v>
      </c>
      <c r="C39" s="125" t="s">
        <v>318</v>
      </c>
      <c r="D39" s="685">
        <v>0</v>
      </c>
      <c r="E39" s="120"/>
    </row>
    <row r="40" spans="2:6">
      <c r="B40" s="117">
        <v>22</v>
      </c>
      <c r="C40" s="125" t="s">
        <v>319</v>
      </c>
      <c r="D40" s="685">
        <v>0</v>
      </c>
      <c r="E40" s="120"/>
    </row>
    <row r="41" spans="2:6" ht="39">
      <c r="B41" s="117">
        <v>23</v>
      </c>
      <c r="C41" s="125" t="s">
        <v>320</v>
      </c>
      <c r="D41" s="685">
        <v>0</v>
      </c>
      <c r="E41" s="120"/>
    </row>
    <row r="42" spans="2:6">
      <c r="B42" s="117">
        <v>24</v>
      </c>
      <c r="C42" s="125" t="s">
        <v>25</v>
      </c>
      <c r="D42" s="685"/>
      <c r="E42" s="120"/>
    </row>
    <row r="43" spans="2:6">
      <c r="B43" s="117">
        <v>25</v>
      </c>
      <c r="C43" s="125" t="s">
        <v>321</v>
      </c>
      <c r="D43" s="685">
        <v>0</v>
      </c>
      <c r="E43" s="120"/>
    </row>
    <row r="44" spans="2:6">
      <c r="B44" s="117" t="s">
        <v>322</v>
      </c>
      <c r="C44" s="125" t="s">
        <v>323</v>
      </c>
      <c r="D44" s="685"/>
      <c r="E44" s="120"/>
    </row>
    <row r="45" spans="2:6" ht="39">
      <c r="B45" s="117" t="s">
        <v>324</v>
      </c>
      <c r="C45" s="125" t="s">
        <v>325</v>
      </c>
      <c r="D45" s="685">
        <v>0</v>
      </c>
      <c r="E45" s="120"/>
    </row>
    <row r="46" spans="2:6">
      <c r="B46" s="117">
        <v>26</v>
      </c>
      <c r="C46" s="125" t="s">
        <v>25</v>
      </c>
      <c r="D46" s="685"/>
      <c r="E46" s="120"/>
    </row>
    <row r="47" spans="2:6">
      <c r="B47" s="117">
        <v>27</v>
      </c>
      <c r="C47" s="125" t="s">
        <v>326</v>
      </c>
      <c r="D47" s="685">
        <v>0</v>
      </c>
      <c r="E47" s="120"/>
      <c r="F47" s="126"/>
    </row>
    <row r="48" spans="2:6">
      <c r="B48" s="117" t="s">
        <v>327</v>
      </c>
      <c r="C48" s="125" t="s">
        <v>328</v>
      </c>
      <c r="D48" s="685">
        <v>0</v>
      </c>
      <c r="E48" s="120"/>
      <c r="F48" s="126"/>
    </row>
    <row r="49" spans="2:5">
      <c r="B49" s="117">
        <v>28</v>
      </c>
      <c r="C49" s="127" t="s">
        <v>329</v>
      </c>
      <c r="D49" s="685">
        <f>SUM(D21:D33,D35,D39,D40,D44:D45,D47:D48)</f>
        <v>-40162115.200000003</v>
      </c>
      <c r="E49" s="120"/>
    </row>
    <row r="50" spans="2:5">
      <c r="B50" s="117">
        <v>29</v>
      </c>
      <c r="C50" s="127" t="s">
        <v>330</v>
      </c>
      <c r="D50" s="686">
        <f>D19+D49</f>
        <v>643152472.70000005</v>
      </c>
      <c r="E50" s="120"/>
    </row>
    <row r="51" spans="2:5">
      <c r="B51" s="1318" t="s">
        <v>331</v>
      </c>
      <c r="C51" s="1319"/>
      <c r="D51" s="1319"/>
      <c r="E51" s="1320"/>
    </row>
    <row r="52" spans="2:5">
      <c r="B52" s="117">
        <v>30</v>
      </c>
      <c r="C52" s="125" t="s">
        <v>332</v>
      </c>
      <c r="D52" s="685">
        <v>70230143.109999999</v>
      </c>
      <c r="E52" s="120" t="s">
        <v>1699</v>
      </c>
    </row>
    <row r="53" spans="2:5">
      <c r="B53" s="117">
        <v>31</v>
      </c>
      <c r="C53" s="125" t="s">
        <v>334</v>
      </c>
      <c r="D53" s="685">
        <v>0</v>
      </c>
      <c r="E53" s="121"/>
    </row>
    <row r="54" spans="2:5">
      <c r="B54" s="117">
        <v>32</v>
      </c>
      <c r="C54" s="125" t="s">
        <v>335</v>
      </c>
      <c r="D54" s="685">
        <v>0</v>
      </c>
      <c r="E54" s="121"/>
    </row>
    <row r="55" spans="2:5" ht="26">
      <c r="B55" s="117">
        <v>33</v>
      </c>
      <c r="C55" s="125" t="s">
        <v>336</v>
      </c>
      <c r="D55" s="685">
        <v>0</v>
      </c>
      <c r="E55" s="121"/>
    </row>
    <row r="56" spans="2:5" s="24" customFormat="1" ht="26">
      <c r="B56" s="117" t="s">
        <v>337</v>
      </c>
      <c r="C56" s="125" t="s">
        <v>338</v>
      </c>
      <c r="D56" s="685">
        <v>0</v>
      </c>
      <c r="E56" s="121"/>
    </row>
    <row r="57" spans="2:5" s="24" customFormat="1" ht="26">
      <c r="B57" s="117" t="s">
        <v>339</v>
      </c>
      <c r="C57" s="125" t="s">
        <v>340</v>
      </c>
      <c r="D57" s="685">
        <v>0</v>
      </c>
      <c r="E57" s="121"/>
    </row>
    <row r="58" spans="2:5" ht="26">
      <c r="B58" s="117">
        <v>34</v>
      </c>
      <c r="C58" s="125" t="s">
        <v>341</v>
      </c>
      <c r="D58" s="685">
        <v>0</v>
      </c>
      <c r="E58" s="121"/>
    </row>
    <row r="59" spans="2:5">
      <c r="B59" s="117">
        <v>35</v>
      </c>
      <c r="C59" s="125" t="s">
        <v>342</v>
      </c>
      <c r="D59" s="685">
        <v>0</v>
      </c>
      <c r="E59" s="121"/>
    </row>
    <row r="60" spans="2:5">
      <c r="B60" s="122">
        <v>36</v>
      </c>
      <c r="C60" s="127" t="s">
        <v>343</v>
      </c>
      <c r="D60" s="858">
        <f>SUM(D52,D55,D56,D57,D58)</f>
        <v>70230143.109999999</v>
      </c>
      <c r="E60" s="121"/>
    </row>
    <row r="61" spans="2:5">
      <c r="B61" s="1318" t="s">
        <v>344</v>
      </c>
      <c r="C61" s="1319"/>
      <c r="D61" s="1319"/>
      <c r="E61" s="1320"/>
    </row>
    <row r="62" spans="2:5" ht="26">
      <c r="B62" s="117">
        <v>37</v>
      </c>
      <c r="C62" s="125" t="s">
        <v>345</v>
      </c>
      <c r="D62" s="685">
        <v>0</v>
      </c>
      <c r="E62" s="121"/>
    </row>
    <row r="63" spans="2:5" ht="39">
      <c r="B63" s="117">
        <v>38</v>
      </c>
      <c r="C63" s="125" t="s">
        <v>346</v>
      </c>
      <c r="D63" s="685">
        <v>0</v>
      </c>
      <c r="E63" s="121"/>
    </row>
    <row r="64" spans="2:5" ht="39">
      <c r="B64" s="117">
        <v>39</v>
      </c>
      <c r="C64" s="125" t="s">
        <v>347</v>
      </c>
      <c r="D64" s="685">
        <v>0</v>
      </c>
      <c r="E64" s="121"/>
    </row>
    <row r="65" spans="1:5" ht="39">
      <c r="B65" s="117">
        <v>40</v>
      </c>
      <c r="C65" s="125" t="s">
        <v>348</v>
      </c>
      <c r="D65" s="685">
        <v>0</v>
      </c>
      <c r="E65" s="121"/>
    </row>
    <row r="66" spans="1:5">
      <c r="B66" s="117">
        <v>41</v>
      </c>
      <c r="C66" s="125" t="s">
        <v>25</v>
      </c>
      <c r="D66" s="685"/>
      <c r="E66" s="121"/>
    </row>
    <row r="67" spans="1:5" ht="17" customHeight="1">
      <c r="B67" s="117">
        <v>42</v>
      </c>
      <c r="C67" s="125" t="s">
        <v>349</v>
      </c>
      <c r="D67" s="685">
        <v>0</v>
      </c>
      <c r="E67" s="121"/>
    </row>
    <row r="68" spans="1:5">
      <c r="B68" s="117" t="s">
        <v>350</v>
      </c>
      <c r="C68" s="125" t="s">
        <v>351</v>
      </c>
      <c r="D68" s="685">
        <v>0</v>
      </c>
      <c r="E68" s="121"/>
    </row>
    <row r="69" spans="1:5">
      <c r="B69" s="122">
        <v>43</v>
      </c>
      <c r="C69" s="127" t="s">
        <v>352</v>
      </c>
      <c r="D69" s="685">
        <f>SUM(D62:D65,D67:D68)</f>
        <v>0</v>
      </c>
      <c r="E69" s="121"/>
    </row>
    <row r="70" spans="1:5">
      <c r="B70" s="122">
        <v>44</v>
      </c>
      <c r="C70" s="127" t="s">
        <v>353</v>
      </c>
      <c r="D70" s="858">
        <f>D60+D69</f>
        <v>70230143.109999999</v>
      </c>
      <c r="E70" s="121"/>
    </row>
    <row r="71" spans="1:5">
      <c r="B71" s="122">
        <v>45</v>
      </c>
      <c r="C71" s="127" t="s">
        <v>354</v>
      </c>
      <c r="D71" s="858">
        <v>713382615.82000005</v>
      </c>
      <c r="E71" s="121"/>
    </row>
    <row r="72" spans="1:5">
      <c r="B72" s="1318" t="s">
        <v>355</v>
      </c>
      <c r="C72" s="1319"/>
      <c r="D72" s="1319"/>
      <c r="E72" s="1320"/>
    </row>
    <row r="73" spans="1:5">
      <c r="B73" s="117">
        <v>46</v>
      </c>
      <c r="C73" s="125" t="s">
        <v>332</v>
      </c>
      <c r="D73" s="685">
        <v>90178940.219999999</v>
      </c>
      <c r="E73" s="121"/>
    </row>
    <row r="74" spans="1:5" ht="26">
      <c r="B74" s="117">
        <v>47</v>
      </c>
      <c r="C74" s="125" t="s">
        <v>356</v>
      </c>
      <c r="D74" s="685">
        <v>0</v>
      </c>
      <c r="E74" s="121"/>
    </row>
    <row r="75" spans="1:5" s="24" customFormat="1" ht="26">
      <c r="A75" s="3"/>
      <c r="B75" s="117" t="s">
        <v>357</v>
      </c>
      <c r="C75" s="125" t="s">
        <v>358</v>
      </c>
      <c r="D75" s="685">
        <v>0</v>
      </c>
      <c r="E75" s="121"/>
    </row>
    <row r="76" spans="1:5" s="24" customFormat="1" ht="26">
      <c r="A76" s="3"/>
      <c r="B76" s="117" t="s">
        <v>359</v>
      </c>
      <c r="C76" s="125" t="s">
        <v>360</v>
      </c>
      <c r="D76" s="685">
        <v>0</v>
      </c>
      <c r="E76" s="121"/>
    </row>
    <row r="77" spans="1:5" ht="39">
      <c r="B77" s="117">
        <v>48</v>
      </c>
      <c r="C77" s="125" t="s">
        <v>361</v>
      </c>
      <c r="D77" s="685">
        <v>0</v>
      </c>
      <c r="E77" s="121"/>
    </row>
    <row r="78" spans="1:5">
      <c r="B78" s="117">
        <v>49</v>
      </c>
      <c r="C78" s="125" t="s">
        <v>362</v>
      </c>
      <c r="D78" s="685">
        <v>0</v>
      </c>
      <c r="E78" s="121"/>
    </row>
    <row r="79" spans="1:5">
      <c r="B79" s="117">
        <v>50</v>
      </c>
      <c r="C79" s="125" t="s">
        <v>363</v>
      </c>
      <c r="D79" s="685">
        <v>0</v>
      </c>
      <c r="E79" s="121"/>
    </row>
    <row r="80" spans="1:5">
      <c r="B80" s="122">
        <v>51</v>
      </c>
      <c r="C80" s="127" t="s">
        <v>364</v>
      </c>
      <c r="D80" s="858">
        <v>90178940.219999999</v>
      </c>
      <c r="E80" s="124"/>
    </row>
    <row r="81" spans="2:5">
      <c r="B81" s="1318" t="s">
        <v>365</v>
      </c>
      <c r="C81" s="1319"/>
      <c r="D81" s="1319"/>
      <c r="E81" s="1320"/>
    </row>
    <row r="82" spans="2:5" ht="26">
      <c r="B82" s="117">
        <v>52</v>
      </c>
      <c r="C82" s="125" t="s">
        <v>366</v>
      </c>
      <c r="D82" s="685">
        <v>0</v>
      </c>
      <c r="E82" s="121"/>
    </row>
    <row r="83" spans="2:5" ht="52">
      <c r="B83" s="117">
        <v>53</v>
      </c>
      <c r="C83" s="125" t="s">
        <v>367</v>
      </c>
      <c r="D83" s="685">
        <v>0</v>
      </c>
      <c r="E83" s="121"/>
    </row>
    <row r="84" spans="2:5" ht="52">
      <c r="B84" s="117">
        <v>54</v>
      </c>
      <c r="C84" s="125" t="s">
        <v>368</v>
      </c>
      <c r="D84" s="685">
        <v>0</v>
      </c>
      <c r="E84" s="121"/>
    </row>
    <row r="85" spans="2:5">
      <c r="B85" s="117" t="s">
        <v>369</v>
      </c>
      <c r="C85" s="125" t="s">
        <v>25</v>
      </c>
      <c r="D85" s="685"/>
      <c r="E85" s="121"/>
    </row>
    <row r="86" spans="2:5" ht="39">
      <c r="B86" s="117">
        <v>55</v>
      </c>
      <c r="C86" s="125" t="s">
        <v>370</v>
      </c>
      <c r="D86" s="685">
        <v>0</v>
      </c>
      <c r="E86" s="121"/>
    </row>
    <row r="87" spans="2:5">
      <c r="B87" s="117">
        <v>56</v>
      </c>
      <c r="C87" s="125" t="s">
        <v>25</v>
      </c>
      <c r="D87" s="685"/>
      <c r="E87" s="121"/>
    </row>
    <row r="88" spans="2:5" ht="26">
      <c r="B88" s="117" t="s">
        <v>371</v>
      </c>
      <c r="C88" s="121" t="s">
        <v>372</v>
      </c>
      <c r="D88" s="685">
        <v>0</v>
      </c>
      <c r="E88" s="121"/>
    </row>
    <row r="89" spans="2:5">
      <c r="B89" s="117" t="s">
        <v>373</v>
      </c>
      <c r="C89" s="121" t="s">
        <v>374</v>
      </c>
      <c r="D89" s="685">
        <v>0</v>
      </c>
      <c r="E89" s="121"/>
    </row>
    <row r="90" spans="2:5">
      <c r="B90" s="122">
        <v>57</v>
      </c>
      <c r="C90" s="124" t="s">
        <v>375</v>
      </c>
      <c r="D90" s="685">
        <f>SUM(D82:D84,D86,D88:D89)</f>
        <v>0</v>
      </c>
      <c r="E90" s="121"/>
    </row>
    <row r="91" spans="2:5">
      <c r="B91" s="122">
        <v>58</v>
      </c>
      <c r="C91" s="124" t="s">
        <v>376</v>
      </c>
      <c r="D91" s="858">
        <v>90178940.219999999</v>
      </c>
      <c r="E91" s="121"/>
    </row>
    <row r="92" spans="2:5">
      <c r="B92" s="122">
        <v>59</v>
      </c>
      <c r="C92" s="124" t="s">
        <v>377</v>
      </c>
      <c r="D92" s="858">
        <v>803561556.03999996</v>
      </c>
      <c r="E92" s="121"/>
    </row>
    <row r="93" spans="2:5">
      <c r="B93" s="122">
        <v>60</v>
      </c>
      <c r="C93" s="124" t="s">
        <v>378</v>
      </c>
      <c r="D93" s="858">
        <v>3489889271.948</v>
      </c>
      <c r="E93" s="124"/>
    </row>
    <row r="94" spans="2:5">
      <c r="B94" s="1318" t="s">
        <v>379</v>
      </c>
      <c r="C94" s="1319"/>
      <c r="D94" s="1319"/>
      <c r="E94" s="1320"/>
    </row>
    <row r="95" spans="2:5">
      <c r="B95" s="117">
        <v>61</v>
      </c>
      <c r="C95" s="125" t="s">
        <v>380</v>
      </c>
      <c r="D95" s="678">
        <v>0.18429000000000001</v>
      </c>
      <c r="E95" s="120" t="s">
        <v>1700</v>
      </c>
    </row>
    <row r="96" spans="2:5">
      <c r="B96" s="117">
        <v>62</v>
      </c>
      <c r="C96" s="125" t="s">
        <v>381</v>
      </c>
      <c r="D96" s="678">
        <v>0.20441400000000001</v>
      </c>
      <c r="E96" s="120" t="s">
        <v>1701</v>
      </c>
    </row>
    <row r="97" spans="2:8">
      <c r="B97" s="117">
        <v>63</v>
      </c>
      <c r="C97" s="125" t="s">
        <v>382</v>
      </c>
      <c r="D97" s="678">
        <v>0.23025399999999999</v>
      </c>
      <c r="E97" s="120" t="s">
        <v>1702</v>
      </c>
    </row>
    <row r="98" spans="2:8" ht="14.75" customHeight="1">
      <c r="B98" s="117">
        <v>64</v>
      </c>
      <c r="C98" s="125" t="s">
        <v>383</v>
      </c>
      <c r="D98" s="678">
        <v>0.12230000000000001</v>
      </c>
      <c r="E98" s="120" t="s">
        <v>1703</v>
      </c>
    </row>
    <row r="99" spans="2:8" ht="17.75" customHeight="1">
      <c r="B99" s="117">
        <v>65</v>
      </c>
      <c r="C99" s="121" t="s">
        <v>384</v>
      </c>
      <c r="D99" s="678">
        <v>2.5000000000000001E-2</v>
      </c>
      <c r="E99" s="120" t="s">
        <v>1704</v>
      </c>
    </row>
    <row r="100" spans="2:8">
      <c r="B100" s="117">
        <v>66</v>
      </c>
      <c r="C100" s="121" t="s">
        <v>385</v>
      </c>
      <c r="D100" s="678">
        <v>1.5399999999999942E-2</v>
      </c>
      <c r="E100" s="120" t="s">
        <v>1705</v>
      </c>
    </row>
    <row r="101" spans="2:8">
      <c r="B101" s="117">
        <v>67</v>
      </c>
      <c r="C101" s="121" t="s">
        <v>386</v>
      </c>
      <c r="D101" s="678">
        <v>0</v>
      </c>
      <c r="E101" s="120" t="s">
        <v>1706</v>
      </c>
    </row>
    <row r="102" spans="2:8" ht="26">
      <c r="B102" s="117" t="s">
        <v>387</v>
      </c>
      <c r="C102" s="125" t="s">
        <v>388</v>
      </c>
      <c r="D102" s="678">
        <v>0.02</v>
      </c>
      <c r="E102" s="120" t="s">
        <v>1707</v>
      </c>
    </row>
    <row r="103" spans="2:8" ht="26">
      <c r="B103" s="117" t="s">
        <v>389</v>
      </c>
      <c r="C103" s="125" t="s">
        <v>390</v>
      </c>
      <c r="D103" s="678">
        <v>1.6899999999999998E-2</v>
      </c>
      <c r="E103" s="120" t="s">
        <v>1708</v>
      </c>
    </row>
    <row r="104" spans="2:8" ht="26">
      <c r="B104" s="117">
        <v>68</v>
      </c>
      <c r="C104" s="127" t="s">
        <v>391</v>
      </c>
      <c r="D104" s="678">
        <v>0.12025416952311066</v>
      </c>
      <c r="E104" s="120"/>
    </row>
    <row r="105" spans="2:8">
      <c r="B105" s="1318" t="s">
        <v>392</v>
      </c>
      <c r="C105" s="1319"/>
      <c r="D105" s="1319"/>
      <c r="E105" s="1320"/>
    </row>
    <row r="106" spans="2:8">
      <c r="B106" s="117">
        <v>69</v>
      </c>
      <c r="C106" s="128" t="s">
        <v>393</v>
      </c>
      <c r="D106" s="119"/>
      <c r="E106" s="121"/>
    </row>
    <row r="107" spans="2:8">
      <c r="B107" s="117">
        <v>70</v>
      </c>
      <c r="C107" s="128" t="s">
        <v>393</v>
      </c>
      <c r="D107" s="119"/>
      <c r="E107" s="121"/>
    </row>
    <row r="108" spans="2:8">
      <c r="B108" s="117">
        <v>71</v>
      </c>
      <c r="C108" s="128" t="s">
        <v>393</v>
      </c>
      <c r="D108" s="119"/>
      <c r="E108" s="121"/>
    </row>
    <row r="109" spans="2:8">
      <c r="B109" s="1318" t="s">
        <v>394</v>
      </c>
      <c r="C109" s="1319"/>
      <c r="D109" s="1319"/>
      <c r="E109" s="1320"/>
    </row>
    <row r="110" spans="2:8" ht="32.25" customHeight="1">
      <c r="B110" s="1324">
        <v>72</v>
      </c>
      <c r="C110" s="1327" t="s">
        <v>395</v>
      </c>
      <c r="D110" s="1333">
        <v>0</v>
      </c>
      <c r="E110" s="1330" t="s">
        <v>1709</v>
      </c>
      <c r="H110"/>
    </row>
    <row r="111" spans="2:8" ht="11" customHeight="1">
      <c r="B111" s="1325"/>
      <c r="C111" s="1328"/>
      <c r="D111" s="1334"/>
      <c r="E111" s="1331"/>
    </row>
    <row r="112" spans="2:8" ht="1" customHeight="1">
      <c r="B112" s="1326"/>
      <c r="C112" s="1329"/>
      <c r="D112" s="685"/>
      <c r="E112" s="1332"/>
    </row>
    <row r="113" spans="2:5" ht="39">
      <c r="B113" s="117">
        <v>73</v>
      </c>
      <c r="C113" s="125" t="s">
        <v>396</v>
      </c>
      <c r="D113" s="819">
        <v>-5466893.5199999996</v>
      </c>
      <c r="E113" s="120" t="s">
        <v>1710</v>
      </c>
    </row>
    <row r="114" spans="2:5">
      <c r="B114" s="117">
        <v>74</v>
      </c>
      <c r="C114" s="125" t="s">
        <v>25</v>
      </c>
      <c r="D114" s="685"/>
      <c r="E114" s="121"/>
    </row>
    <row r="115" spans="2:5" ht="29" customHeight="1">
      <c r="B115" s="117">
        <v>75</v>
      </c>
      <c r="C115" s="125" t="s">
        <v>397</v>
      </c>
      <c r="D115" s="685">
        <v>0</v>
      </c>
      <c r="E115" s="121"/>
    </row>
    <row r="116" spans="2:5">
      <c r="B116" s="1318" t="s">
        <v>398</v>
      </c>
      <c r="C116" s="1319"/>
      <c r="D116" s="1319"/>
      <c r="E116" s="1320"/>
    </row>
    <row r="117" spans="2:5" ht="26">
      <c r="B117" s="117">
        <v>76</v>
      </c>
      <c r="C117" s="125" t="s">
        <v>399</v>
      </c>
      <c r="D117" s="685">
        <v>0</v>
      </c>
      <c r="E117" s="120" t="s">
        <v>1711</v>
      </c>
    </row>
    <row r="118" spans="2:5">
      <c r="B118" s="117">
        <v>77</v>
      </c>
      <c r="C118" s="125" t="s">
        <v>400</v>
      </c>
      <c r="D118" s="685">
        <v>0</v>
      </c>
      <c r="E118" s="121"/>
    </row>
    <row r="119" spans="2:5" ht="26">
      <c r="B119" s="117">
        <v>78</v>
      </c>
      <c r="C119" s="125" t="s">
        <v>401</v>
      </c>
      <c r="D119" s="119" t="s">
        <v>1654</v>
      </c>
      <c r="E119" s="121"/>
    </row>
    <row r="120" spans="2:5" ht="19" customHeight="1">
      <c r="B120" s="117">
        <v>79</v>
      </c>
      <c r="C120" s="125" t="s">
        <v>402</v>
      </c>
      <c r="D120" s="119" t="s">
        <v>1654</v>
      </c>
      <c r="E120" s="121"/>
    </row>
    <row r="121" spans="2:5">
      <c r="B121" s="1321" t="s">
        <v>403</v>
      </c>
      <c r="C121" s="1322"/>
      <c r="D121" s="1322"/>
      <c r="E121" s="1323"/>
    </row>
    <row r="122" spans="2:5">
      <c r="B122" s="117">
        <v>80</v>
      </c>
      <c r="C122" s="125" t="s">
        <v>404</v>
      </c>
      <c r="D122" s="125"/>
      <c r="E122" s="121"/>
    </row>
    <row r="123" spans="2:5" ht="26">
      <c r="B123" s="117">
        <v>81</v>
      </c>
      <c r="C123" s="125" t="s">
        <v>405</v>
      </c>
      <c r="D123" s="125"/>
      <c r="E123" s="121" t="s">
        <v>156</v>
      </c>
    </row>
    <row r="124" spans="2:5">
      <c r="B124" s="117">
        <v>82</v>
      </c>
      <c r="C124" s="125" t="s">
        <v>406</v>
      </c>
      <c r="D124" s="118"/>
      <c r="E124" s="121"/>
    </row>
    <row r="125" spans="2:5">
      <c r="B125" s="117">
        <v>83</v>
      </c>
      <c r="C125" s="125" t="s">
        <v>407</v>
      </c>
      <c r="E125" s="121"/>
    </row>
    <row r="126" spans="2:5">
      <c r="B126" s="117">
        <v>84</v>
      </c>
      <c r="C126" s="125" t="s">
        <v>408</v>
      </c>
      <c r="D126" s="118"/>
      <c r="E126" s="121"/>
    </row>
    <row r="127" spans="2:5" ht="18.5" customHeight="1">
      <c r="B127" s="117">
        <v>85</v>
      </c>
      <c r="C127" s="125" t="s">
        <v>409</v>
      </c>
      <c r="D127" s="118"/>
      <c r="E127" s="121"/>
    </row>
    <row r="128" spans="2:5">
      <c r="B128" s="129"/>
    </row>
    <row r="129" spans="2:2">
      <c r="B129" s="129"/>
    </row>
    <row r="130" spans="2:2">
      <c r="B130" s="130"/>
    </row>
    <row r="131" spans="2:2">
      <c r="B131" s="130"/>
    </row>
    <row r="132" spans="2:2">
      <c r="B132" s="130"/>
    </row>
    <row r="133" spans="2:2">
      <c r="B133" s="130"/>
    </row>
  </sheetData>
  <mergeCells count="15">
    <mergeCell ref="B81:E81"/>
    <mergeCell ref="B8:E8"/>
    <mergeCell ref="B20:E20"/>
    <mergeCell ref="B51:E51"/>
    <mergeCell ref="B61:E61"/>
    <mergeCell ref="B72:E72"/>
    <mergeCell ref="B116:E116"/>
    <mergeCell ref="B121:E121"/>
    <mergeCell ref="B94:E94"/>
    <mergeCell ref="B105:E105"/>
    <mergeCell ref="B109:E109"/>
    <mergeCell ref="B110:B112"/>
    <mergeCell ref="C110:C112"/>
    <mergeCell ref="E110:E112"/>
    <mergeCell ref="D110:D111"/>
  </mergeCells>
  <pageMargins left="0.23622047244094491" right="0.23622047244094491" top="0.74803149606299213" bottom="0.74803149606299213" header="0.31496062992125984" footer="0.31496062992125984"/>
  <pageSetup paperSize="9" scale="75" orientation="landscape" r:id="rId1"/>
  <headerFooter>
    <oddHeader>&amp;CEN
Annex VII</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8D471-9D0D-4678-9AC8-6287DFF218D9}">
  <sheetPr codeName="Sheet8">
    <pageSetUpPr fitToPage="1"/>
  </sheetPr>
  <dimension ref="B1:T60"/>
  <sheetViews>
    <sheetView topLeftCell="A4" zoomScale="85" zoomScaleNormal="85" workbookViewId="0">
      <selection activeCell="D36" sqref="D36"/>
    </sheetView>
  </sheetViews>
  <sheetFormatPr baseColWidth="10" defaultColWidth="9" defaultRowHeight="15"/>
  <cols>
    <col min="1" max="2" width="9" style="1"/>
    <col min="3" max="3" width="53" style="1" customWidth="1"/>
    <col min="4" max="4" width="39.5" style="1" customWidth="1"/>
    <col min="5" max="5" width="37.1640625" style="1" customWidth="1"/>
    <col min="6" max="6" width="20.5" style="1" customWidth="1"/>
    <col min="7" max="7" width="9" style="1"/>
    <col min="8" max="8" width="11.5" style="1" bestFit="1" customWidth="1"/>
    <col min="9" max="10" width="9" style="1"/>
    <col min="11" max="11" width="11.5" style="1" bestFit="1" customWidth="1"/>
    <col min="12" max="16384" width="9" style="1"/>
  </cols>
  <sheetData>
    <row r="1" spans="2:20" ht="16">
      <c r="C1" s="131"/>
    </row>
    <row r="2" spans="2:20" ht="19">
      <c r="B2" s="132" t="s">
        <v>276</v>
      </c>
    </row>
    <row r="3" spans="2:20" ht="15" customHeight="1">
      <c r="B3" s="1338" t="s">
        <v>410</v>
      </c>
      <c r="C3" s="1338"/>
      <c r="D3" s="1338"/>
      <c r="E3" s="1338"/>
      <c r="F3" s="1338"/>
      <c r="G3" s="727"/>
      <c r="H3" s="727"/>
      <c r="I3" s="727"/>
      <c r="J3" s="727"/>
      <c r="K3" s="727"/>
      <c r="L3" s="727"/>
      <c r="M3" s="727"/>
      <c r="N3" s="727"/>
      <c r="O3" s="727"/>
      <c r="P3" s="727"/>
      <c r="Q3" s="727"/>
      <c r="R3" s="727"/>
      <c r="S3" s="727"/>
      <c r="T3" s="727"/>
    </row>
    <row r="4" spans="2:20">
      <c r="B4" s="1338"/>
      <c r="C4" s="1338"/>
      <c r="D4" s="1338"/>
      <c r="E4" s="1338"/>
      <c r="F4" s="1338"/>
      <c r="G4" s="727"/>
      <c r="H4" s="727"/>
      <c r="I4" s="727"/>
      <c r="J4" s="727"/>
      <c r="K4" s="727"/>
      <c r="L4" s="727"/>
      <c r="M4" s="727"/>
      <c r="N4" s="727"/>
      <c r="O4" s="727"/>
      <c r="P4" s="727"/>
      <c r="Q4" s="727"/>
      <c r="R4" s="727"/>
      <c r="S4" s="727"/>
      <c r="T4" s="727"/>
    </row>
    <row r="5" spans="2:20">
      <c r="B5" s="1338"/>
      <c r="C5" s="1338"/>
      <c r="D5" s="1338"/>
      <c r="E5" s="1338"/>
      <c r="F5" s="1338"/>
      <c r="G5" s="727"/>
      <c r="H5" s="727"/>
      <c r="I5" s="727"/>
      <c r="J5" s="727"/>
      <c r="K5" s="727"/>
      <c r="L5" s="727"/>
      <c r="M5" s="727"/>
      <c r="N5" s="727"/>
      <c r="O5" s="727"/>
      <c r="P5" s="727"/>
      <c r="Q5" s="727"/>
      <c r="R5" s="727"/>
      <c r="S5" s="727"/>
      <c r="T5" s="727"/>
    </row>
    <row r="6" spans="2:20" ht="16">
      <c r="D6" s="19" t="s">
        <v>7</v>
      </c>
      <c r="E6" s="19" t="s">
        <v>8</v>
      </c>
      <c r="F6" s="19" t="s">
        <v>9</v>
      </c>
    </row>
    <row r="7" spans="2:20" ht="32">
      <c r="C7" s="133"/>
      <c r="D7" s="134" t="s">
        <v>411</v>
      </c>
      <c r="E7" s="134" t="s">
        <v>412</v>
      </c>
      <c r="F7" s="134" t="s">
        <v>413</v>
      </c>
      <c r="K7"/>
    </row>
    <row r="8" spans="2:20" ht="16">
      <c r="C8" s="133"/>
      <c r="D8" s="134" t="s">
        <v>414</v>
      </c>
      <c r="E8" s="134" t="s">
        <v>414</v>
      </c>
      <c r="F8" s="134"/>
    </row>
    <row r="9" spans="2:20" ht="30" customHeight="1">
      <c r="B9" s="1339" t="s">
        <v>415</v>
      </c>
      <c r="C9" s="1340"/>
      <c r="D9" s="1340"/>
      <c r="E9" s="1340"/>
      <c r="F9" s="1341"/>
      <c r="I9"/>
      <c r="K9" s="681"/>
    </row>
    <row r="10" spans="2:20" ht="16">
      <c r="B10" s="135">
        <v>1</v>
      </c>
      <c r="C10" s="20" t="s">
        <v>1751</v>
      </c>
      <c r="D10" s="824">
        <v>3820358</v>
      </c>
      <c r="E10" s="824">
        <v>3820358</v>
      </c>
      <c r="F10" s="19"/>
      <c r="K10" s="681"/>
    </row>
    <row r="11" spans="2:20" ht="16">
      <c r="B11" s="135">
        <v>2</v>
      </c>
      <c r="C11" s="6" t="s">
        <v>2067</v>
      </c>
      <c r="D11" s="1073">
        <v>39890</v>
      </c>
      <c r="E11" s="1073">
        <v>39890</v>
      </c>
      <c r="F11" s="19"/>
      <c r="K11" s="681"/>
    </row>
    <row r="12" spans="2:20" ht="16">
      <c r="B12" s="135">
        <v>3</v>
      </c>
      <c r="C12" s="6" t="s">
        <v>1712</v>
      </c>
      <c r="D12" s="926">
        <v>1650</v>
      </c>
      <c r="E12" s="926">
        <v>1650</v>
      </c>
      <c r="F12" s="19"/>
      <c r="H12" s="681"/>
      <c r="K12" s="681"/>
    </row>
    <row r="13" spans="2:20" ht="16">
      <c r="B13" s="135">
        <v>4</v>
      </c>
      <c r="C13" s="20" t="s">
        <v>1713</v>
      </c>
      <c r="D13" s="926">
        <v>5589</v>
      </c>
      <c r="E13" s="926">
        <v>5589</v>
      </c>
      <c r="F13" s="19"/>
      <c r="H13" s="681"/>
      <c r="K13" s="681"/>
    </row>
    <row r="14" spans="2:20" ht="16">
      <c r="B14" s="135">
        <v>5</v>
      </c>
      <c r="C14" s="20" t="s">
        <v>1714</v>
      </c>
      <c r="D14" s="926">
        <v>25552</v>
      </c>
      <c r="E14" s="926">
        <v>25552</v>
      </c>
      <c r="F14" s="19"/>
      <c r="H14" s="681"/>
      <c r="K14" s="681"/>
    </row>
    <row r="15" spans="2:20" ht="16">
      <c r="B15" s="135">
        <v>6</v>
      </c>
      <c r="C15" s="20" t="s">
        <v>1753</v>
      </c>
      <c r="D15" s="926">
        <v>429427</v>
      </c>
      <c r="E15" s="926">
        <v>429427</v>
      </c>
      <c r="F15" s="19"/>
      <c r="H15" s="681"/>
      <c r="K15" s="681"/>
    </row>
    <row r="16" spans="2:20" ht="16">
      <c r="B16" s="135">
        <v>7</v>
      </c>
      <c r="C16" s="20" t="s">
        <v>1715</v>
      </c>
      <c r="D16" s="926">
        <v>4998645</v>
      </c>
      <c r="E16" s="926">
        <v>4998645</v>
      </c>
      <c r="F16" s="19"/>
      <c r="H16" s="681"/>
      <c r="K16" s="681"/>
    </row>
    <row r="17" spans="2:11" ht="16">
      <c r="B17" s="135">
        <v>8</v>
      </c>
      <c r="C17" s="20" t="s">
        <v>1716</v>
      </c>
      <c r="D17" s="926">
        <v>16626</v>
      </c>
      <c r="E17" s="926">
        <v>16626</v>
      </c>
      <c r="F17" s="19"/>
      <c r="H17" s="681"/>
      <c r="K17" s="681"/>
    </row>
    <row r="18" spans="2:11" ht="16">
      <c r="B18" s="135">
        <v>9</v>
      </c>
      <c r="C18" s="20" t="s">
        <v>1717</v>
      </c>
      <c r="D18" s="1128">
        <v>1170</v>
      </c>
      <c r="E18" s="1128">
        <v>1170</v>
      </c>
      <c r="F18" s="19"/>
      <c r="H18" s="681"/>
      <c r="K18" s="681"/>
    </row>
    <row r="19" spans="2:11" ht="16">
      <c r="B19" s="135">
        <v>10</v>
      </c>
      <c r="C19" s="20" t="s">
        <v>1593</v>
      </c>
      <c r="D19" s="926">
        <v>6641</v>
      </c>
      <c r="E19" s="926">
        <v>6641</v>
      </c>
      <c r="F19" s="19"/>
      <c r="H19" s="681"/>
      <c r="K19" s="681"/>
    </row>
    <row r="20" spans="2:11" ht="16">
      <c r="B20" s="135">
        <v>11</v>
      </c>
      <c r="C20" s="20" t="s">
        <v>1752</v>
      </c>
      <c r="D20" s="926">
        <v>1000</v>
      </c>
      <c r="E20" s="926">
        <v>1000</v>
      </c>
      <c r="F20" s="19"/>
      <c r="H20" s="681"/>
      <c r="K20" s="681"/>
    </row>
    <row r="21" spans="2:11" ht="16">
      <c r="B21" s="135">
        <v>12</v>
      </c>
      <c r="C21" s="20" t="s">
        <v>1718</v>
      </c>
      <c r="D21" s="926">
        <v>14878</v>
      </c>
      <c r="E21" s="926">
        <v>14878</v>
      </c>
      <c r="F21" s="19"/>
      <c r="H21" s="681"/>
      <c r="K21" s="681"/>
    </row>
    <row r="22" spans="2:11" ht="16">
      <c r="B22" s="135">
        <v>13</v>
      </c>
      <c r="C22" s="20" t="s">
        <v>1719</v>
      </c>
      <c r="D22" s="824">
        <v>0</v>
      </c>
      <c r="E22" s="824">
        <v>0</v>
      </c>
      <c r="F22" s="19"/>
      <c r="H22" s="681"/>
      <c r="K22" s="681"/>
    </row>
    <row r="23" spans="2:11" ht="16">
      <c r="B23" s="135">
        <v>14</v>
      </c>
      <c r="C23" s="20" t="s">
        <v>1720</v>
      </c>
      <c r="D23" s="824">
        <v>13221</v>
      </c>
      <c r="E23" s="824">
        <v>13221</v>
      </c>
      <c r="F23" s="19"/>
      <c r="H23" s="681"/>
    </row>
    <row r="24" spans="2:11" ht="16">
      <c r="B24" s="135">
        <v>15</v>
      </c>
      <c r="C24" s="20" t="s">
        <v>1721</v>
      </c>
      <c r="D24" s="824">
        <v>9148</v>
      </c>
      <c r="E24" s="824">
        <v>9148</v>
      </c>
      <c r="F24" s="19"/>
      <c r="H24" s="681"/>
    </row>
    <row r="25" spans="2:11" ht="16">
      <c r="B25" s="135">
        <v>16</v>
      </c>
      <c r="C25" s="137" t="s">
        <v>416</v>
      </c>
      <c r="D25" s="825">
        <f>SUM(D10:D24)</f>
        <v>9383795</v>
      </c>
      <c r="E25" s="825">
        <f>SUM(E10:E24)</f>
        <v>9383795</v>
      </c>
      <c r="F25" s="19"/>
    </row>
    <row r="26" spans="2:11" ht="30" customHeight="1">
      <c r="B26" s="1339" t="s">
        <v>417</v>
      </c>
      <c r="C26" s="1340"/>
      <c r="D26" s="1340"/>
      <c r="E26" s="1340"/>
      <c r="F26" s="1341"/>
      <c r="K26" s="860"/>
    </row>
    <row r="27" spans="2:11" ht="16">
      <c r="B27" s="135">
        <v>1</v>
      </c>
      <c r="C27" s="20" t="s">
        <v>1722</v>
      </c>
      <c r="D27" s="824">
        <v>0</v>
      </c>
      <c r="E27" s="824">
        <v>0</v>
      </c>
      <c r="F27" s="19"/>
      <c r="H27" s="927"/>
      <c r="K27" s="860"/>
    </row>
    <row r="28" spans="2:11" ht="16">
      <c r="B28" s="135">
        <v>2</v>
      </c>
      <c r="C28" s="20" t="s">
        <v>1723</v>
      </c>
      <c r="D28" s="926">
        <v>7364341</v>
      </c>
      <c r="E28" s="926">
        <v>7364341</v>
      </c>
      <c r="F28" s="19"/>
      <c r="H28" s="927"/>
      <c r="K28" s="860"/>
    </row>
    <row r="29" spans="2:11" ht="16">
      <c r="B29" s="135">
        <v>3</v>
      </c>
      <c r="C29" s="20" t="s">
        <v>1724</v>
      </c>
      <c r="D29" s="926">
        <v>1037347</v>
      </c>
      <c r="E29" s="926">
        <v>1037347</v>
      </c>
      <c r="F29" s="19"/>
      <c r="H29" s="927"/>
      <c r="K29"/>
    </row>
    <row r="30" spans="2:11" ht="16">
      <c r="B30" s="135">
        <v>4</v>
      </c>
      <c r="C30" s="20" t="s">
        <v>1725</v>
      </c>
      <c r="D30" s="926">
        <v>4218</v>
      </c>
      <c r="E30" s="926">
        <v>4218</v>
      </c>
      <c r="F30" s="19"/>
      <c r="H30" s="927"/>
      <c r="K30" s="860"/>
    </row>
    <row r="31" spans="2:11" ht="16">
      <c r="B31" s="135">
        <v>5</v>
      </c>
      <c r="C31" s="20" t="s">
        <v>1726</v>
      </c>
      <c r="D31" s="926">
        <v>101474</v>
      </c>
      <c r="E31" s="926">
        <v>101474</v>
      </c>
      <c r="F31" s="19"/>
      <c r="H31" s="927"/>
      <c r="K31" s="860"/>
    </row>
    <row r="32" spans="2:11" ht="16">
      <c r="B32" s="135">
        <v>6</v>
      </c>
      <c r="C32" s="20" t="s">
        <v>1727</v>
      </c>
      <c r="D32" s="926">
        <v>161155</v>
      </c>
      <c r="E32" s="926">
        <v>161155</v>
      </c>
      <c r="F32" s="19"/>
      <c r="H32" s="927"/>
    </row>
    <row r="33" spans="2:11" ht="16">
      <c r="B33" s="135">
        <v>7</v>
      </c>
      <c r="C33" s="137" t="s">
        <v>418</v>
      </c>
      <c r="D33" s="825">
        <f>SUM(D27:D32)</f>
        <v>8668535</v>
      </c>
      <c r="E33" s="825">
        <f>SUM(E27:E32)</f>
        <v>8668535</v>
      </c>
      <c r="F33" s="19"/>
      <c r="H33" s="928"/>
      <c r="K33" s="860"/>
    </row>
    <row r="34" spans="2:11" ht="15" customHeight="1">
      <c r="B34" s="138" t="s">
        <v>419</v>
      </c>
      <c r="C34" s="139"/>
      <c r="D34" s="140"/>
      <c r="E34" s="140"/>
      <c r="F34" s="141"/>
      <c r="K34" s="860"/>
    </row>
    <row r="35" spans="2:11" ht="16">
      <c r="B35" s="135">
        <v>1</v>
      </c>
      <c r="C35" s="20" t="s">
        <v>1728</v>
      </c>
      <c r="D35" s="926">
        <f>32786-501</f>
        <v>32285</v>
      </c>
      <c r="E35" s="926">
        <f>32786-501</f>
        <v>32285</v>
      </c>
      <c r="F35" s="19"/>
      <c r="H35" s="927"/>
      <c r="K35" s="860"/>
    </row>
    <row r="36" spans="2:11" ht="16">
      <c r="B36" s="135">
        <v>2</v>
      </c>
      <c r="C36" s="136" t="s">
        <v>1729</v>
      </c>
      <c r="D36" s="926">
        <v>154593</v>
      </c>
      <c r="E36" s="926">
        <v>154593</v>
      </c>
      <c r="F36" s="19"/>
      <c r="H36" s="927"/>
      <c r="K36" s="860"/>
    </row>
    <row r="37" spans="2:11" ht="16">
      <c r="B37" s="135">
        <v>3</v>
      </c>
      <c r="C37" s="136" t="s">
        <v>1754</v>
      </c>
      <c r="D37" s="926">
        <v>4713</v>
      </c>
      <c r="E37" s="926">
        <v>4713</v>
      </c>
      <c r="F37" s="19"/>
      <c r="H37" s="927"/>
      <c r="K37" s="860"/>
    </row>
    <row r="38" spans="2:11" ht="16">
      <c r="B38" s="135">
        <v>4</v>
      </c>
      <c r="C38" s="20" t="s">
        <v>1730</v>
      </c>
      <c r="D38" s="926">
        <v>8891</v>
      </c>
      <c r="E38" s="926">
        <v>8891</v>
      </c>
      <c r="F38" s="19"/>
      <c r="H38" s="927"/>
      <c r="K38" s="860"/>
    </row>
    <row r="39" spans="2:11" ht="16">
      <c r="B39" s="135">
        <v>5</v>
      </c>
      <c r="C39" s="20" t="s">
        <v>1731</v>
      </c>
      <c r="D39" s="926">
        <v>506928</v>
      </c>
      <c r="E39" s="926">
        <v>506928</v>
      </c>
      <c r="F39" s="19"/>
      <c r="H39" s="927"/>
    </row>
    <row r="40" spans="2:11" ht="16">
      <c r="B40" s="135">
        <v>6</v>
      </c>
      <c r="C40" s="20" t="s">
        <v>1732</v>
      </c>
      <c r="D40" s="926">
        <v>7850</v>
      </c>
      <c r="E40" s="926">
        <v>7850</v>
      </c>
      <c r="F40" s="19"/>
      <c r="H40" s="927"/>
    </row>
    <row r="41" spans="2:11" ht="16">
      <c r="B41" s="135">
        <v>7</v>
      </c>
      <c r="C41" s="137" t="s">
        <v>420</v>
      </c>
      <c r="D41" s="825">
        <f>SUM(D35:D40)</f>
        <v>715260</v>
      </c>
      <c r="E41" s="825">
        <f>SUM(E35:E40)</f>
        <v>715260</v>
      </c>
      <c r="F41" s="19"/>
    </row>
    <row r="47" spans="2:11">
      <c r="C47" s="878"/>
      <c r="D47" s="878"/>
      <c r="E47" s="1071"/>
      <c r="F47" s="1071"/>
    </row>
    <row r="48" spans="2:11">
      <c r="C48" s="878"/>
      <c r="D48" s="878"/>
      <c r="E48" s="1071"/>
      <c r="F48" s="1071"/>
    </row>
    <row r="49" spans="3:6">
      <c r="C49" s="878"/>
      <c r="D49" s="878"/>
      <c r="E49" s="1071"/>
      <c r="F49" s="1071"/>
    </row>
    <row r="50" spans="3:6">
      <c r="C50" s="878"/>
      <c r="D50" s="878"/>
      <c r="E50" s="878"/>
      <c r="F50" s="1071"/>
    </row>
    <row r="51" spans="3:6">
      <c r="C51" s="878"/>
      <c r="D51" s="878"/>
      <c r="E51" s="1071"/>
      <c r="F51" s="1071"/>
    </row>
    <row r="52" spans="3:6">
      <c r="C52" s="878"/>
      <c r="D52" s="878"/>
      <c r="E52" s="1071"/>
      <c r="F52" s="1071"/>
    </row>
    <row r="53" spans="3:6">
      <c r="C53" s="878"/>
      <c r="D53" s="878"/>
      <c r="E53" s="1071"/>
      <c r="F53" s="1071"/>
    </row>
    <row r="54" spans="3:6">
      <c r="C54" s="878"/>
      <c r="D54" s="878"/>
      <c r="E54" s="1071"/>
      <c r="F54" s="1071"/>
    </row>
    <row r="55" spans="3:6">
      <c r="C55" s="878"/>
      <c r="D55" s="878"/>
      <c r="E55" s="878"/>
      <c r="F55" s="878"/>
    </row>
    <row r="56" spans="3:6">
      <c r="C56" s="878"/>
      <c r="D56" s="878"/>
      <c r="E56" s="1071"/>
      <c r="F56" s="1071"/>
    </row>
    <row r="57" spans="3:6">
      <c r="C57" s="878"/>
      <c r="D57" s="878"/>
      <c r="E57" s="1071"/>
      <c r="F57" s="1071"/>
    </row>
    <row r="58" spans="3:6">
      <c r="C58" s="878"/>
      <c r="D58" s="878"/>
      <c r="E58" s="1071"/>
      <c r="F58" s="1071"/>
    </row>
    <row r="59" spans="3:6">
      <c r="C59" s="878"/>
      <c r="D59" s="878"/>
      <c r="E59" s="1071"/>
      <c r="F59" s="1071"/>
    </row>
    <row r="60" spans="3:6">
      <c r="C60" s="878"/>
      <c r="D60" s="878"/>
      <c r="E60" s="1071"/>
      <c r="F60" s="1071"/>
    </row>
  </sheetData>
  <mergeCells count="3">
    <mergeCell ref="B3:F5"/>
    <mergeCell ref="B9:F9"/>
    <mergeCell ref="B26:F26"/>
  </mergeCells>
  <pageMargins left="0.7" right="0.7" top="0.75" bottom="0.75" header="0.3" footer="0.3"/>
  <pageSetup paperSize="9" scale="60" orientation="landscape" r:id="rId1"/>
  <headerFooter>
    <oddHeader>&amp;CEN
Annex VII</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904A5-0218-4D12-80A4-03C384D5179C}">
  <sheetPr codeName="Sheet11">
    <pageSetUpPr fitToPage="1"/>
  </sheetPr>
  <dimension ref="B2:D58"/>
  <sheetViews>
    <sheetView topLeftCell="A17" zoomScale="85" zoomScaleNormal="85" workbookViewId="0">
      <selection activeCell="M18" sqref="M18"/>
    </sheetView>
  </sheetViews>
  <sheetFormatPr baseColWidth="10" defaultColWidth="9" defaultRowHeight="15"/>
  <cols>
    <col min="1" max="2" width="9" style="1"/>
    <col min="3" max="3" width="117.5" style="1" customWidth="1"/>
    <col min="4" max="4" width="43.83203125" style="1" customWidth="1"/>
    <col min="5" max="16384" width="9" style="1"/>
  </cols>
  <sheetData>
    <row r="2" spans="2:4" ht="19">
      <c r="B2" s="47" t="s">
        <v>277</v>
      </c>
    </row>
    <row r="4" spans="2:4">
      <c r="D4" s="142" t="s">
        <v>7</v>
      </c>
    </row>
    <row r="5" spans="2:4" ht="27" customHeight="1">
      <c r="C5" s="143"/>
      <c r="D5" s="5" t="s">
        <v>421</v>
      </c>
    </row>
    <row r="6" spans="2:4">
      <c r="B6" s="19">
        <v>1</v>
      </c>
      <c r="C6" s="728" t="s">
        <v>422</v>
      </c>
      <c r="D6" s="728" t="s">
        <v>1733</v>
      </c>
    </row>
    <row r="7" spans="2:4">
      <c r="B7" s="19">
        <v>2</v>
      </c>
      <c r="C7" s="728" t="s">
        <v>423</v>
      </c>
      <c r="D7" s="728" t="s">
        <v>1734</v>
      </c>
    </row>
    <row r="8" spans="2:4" ht="16">
      <c r="B8" s="19" t="s">
        <v>424</v>
      </c>
      <c r="C8" s="728" t="s">
        <v>425</v>
      </c>
      <c r="D8" s="728" t="s">
        <v>1654</v>
      </c>
    </row>
    <row r="9" spans="2:4">
      <c r="B9" s="19">
        <v>3</v>
      </c>
      <c r="C9" s="728" t="s">
        <v>426</v>
      </c>
      <c r="D9" s="728" t="s">
        <v>1735</v>
      </c>
    </row>
    <row r="10" spans="2:4" ht="16">
      <c r="B10" s="19" t="s">
        <v>427</v>
      </c>
      <c r="C10" s="728" t="s">
        <v>428</v>
      </c>
      <c r="D10" s="728" t="s">
        <v>1736</v>
      </c>
    </row>
    <row r="11" spans="2:4">
      <c r="B11" s="19"/>
      <c r="C11" s="144" t="s">
        <v>429</v>
      </c>
      <c r="D11" s="728"/>
    </row>
    <row r="12" spans="2:4">
      <c r="B12" s="19">
        <v>4</v>
      </c>
      <c r="C12" s="728" t="s">
        <v>430</v>
      </c>
      <c r="D12" s="728" t="s">
        <v>1737</v>
      </c>
    </row>
    <row r="13" spans="2:4">
      <c r="B13" s="19">
        <v>5</v>
      </c>
      <c r="C13" s="728" t="s">
        <v>431</v>
      </c>
      <c r="D13" s="728" t="s">
        <v>1737</v>
      </c>
    </row>
    <row r="14" spans="2:4">
      <c r="B14" s="19">
        <v>6</v>
      </c>
      <c r="C14" s="728" t="s">
        <v>432</v>
      </c>
      <c r="D14" s="728" t="s">
        <v>1738</v>
      </c>
    </row>
    <row r="15" spans="2:4">
      <c r="B15" s="19">
        <v>7</v>
      </c>
      <c r="C15" s="728" t="s">
        <v>433</v>
      </c>
      <c r="D15" s="728" t="s">
        <v>1739</v>
      </c>
    </row>
    <row r="16" spans="2:4">
      <c r="B16" s="19">
        <v>8</v>
      </c>
      <c r="C16" s="728" t="s">
        <v>434</v>
      </c>
      <c r="D16" s="728" t="s">
        <v>1740</v>
      </c>
    </row>
    <row r="17" spans="2:4">
      <c r="B17" s="19">
        <v>9</v>
      </c>
      <c r="C17" s="728" t="s">
        <v>435</v>
      </c>
      <c r="D17" s="728" t="s">
        <v>1740</v>
      </c>
    </row>
    <row r="18" spans="2:4" ht="16">
      <c r="B18" s="19" t="s">
        <v>436</v>
      </c>
      <c r="C18" s="728" t="s">
        <v>437</v>
      </c>
      <c r="D18" s="728" t="s">
        <v>1741</v>
      </c>
    </row>
    <row r="19" spans="2:4" ht="16">
      <c r="B19" s="19" t="s">
        <v>438</v>
      </c>
      <c r="C19" s="728" t="s">
        <v>439</v>
      </c>
      <c r="D19" s="728" t="s">
        <v>1654</v>
      </c>
    </row>
    <row r="20" spans="2:4">
      <c r="B20" s="19">
        <v>10</v>
      </c>
      <c r="C20" s="728" t="s">
        <v>440</v>
      </c>
      <c r="D20" s="728" t="s">
        <v>1742</v>
      </c>
    </row>
    <row r="21" spans="2:4">
      <c r="B21" s="19">
        <v>11</v>
      </c>
      <c r="C21" s="728" t="s">
        <v>441</v>
      </c>
      <c r="D21" s="728" t="s">
        <v>1654</v>
      </c>
    </row>
    <row r="22" spans="2:4">
      <c r="B22" s="19">
        <v>12</v>
      </c>
      <c r="C22" s="728" t="s">
        <v>442</v>
      </c>
      <c r="D22" s="728" t="s">
        <v>1654</v>
      </c>
    </row>
    <row r="23" spans="2:4">
      <c r="B23" s="19">
        <v>13</v>
      </c>
      <c r="C23" s="728" t="s">
        <v>443</v>
      </c>
      <c r="D23" s="728" t="s">
        <v>1654</v>
      </c>
    </row>
    <row r="24" spans="2:4">
      <c r="B24" s="19">
        <v>14</v>
      </c>
      <c r="C24" s="728" t="s">
        <v>444</v>
      </c>
      <c r="D24" s="728" t="s">
        <v>1736</v>
      </c>
    </row>
    <row r="25" spans="2:4">
      <c r="B25" s="1343">
        <v>15</v>
      </c>
      <c r="C25" s="1344" t="s">
        <v>445</v>
      </c>
      <c r="D25" s="1344" t="s">
        <v>1654</v>
      </c>
    </row>
    <row r="26" spans="2:4">
      <c r="B26" s="1343"/>
      <c r="C26" s="1344"/>
      <c r="D26" s="1344"/>
    </row>
    <row r="27" spans="2:4">
      <c r="B27" s="19">
        <v>16</v>
      </c>
      <c r="C27" s="728" t="s">
        <v>446</v>
      </c>
      <c r="D27" s="728" t="s">
        <v>1654</v>
      </c>
    </row>
    <row r="28" spans="2:4">
      <c r="B28" s="145"/>
      <c r="C28" s="144" t="s">
        <v>447</v>
      </c>
      <c r="D28" s="146"/>
    </row>
    <row r="29" spans="2:4">
      <c r="B29" s="1343">
        <v>17</v>
      </c>
      <c r="C29" s="1344" t="s">
        <v>448</v>
      </c>
      <c r="D29" s="1344" t="s">
        <v>1743</v>
      </c>
    </row>
    <row r="30" spans="2:4">
      <c r="B30" s="1343"/>
      <c r="C30" s="1344"/>
      <c r="D30" s="1344"/>
    </row>
    <row r="31" spans="2:4">
      <c r="B31" s="19">
        <v>18</v>
      </c>
      <c r="C31" s="728" t="s">
        <v>449</v>
      </c>
      <c r="D31" s="728" t="s">
        <v>1654</v>
      </c>
    </row>
    <row r="32" spans="2:4">
      <c r="B32" s="19">
        <v>19</v>
      </c>
      <c r="C32" s="728" t="s">
        <v>450</v>
      </c>
      <c r="D32" s="728" t="s">
        <v>1744</v>
      </c>
    </row>
    <row r="33" spans="2:4" ht="16">
      <c r="B33" s="19" t="s">
        <v>310</v>
      </c>
      <c r="C33" s="728" t="s">
        <v>451</v>
      </c>
      <c r="D33" s="728" t="s">
        <v>1745</v>
      </c>
    </row>
    <row r="34" spans="2:4" ht="16">
      <c r="B34" s="19" t="s">
        <v>312</v>
      </c>
      <c r="C34" s="728" t="s">
        <v>452</v>
      </c>
      <c r="D34" s="728" t="s">
        <v>1745</v>
      </c>
    </row>
    <row r="35" spans="2:4">
      <c r="B35" s="19">
        <v>21</v>
      </c>
      <c r="C35" s="728" t="s">
        <v>453</v>
      </c>
      <c r="D35" s="728" t="s">
        <v>1654</v>
      </c>
    </row>
    <row r="36" spans="2:4">
      <c r="B36" s="19">
        <v>22</v>
      </c>
      <c r="C36" s="728" t="s">
        <v>454</v>
      </c>
      <c r="D36" s="728" t="s">
        <v>1746</v>
      </c>
    </row>
    <row r="37" spans="2:4">
      <c r="B37" s="19">
        <v>23</v>
      </c>
      <c r="C37" s="728" t="s">
        <v>455</v>
      </c>
      <c r="D37" s="728" t="s">
        <v>1654</v>
      </c>
    </row>
    <row r="38" spans="2:4">
      <c r="B38" s="19">
        <v>24</v>
      </c>
      <c r="C38" s="728" t="s">
        <v>456</v>
      </c>
      <c r="D38" s="728" t="s">
        <v>1654</v>
      </c>
    </row>
    <row r="39" spans="2:4">
      <c r="B39" s="19">
        <v>25</v>
      </c>
      <c r="C39" s="728" t="s">
        <v>457</v>
      </c>
      <c r="D39" s="728" t="s">
        <v>1654</v>
      </c>
    </row>
    <row r="40" spans="2:4">
      <c r="B40" s="19">
        <v>26</v>
      </c>
      <c r="C40" s="728" t="s">
        <v>458</v>
      </c>
      <c r="D40" s="728" t="s">
        <v>1654</v>
      </c>
    </row>
    <row r="41" spans="2:4">
      <c r="B41" s="19">
        <v>27</v>
      </c>
      <c r="C41" s="728" t="s">
        <v>459</v>
      </c>
      <c r="D41" s="728" t="s">
        <v>1654</v>
      </c>
    </row>
    <row r="42" spans="2:4">
      <c r="B42" s="19">
        <v>28</v>
      </c>
      <c r="C42" s="728" t="s">
        <v>460</v>
      </c>
      <c r="D42" s="728" t="s">
        <v>1654</v>
      </c>
    </row>
    <row r="43" spans="2:4">
      <c r="B43" s="19">
        <v>29</v>
      </c>
      <c r="C43" s="728" t="s">
        <v>461</v>
      </c>
      <c r="D43" s="728" t="s">
        <v>1654</v>
      </c>
    </row>
    <row r="44" spans="2:4">
      <c r="B44" s="19">
        <v>30</v>
      </c>
      <c r="C44" s="728" t="s">
        <v>462</v>
      </c>
      <c r="D44" s="728" t="s">
        <v>1736</v>
      </c>
    </row>
    <row r="45" spans="2:4">
      <c r="B45" s="19">
        <v>31</v>
      </c>
      <c r="C45" s="728" t="s">
        <v>463</v>
      </c>
      <c r="D45" s="728" t="s">
        <v>1654</v>
      </c>
    </row>
    <row r="46" spans="2:4">
      <c r="B46" s="19">
        <v>32</v>
      </c>
      <c r="C46" s="728" t="s">
        <v>464</v>
      </c>
      <c r="D46" s="728" t="s">
        <v>1654</v>
      </c>
    </row>
    <row r="47" spans="2:4">
      <c r="B47" s="19">
        <v>33</v>
      </c>
      <c r="C47" s="728" t="s">
        <v>465</v>
      </c>
      <c r="D47" s="728" t="s">
        <v>1654</v>
      </c>
    </row>
    <row r="48" spans="2:4">
      <c r="B48" s="19">
        <v>34</v>
      </c>
      <c r="C48" s="728" t="s">
        <v>466</v>
      </c>
      <c r="D48" s="728" t="s">
        <v>1654</v>
      </c>
    </row>
    <row r="49" spans="2:4" ht="16">
      <c r="B49" s="5" t="s">
        <v>467</v>
      </c>
      <c r="C49" s="147" t="s">
        <v>468</v>
      </c>
      <c r="D49" s="728"/>
    </row>
    <row r="50" spans="2:4" ht="16">
      <c r="B50" s="5" t="s">
        <v>469</v>
      </c>
      <c r="C50" s="147" t="s">
        <v>470</v>
      </c>
      <c r="D50" s="728">
        <v>1</v>
      </c>
    </row>
    <row r="51" spans="2:4">
      <c r="B51" s="19">
        <v>35</v>
      </c>
      <c r="C51" s="728" t="s">
        <v>471</v>
      </c>
      <c r="D51" s="728" t="s">
        <v>1747</v>
      </c>
    </row>
    <row r="52" spans="2:4">
      <c r="B52" s="19">
        <v>36</v>
      </c>
      <c r="C52" s="728" t="s">
        <v>472</v>
      </c>
      <c r="D52" s="728" t="s">
        <v>1736</v>
      </c>
    </row>
    <row r="53" spans="2:4">
      <c r="B53" s="19">
        <v>37</v>
      </c>
      <c r="C53" s="728" t="s">
        <v>473</v>
      </c>
      <c r="D53" s="728" t="s">
        <v>1654</v>
      </c>
    </row>
    <row r="54" spans="2:4" ht="16">
      <c r="B54" s="5" t="s">
        <v>474</v>
      </c>
      <c r="C54" s="147" t="s">
        <v>475</v>
      </c>
      <c r="D54" s="728" t="s">
        <v>1654</v>
      </c>
    </row>
    <row r="55" spans="2:4">
      <c r="B55" s="1342" t="s">
        <v>476</v>
      </c>
      <c r="C55" s="1342"/>
      <c r="D55" s="1342"/>
    </row>
    <row r="56" spans="2:4">
      <c r="B56" s="1342"/>
      <c r="C56" s="1342"/>
      <c r="D56" s="1342"/>
    </row>
    <row r="57" spans="2:4">
      <c r="B57" s="129"/>
    </row>
    <row r="58" spans="2:4">
      <c r="B58" s="129"/>
    </row>
  </sheetData>
  <mergeCells count="7">
    <mergeCell ref="B55:D56"/>
    <mergeCell ref="B25:B26"/>
    <mergeCell ref="C25:C26"/>
    <mergeCell ref="D25:D26"/>
    <mergeCell ref="B29:B30"/>
    <mergeCell ref="C29:C30"/>
    <mergeCell ref="D29:D30"/>
  </mergeCells>
  <pageMargins left="0.7" right="0.7" top="0.75" bottom="0.75" header="0.3" footer="0.3"/>
  <pageSetup paperSize="9" scale="59" orientation="landscape" r:id="rId1"/>
  <headerFooter>
    <oddHeader>&amp;CEN
Annex VII</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335E3-1F7E-4D36-848E-3F65F1484308}">
  <sheetPr codeName="Sheet26"/>
  <dimension ref="A3:Q65"/>
  <sheetViews>
    <sheetView zoomScale="90" zoomScaleNormal="90" workbookViewId="0">
      <selection activeCell="N65" sqref="N65"/>
    </sheetView>
  </sheetViews>
  <sheetFormatPr baseColWidth="10" defaultColWidth="9.1640625" defaultRowHeight="15"/>
  <cols>
    <col min="1" max="1" width="4.5" style="1" customWidth="1"/>
    <col min="2" max="2" width="17.5" style="1" customWidth="1"/>
    <col min="3" max="3" width="18.5" style="1" customWidth="1"/>
    <col min="4" max="4" width="15.5" style="1" customWidth="1"/>
    <col min="5" max="5" width="22.5" style="1" customWidth="1"/>
    <col min="6" max="6" width="21" style="1" customWidth="1"/>
    <col min="7" max="7" width="14.5" style="1" customWidth="1"/>
    <col min="8" max="8" width="13.1640625" style="1" customWidth="1"/>
    <col min="9" max="9" width="14" style="1" customWidth="1"/>
    <col min="10" max="10" width="25.83203125" style="1" bestFit="1" customWidth="1"/>
    <col min="11" max="11" width="27.83203125" style="1" customWidth="1"/>
    <col min="12" max="12" width="11.83203125" style="1" customWidth="1"/>
    <col min="13" max="13" width="13.5" style="1" customWidth="1"/>
    <col min="14" max="14" width="11.5" style="1" customWidth="1"/>
    <col min="15" max="15" width="14.5" style="1" customWidth="1"/>
    <col min="16" max="16" width="15" style="1" bestFit="1" customWidth="1"/>
    <col min="17" max="16384" width="9.1640625" style="1"/>
  </cols>
  <sheetData>
    <row r="3" spans="1:17">
      <c r="B3" s="46" t="s">
        <v>153</v>
      </c>
    </row>
    <row r="4" spans="1:17" ht="19">
      <c r="B4" s="47"/>
    </row>
    <row r="6" spans="1:17">
      <c r="A6" s="11"/>
      <c r="B6" s="11"/>
      <c r="C6" s="48" t="s">
        <v>7</v>
      </c>
      <c r="D6" s="48" t="s">
        <v>8</v>
      </c>
      <c r="E6" s="48" t="s">
        <v>9</v>
      </c>
      <c r="F6" s="48" t="s">
        <v>46</v>
      </c>
      <c r="G6" s="48" t="s">
        <v>47</v>
      </c>
      <c r="H6" s="48" t="s">
        <v>155</v>
      </c>
      <c r="I6" s="48" t="s">
        <v>156</v>
      </c>
      <c r="J6" s="48" t="s">
        <v>157</v>
      </c>
      <c r="K6" s="48" t="s">
        <v>158</v>
      </c>
      <c r="L6" s="48" t="s">
        <v>159</v>
      </c>
      <c r="M6" s="48" t="s">
        <v>160</v>
      </c>
      <c r="N6" s="48" t="s">
        <v>161</v>
      </c>
      <c r="O6" s="48" t="s">
        <v>162</v>
      </c>
    </row>
    <row r="7" spans="1:17" ht="15.75" customHeight="1">
      <c r="A7" s="11"/>
      <c r="B7" s="11"/>
      <c r="C7" s="1348" t="s">
        <v>163</v>
      </c>
      <c r="D7" s="1349"/>
      <c r="E7" s="1348" t="s">
        <v>164</v>
      </c>
      <c r="F7" s="1349"/>
      <c r="G7" s="1345" t="s">
        <v>165</v>
      </c>
      <c r="H7" s="1345" t="s">
        <v>166</v>
      </c>
      <c r="I7" s="1348" t="s">
        <v>167</v>
      </c>
      <c r="J7" s="1352"/>
      <c r="K7" s="1352"/>
      <c r="L7" s="1349"/>
      <c r="M7" s="1345" t="s">
        <v>168</v>
      </c>
      <c r="N7" s="1345" t="s">
        <v>169</v>
      </c>
      <c r="O7" s="1345" t="s">
        <v>170</v>
      </c>
    </row>
    <row r="8" spans="1:17">
      <c r="A8" s="11"/>
      <c r="B8" s="11"/>
      <c r="C8" s="1350"/>
      <c r="D8" s="1351"/>
      <c r="E8" s="1350"/>
      <c r="F8" s="1351"/>
      <c r="G8" s="1346"/>
      <c r="H8" s="1346"/>
      <c r="I8" s="1350"/>
      <c r="J8" s="1353"/>
      <c r="K8" s="1353"/>
      <c r="L8" s="1354"/>
      <c r="M8" s="1346"/>
      <c r="N8" s="1346"/>
      <c r="O8" s="1346"/>
    </row>
    <row r="9" spans="1:17" ht="39">
      <c r="A9" s="11"/>
      <c r="B9" s="11"/>
      <c r="C9" s="48" t="s">
        <v>171</v>
      </c>
      <c r="D9" s="48" t="s">
        <v>172</v>
      </c>
      <c r="E9" s="48" t="s">
        <v>173</v>
      </c>
      <c r="F9" s="48" t="s">
        <v>174</v>
      </c>
      <c r="G9" s="1347"/>
      <c r="H9" s="1347"/>
      <c r="I9" s="49" t="s">
        <v>175</v>
      </c>
      <c r="J9" s="49" t="s">
        <v>164</v>
      </c>
      <c r="K9" s="49" t="s">
        <v>176</v>
      </c>
      <c r="L9" s="50" t="s">
        <v>177</v>
      </c>
      <c r="M9" s="1347"/>
      <c r="N9" s="1347"/>
      <c r="O9" s="1347"/>
    </row>
    <row r="10" spans="1:17">
      <c r="A10" s="51" t="s">
        <v>178</v>
      </c>
      <c r="B10" s="52" t="s">
        <v>179</v>
      </c>
      <c r="C10" s="53"/>
      <c r="D10" s="53"/>
      <c r="E10" s="53"/>
      <c r="F10" s="53"/>
      <c r="G10" s="53"/>
      <c r="H10" s="53"/>
      <c r="I10" s="53"/>
      <c r="J10" s="53"/>
      <c r="K10" s="53"/>
      <c r="L10" s="53"/>
      <c r="M10" s="53"/>
      <c r="N10" s="54"/>
      <c r="O10" s="54"/>
    </row>
    <row r="11" spans="1:17">
      <c r="A11" s="55"/>
      <c r="B11" s="820" t="s">
        <v>1655</v>
      </c>
      <c r="C11" s="56">
        <v>24729.24</v>
      </c>
      <c r="D11" s="56"/>
      <c r="E11" s="56">
        <v>0</v>
      </c>
      <c r="F11" s="56"/>
      <c r="G11" s="56"/>
      <c r="H11" s="56">
        <f>C11+E11</f>
        <v>24729.24</v>
      </c>
      <c r="I11" s="56">
        <v>2200.6999999999998</v>
      </c>
      <c r="J11" s="56">
        <v>0</v>
      </c>
      <c r="K11" s="56"/>
      <c r="L11" s="56">
        <f>I11+J11</f>
        <v>2200.6999999999998</v>
      </c>
      <c r="M11" s="822">
        <v>27508.71</v>
      </c>
      <c r="N11" s="679">
        <v>9.0000000000000002E-6</v>
      </c>
      <c r="O11" s="679">
        <v>0</v>
      </c>
      <c r="P11" s="1091"/>
      <c r="Q11" s="1090"/>
    </row>
    <row r="12" spans="1:17">
      <c r="A12" s="55"/>
      <c r="B12" s="820" t="s">
        <v>2374</v>
      </c>
      <c r="C12" s="56">
        <v>500</v>
      </c>
      <c r="D12" s="56"/>
      <c r="E12" s="56">
        <v>0</v>
      </c>
      <c r="F12" s="56"/>
      <c r="G12" s="56"/>
      <c r="H12" s="56">
        <f>C12+E12</f>
        <v>500</v>
      </c>
      <c r="I12" s="56">
        <v>10.8</v>
      </c>
      <c r="J12" s="56">
        <v>0</v>
      </c>
      <c r="K12" s="56"/>
      <c r="L12" s="56">
        <f t="shared" ref="L12:L64" si="0">I12+J12</f>
        <v>10.8</v>
      </c>
      <c r="M12" s="822">
        <v>134.96</v>
      </c>
      <c r="N12" s="679">
        <v>0</v>
      </c>
      <c r="O12" s="679">
        <v>0</v>
      </c>
      <c r="P12" s="1091"/>
    </row>
    <row r="13" spans="1:17">
      <c r="A13" s="55"/>
      <c r="B13" s="820" t="s">
        <v>1656</v>
      </c>
      <c r="C13" s="56">
        <v>413469.13</v>
      </c>
      <c r="D13" s="56"/>
      <c r="E13" s="56">
        <v>0</v>
      </c>
      <c r="F13" s="56"/>
      <c r="G13" s="56"/>
      <c r="H13" s="56">
        <f t="shared" ref="H13:H64" si="1">C13+E13</f>
        <v>413469.13</v>
      </c>
      <c r="I13" s="56">
        <v>13490.61</v>
      </c>
      <c r="J13" s="56">
        <v>0</v>
      </c>
      <c r="K13" s="56"/>
      <c r="L13" s="56">
        <f t="shared" si="0"/>
        <v>13490.61</v>
      </c>
      <c r="M13" s="822">
        <v>168632.57</v>
      </c>
      <c r="N13" s="679">
        <v>5.5999999999999999E-5</v>
      </c>
      <c r="O13" s="679">
        <v>0.01</v>
      </c>
      <c r="P13" s="1091"/>
    </row>
    <row r="14" spans="1:17">
      <c r="A14" s="55"/>
      <c r="B14" s="820" t="s">
        <v>1657</v>
      </c>
      <c r="C14" s="56">
        <v>28645.71</v>
      </c>
      <c r="D14" s="56"/>
      <c r="E14" s="56">
        <v>0</v>
      </c>
      <c r="F14" s="56"/>
      <c r="G14" s="56"/>
      <c r="H14" s="56">
        <f t="shared" si="1"/>
        <v>28645.71</v>
      </c>
      <c r="I14" s="56">
        <v>875.92</v>
      </c>
      <c r="J14" s="56">
        <v>0</v>
      </c>
      <c r="K14" s="56"/>
      <c r="L14" s="56">
        <f t="shared" si="0"/>
        <v>875.92</v>
      </c>
      <c r="M14" s="823">
        <v>10948.95</v>
      </c>
      <c r="N14" s="679">
        <v>3.0000000000000001E-6</v>
      </c>
      <c r="O14" s="679">
        <v>0</v>
      </c>
      <c r="P14" s="1091"/>
    </row>
    <row r="15" spans="1:17">
      <c r="A15" s="55"/>
      <c r="B15" s="820" t="s">
        <v>2375</v>
      </c>
      <c r="C15" s="56">
        <v>902.07</v>
      </c>
      <c r="D15" s="56"/>
      <c r="E15" s="56">
        <v>0</v>
      </c>
      <c r="F15" s="56"/>
      <c r="G15" s="56"/>
      <c r="H15" s="56">
        <f t="shared" si="1"/>
        <v>902.07</v>
      </c>
      <c r="I15" s="56">
        <v>80.88</v>
      </c>
      <c r="J15" s="56">
        <v>0</v>
      </c>
      <c r="K15" s="56"/>
      <c r="L15" s="56">
        <f t="shared" si="0"/>
        <v>80.88</v>
      </c>
      <c r="M15" s="823">
        <v>1010.96</v>
      </c>
      <c r="N15" s="679">
        <v>0</v>
      </c>
      <c r="O15" s="679">
        <v>0</v>
      </c>
      <c r="P15" s="1091"/>
    </row>
    <row r="16" spans="1:17">
      <c r="A16" s="55"/>
      <c r="B16" s="820" t="s">
        <v>2377</v>
      </c>
      <c r="C16" s="56">
        <v>8023.51</v>
      </c>
      <c r="D16" s="56"/>
      <c r="E16" s="56">
        <v>0</v>
      </c>
      <c r="F16" s="56"/>
      <c r="G16" s="56"/>
      <c r="H16" s="56">
        <f t="shared" si="1"/>
        <v>8023.51</v>
      </c>
      <c r="I16" s="56">
        <v>0</v>
      </c>
      <c r="J16" s="56">
        <v>0</v>
      </c>
      <c r="K16" s="56"/>
      <c r="L16" s="56">
        <f t="shared" si="0"/>
        <v>0</v>
      </c>
      <c r="M16" s="823">
        <v>0</v>
      </c>
      <c r="N16" s="679">
        <v>0</v>
      </c>
      <c r="O16" s="679">
        <v>0</v>
      </c>
      <c r="P16" s="1091"/>
    </row>
    <row r="17" spans="1:16">
      <c r="A17" s="55"/>
      <c r="B17" s="820" t="s">
        <v>1658</v>
      </c>
      <c r="C17" s="56">
        <v>1036624.14</v>
      </c>
      <c r="D17" s="56"/>
      <c r="E17" s="56">
        <v>501580</v>
      </c>
      <c r="F17" s="56"/>
      <c r="G17" s="56"/>
      <c r="H17" s="56">
        <f t="shared" si="1"/>
        <v>1538204.1400000001</v>
      </c>
      <c r="I17" s="56">
        <v>18942.61</v>
      </c>
      <c r="J17" s="56">
        <v>40126.400000000001</v>
      </c>
      <c r="K17" s="56"/>
      <c r="L17" s="56">
        <f t="shared" si="0"/>
        <v>59069.01</v>
      </c>
      <c r="M17" s="822">
        <v>236782.63</v>
      </c>
      <c r="N17" s="679">
        <v>2.4600000000000002E-4</v>
      </c>
      <c r="O17" s="679">
        <v>0.01</v>
      </c>
      <c r="P17" s="1091"/>
    </row>
    <row r="18" spans="1:16">
      <c r="A18" s="55"/>
      <c r="B18" s="820" t="s">
        <v>1659</v>
      </c>
      <c r="C18" s="56">
        <v>18269.810000000001</v>
      </c>
      <c r="D18" s="56"/>
      <c r="E18" s="56">
        <v>22.4</v>
      </c>
      <c r="F18" s="56"/>
      <c r="G18" s="56"/>
      <c r="H18" s="56">
        <f t="shared" si="1"/>
        <v>18292.210000000003</v>
      </c>
      <c r="I18" s="56">
        <v>1461.58</v>
      </c>
      <c r="J18" s="56">
        <v>1.79</v>
      </c>
      <c r="K18" s="56"/>
      <c r="L18" s="56">
        <f t="shared" si="0"/>
        <v>1463.37</v>
      </c>
      <c r="M18" s="823">
        <v>18269.810000000001</v>
      </c>
      <c r="N18" s="679">
        <v>6.0000000000000002E-6</v>
      </c>
      <c r="O18" s="679">
        <v>0</v>
      </c>
      <c r="P18" s="1091"/>
    </row>
    <row r="19" spans="1:16">
      <c r="A19" s="55"/>
      <c r="B19" s="820" t="s">
        <v>1963</v>
      </c>
      <c r="C19" s="56">
        <v>50959.29</v>
      </c>
      <c r="D19" s="56"/>
      <c r="E19" s="56">
        <v>1.1399999999999999</v>
      </c>
      <c r="F19" s="56"/>
      <c r="G19" s="56"/>
      <c r="H19" s="56">
        <f t="shared" si="1"/>
        <v>50960.43</v>
      </c>
      <c r="I19" s="56">
        <v>1302.8</v>
      </c>
      <c r="J19" s="56">
        <v>0.09</v>
      </c>
      <c r="K19" s="56"/>
      <c r="L19" s="56">
        <f t="shared" si="0"/>
        <v>1302.8899999999999</v>
      </c>
      <c r="M19" s="822">
        <v>16284.99</v>
      </c>
      <c r="N19" s="679">
        <v>5.0000000000000004E-6</v>
      </c>
      <c r="O19" s="679">
        <v>0</v>
      </c>
      <c r="P19" s="1091"/>
    </row>
    <row r="20" spans="1:16">
      <c r="A20" s="55"/>
      <c r="B20" s="820" t="s">
        <v>1660</v>
      </c>
      <c r="C20" s="56">
        <v>339163.92</v>
      </c>
      <c r="D20" s="56"/>
      <c r="E20" s="56">
        <v>62.9</v>
      </c>
      <c r="F20" s="56"/>
      <c r="G20" s="56"/>
      <c r="H20" s="56">
        <f t="shared" si="1"/>
        <v>339226.82</v>
      </c>
      <c r="I20" s="56">
        <v>15547.41</v>
      </c>
      <c r="J20" s="56">
        <v>5.03</v>
      </c>
      <c r="K20" s="56"/>
      <c r="L20" s="56">
        <f t="shared" si="0"/>
        <v>15552.44</v>
      </c>
      <c r="M20" s="822">
        <v>194342.58</v>
      </c>
      <c r="N20" s="679">
        <v>6.3999999999999997E-5</v>
      </c>
      <c r="O20" s="679">
        <v>0</v>
      </c>
      <c r="P20" s="1091"/>
    </row>
    <row r="21" spans="1:16">
      <c r="A21" s="55"/>
      <c r="B21" s="820" t="s">
        <v>1964</v>
      </c>
      <c r="C21" s="56">
        <v>41580.58</v>
      </c>
      <c r="D21" s="56"/>
      <c r="E21" s="56">
        <v>993.32</v>
      </c>
      <c r="F21" s="56"/>
      <c r="G21" s="56"/>
      <c r="H21" s="56">
        <f t="shared" si="1"/>
        <v>42573.9</v>
      </c>
      <c r="I21" s="56">
        <v>3326.45</v>
      </c>
      <c r="J21" s="56">
        <v>79.47</v>
      </c>
      <c r="K21" s="56"/>
      <c r="L21" s="56">
        <f t="shared" si="0"/>
        <v>3405.9199999999996</v>
      </c>
      <c r="M21" s="823">
        <v>41580.58</v>
      </c>
      <c r="N21" s="679">
        <v>1.4E-5</v>
      </c>
      <c r="O21" s="679">
        <v>0</v>
      </c>
      <c r="P21" s="1091"/>
    </row>
    <row r="22" spans="1:16">
      <c r="A22" s="55"/>
      <c r="B22" s="820" t="s">
        <v>1661</v>
      </c>
      <c r="C22" s="56">
        <v>2026.02</v>
      </c>
      <c r="D22" s="56"/>
      <c r="E22" s="56">
        <v>27.8</v>
      </c>
      <c r="F22" s="56"/>
      <c r="G22" s="56"/>
      <c r="H22" s="56">
        <f t="shared" si="1"/>
        <v>2053.8200000000002</v>
      </c>
      <c r="I22" s="56">
        <v>165.44</v>
      </c>
      <c r="J22" s="56">
        <v>2.2200000000000002</v>
      </c>
      <c r="K22" s="56"/>
      <c r="L22" s="56">
        <f t="shared" si="0"/>
        <v>167.66</v>
      </c>
      <c r="M22" s="822">
        <v>2068</v>
      </c>
      <c r="N22" s="679">
        <v>0</v>
      </c>
      <c r="O22" s="679">
        <v>0</v>
      </c>
      <c r="P22" s="1091"/>
    </row>
    <row r="23" spans="1:16">
      <c r="A23" s="55"/>
      <c r="B23" s="820" t="s">
        <v>1663</v>
      </c>
      <c r="C23" s="56">
        <v>173404.76</v>
      </c>
      <c r="D23" s="56"/>
      <c r="E23" s="56">
        <v>0</v>
      </c>
      <c r="F23" s="56"/>
      <c r="G23" s="56"/>
      <c r="H23" s="56">
        <f t="shared" si="1"/>
        <v>173404.76</v>
      </c>
      <c r="I23" s="56">
        <v>2754.54</v>
      </c>
      <c r="J23" s="56">
        <v>0</v>
      </c>
      <c r="K23" s="56"/>
      <c r="L23" s="56">
        <f t="shared" si="0"/>
        <v>2754.54</v>
      </c>
      <c r="M23" s="822">
        <v>34431.800000000003</v>
      </c>
      <c r="N23" s="679">
        <v>1.1E-5</v>
      </c>
      <c r="O23" s="679">
        <v>0.01</v>
      </c>
      <c r="P23" s="1091"/>
    </row>
    <row r="24" spans="1:16">
      <c r="A24" s="55"/>
      <c r="B24" s="820" t="s">
        <v>1662</v>
      </c>
      <c r="C24" s="56">
        <v>91707.59</v>
      </c>
      <c r="D24" s="56"/>
      <c r="E24" s="56">
        <v>0</v>
      </c>
      <c r="F24" s="56"/>
      <c r="G24" s="56"/>
      <c r="H24" s="56">
        <f t="shared" si="1"/>
        <v>91707.59</v>
      </c>
      <c r="I24" s="56">
        <v>2333.6799999999998</v>
      </c>
      <c r="J24" s="56">
        <v>0</v>
      </c>
      <c r="K24" s="56"/>
      <c r="L24" s="56">
        <f t="shared" si="0"/>
        <v>2333.6799999999998</v>
      </c>
      <c r="M24" s="822">
        <v>29171.040000000001</v>
      </c>
      <c r="N24" s="679">
        <v>9.0000000000000002E-6</v>
      </c>
      <c r="O24" s="679">
        <v>1.2500000000000001E-2</v>
      </c>
      <c r="P24" s="1091"/>
    </row>
    <row r="25" spans="1:16">
      <c r="A25" s="55"/>
      <c r="B25" s="820" t="s">
        <v>1664</v>
      </c>
      <c r="C25" s="56">
        <v>105507.14</v>
      </c>
      <c r="D25" s="56"/>
      <c r="E25" s="56">
        <v>292.42</v>
      </c>
      <c r="F25" s="56"/>
      <c r="G25" s="56"/>
      <c r="H25" s="56">
        <f t="shared" si="1"/>
        <v>105799.56</v>
      </c>
      <c r="I25" s="56">
        <v>4931.42</v>
      </c>
      <c r="J25" s="56">
        <v>23.39</v>
      </c>
      <c r="K25" s="56"/>
      <c r="L25" s="56">
        <f t="shared" si="0"/>
        <v>4954.8100000000004</v>
      </c>
      <c r="M25" s="823">
        <v>61642.79</v>
      </c>
      <c r="N25" s="679">
        <v>2.0000000000000002E-5</v>
      </c>
      <c r="O25" s="679">
        <v>2.5000000000000001E-2</v>
      </c>
      <c r="P25" s="1091"/>
    </row>
    <row r="26" spans="1:16">
      <c r="A26" s="55"/>
      <c r="B26" s="820" t="s">
        <v>1665</v>
      </c>
      <c r="C26" s="56">
        <v>5227240846.0699997</v>
      </c>
      <c r="D26" s="56"/>
      <c r="E26" s="56">
        <v>19821.12</v>
      </c>
      <c r="F26" s="56"/>
      <c r="G26" s="56"/>
      <c r="H26" s="56">
        <f t="shared" si="1"/>
        <v>5227260667.1899996</v>
      </c>
      <c r="I26" s="56">
        <v>211382497.16999999</v>
      </c>
      <c r="J26" s="56">
        <v>1585.69</v>
      </c>
      <c r="K26" s="56"/>
      <c r="L26" s="56">
        <f t="shared" si="0"/>
        <v>211384082.85999998</v>
      </c>
      <c r="M26" s="822">
        <v>2642281214.6799998</v>
      </c>
      <c r="N26" s="679">
        <v>0.88225500000000001</v>
      </c>
      <c r="O26" s="679">
        <v>1.4999999999999999E-2</v>
      </c>
      <c r="P26" s="1091"/>
    </row>
    <row r="27" spans="1:16">
      <c r="A27" s="55"/>
      <c r="B27" s="820" t="s">
        <v>1666</v>
      </c>
      <c r="C27" s="56">
        <v>3744205.49</v>
      </c>
      <c r="D27" s="56"/>
      <c r="E27" s="56">
        <v>644.16999999999996</v>
      </c>
      <c r="F27" s="56"/>
      <c r="G27" s="56"/>
      <c r="H27" s="56">
        <f t="shared" si="1"/>
        <v>3744849.66</v>
      </c>
      <c r="I27" s="56">
        <v>90403.92</v>
      </c>
      <c r="J27" s="56">
        <v>51.53</v>
      </c>
      <c r="K27" s="56"/>
      <c r="L27" s="56">
        <f t="shared" si="0"/>
        <v>90455.45</v>
      </c>
      <c r="M27" s="823">
        <v>1130049.06</v>
      </c>
      <c r="N27" s="679">
        <v>3.77E-4</v>
      </c>
      <c r="O27" s="679">
        <v>0</v>
      </c>
      <c r="P27" s="1091"/>
    </row>
    <row r="28" spans="1:16">
      <c r="A28" s="55"/>
      <c r="B28" s="820" t="s">
        <v>1667</v>
      </c>
      <c r="C28" s="56">
        <v>503779.33</v>
      </c>
      <c r="D28" s="56"/>
      <c r="E28" s="56">
        <v>3215.06</v>
      </c>
      <c r="F28" s="56"/>
      <c r="G28" s="56"/>
      <c r="H28" s="56">
        <f t="shared" si="1"/>
        <v>506994.39</v>
      </c>
      <c r="I28" s="56">
        <v>28719.25</v>
      </c>
      <c r="J28" s="56">
        <v>257.2</v>
      </c>
      <c r="K28" s="56"/>
      <c r="L28" s="56">
        <f t="shared" si="0"/>
        <v>28976.45</v>
      </c>
      <c r="M28" s="822">
        <v>358990.64</v>
      </c>
      <c r="N28" s="679">
        <v>1.2E-4</v>
      </c>
      <c r="O28" s="679">
        <v>0.01</v>
      </c>
      <c r="P28" s="1091"/>
    </row>
    <row r="29" spans="1:16">
      <c r="A29" s="55"/>
      <c r="B29" s="820" t="s">
        <v>1668</v>
      </c>
      <c r="C29" s="56">
        <v>1274996.83</v>
      </c>
      <c r="D29" s="56"/>
      <c r="E29" s="56">
        <v>3543.88</v>
      </c>
      <c r="F29" s="56"/>
      <c r="G29" s="56"/>
      <c r="H29" s="56">
        <f t="shared" si="1"/>
        <v>1278540.71</v>
      </c>
      <c r="I29" s="56">
        <v>24244.84</v>
      </c>
      <c r="J29" s="56">
        <v>283.51</v>
      </c>
      <c r="K29" s="56"/>
      <c r="L29" s="56">
        <f t="shared" si="0"/>
        <v>24528.35</v>
      </c>
      <c r="M29" s="822">
        <v>303060.44</v>
      </c>
      <c r="N29" s="679">
        <v>1.02E-4</v>
      </c>
      <c r="O29" s="679">
        <v>7.4999999999999997E-3</v>
      </c>
      <c r="P29" s="1091"/>
    </row>
    <row r="30" spans="1:16">
      <c r="A30" s="55"/>
      <c r="B30" s="820" t="s">
        <v>1669</v>
      </c>
      <c r="C30" s="56">
        <v>5000</v>
      </c>
      <c r="D30" s="56"/>
      <c r="E30" s="56">
        <v>0</v>
      </c>
      <c r="F30" s="56"/>
      <c r="G30" s="56"/>
      <c r="H30" s="56">
        <f t="shared" si="1"/>
        <v>5000</v>
      </c>
      <c r="I30" s="56">
        <v>107.98</v>
      </c>
      <c r="J30" s="56">
        <v>0</v>
      </c>
      <c r="K30" s="56"/>
      <c r="L30" s="56">
        <f t="shared" si="0"/>
        <v>107.98</v>
      </c>
      <c r="M30" s="822">
        <v>1349.74</v>
      </c>
      <c r="N30" s="679">
        <v>0</v>
      </c>
      <c r="O30" s="679">
        <v>0</v>
      </c>
      <c r="P30" s="1091"/>
    </row>
    <row r="31" spans="1:16">
      <c r="A31" s="55"/>
      <c r="B31" s="820" t="s">
        <v>1965</v>
      </c>
      <c r="C31" s="56">
        <v>2000</v>
      </c>
      <c r="D31" s="56"/>
      <c r="E31" s="56">
        <v>0</v>
      </c>
      <c r="F31" s="56"/>
      <c r="G31" s="56"/>
      <c r="H31" s="56">
        <f t="shared" si="1"/>
        <v>2000</v>
      </c>
      <c r="I31" s="56">
        <v>28.76</v>
      </c>
      <c r="J31" s="56">
        <v>0</v>
      </c>
      <c r="K31" s="56"/>
      <c r="L31" s="56">
        <f t="shared" si="0"/>
        <v>28.76</v>
      </c>
      <c r="M31" s="822">
        <v>359.53</v>
      </c>
      <c r="N31" s="679">
        <v>0</v>
      </c>
      <c r="O31" s="679">
        <v>0</v>
      </c>
      <c r="P31" s="1091"/>
    </row>
    <row r="32" spans="1:16">
      <c r="A32" s="55"/>
      <c r="B32" s="820" t="s">
        <v>1966</v>
      </c>
      <c r="C32" s="56">
        <v>0</v>
      </c>
      <c r="D32" s="56"/>
      <c r="E32" s="56">
        <v>138.69</v>
      </c>
      <c r="F32" s="56"/>
      <c r="G32" s="56"/>
      <c r="H32" s="56">
        <f t="shared" si="1"/>
        <v>138.69</v>
      </c>
      <c r="I32" s="56">
        <v>0</v>
      </c>
      <c r="J32" s="56">
        <v>11.1</v>
      </c>
      <c r="K32" s="56"/>
      <c r="L32" s="56">
        <f t="shared" si="0"/>
        <v>11.1</v>
      </c>
      <c r="M32" s="822">
        <v>0</v>
      </c>
      <c r="N32" s="679">
        <v>0</v>
      </c>
      <c r="O32" s="679">
        <v>0.01</v>
      </c>
      <c r="P32" s="1091"/>
    </row>
    <row r="33" spans="1:16">
      <c r="A33" s="55"/>
      <c r="B33" s="820" t="s">
        <v>1967</v>
      </c>
      <c r="C33" s="56">
        <v>0</v>
      </c>
      <c r="D33" s="56"/>
      <c r="E33" s="56">
        <v>536.29</v>
      </c>
      <c r="F33" s="56"/>
      <c r="G33" s="56"/>
      <c r="H33" s="56">
        <f t="shared" si="1"/>
        <v>536.29</v>
      </c>
      <c r="I33" s="56">
        <v>0</v>
      </c>
      <c r="J33" s="56">
        <v>42.9</v>
      </c>
      <c r="K33" s="56"/>
      <c r="L33" s="56">
        <f t="shared" si="0"/>
        <v>42.9</v>
      </c>
      <c r="M33" s="822">
        <v>0</v>
      </c>
      <c r="N33" s="679">
        <v>0</v>
      </c>
      <c r="O33" s="679">
        <v>0</v>
      </c>
      <c r="P33" s="1091"/>
    </row>
    <row r="34" spans="1:16">
      <c r="A34" s="55"/>
      <c r="B34" s="820" t="s">
        <v>1670</v>
      </c>
      <c r="C34" s="56">
        <v>1327154.4099999999</v>
      </c>
      <c r="D34" s="56"/>
      <c r="E34" s="56">
        <v>4525.51</v>
      </c>
      <c r="F34" s="56"/>
      <c r="G34" s="56"/>
      <c r="H34" s="56">
        <f t="shared" si="1"/>
        <v>1331679.92</v>
      </c>
      <c r="I34" s="56">
        <v>91816.639999999999</v>
      </c>
      <c r="J34" s="56">
        <v>362.04</v>
      </c>
      <c r="K34" s="56"/>
      <c r="L34" s="56">
        <f t="shared" si="0"/>
        <v>92178.68</v>
      </c>
      <c r="M34" s="822">
        <v>1147708</v>
      </c>
      <c r="N34" s="679">
        <v>3.8400000000000001E-4</v>
      </c>
      <c r="O34" s="679">
        <v>1.4999999999999999E-2</v>
      </c>
      <c r="P34" s="1091"/>
    </row>
    <row r="35" spans="1:16">
      <c r="A35" s="55"/>
      <c r="B35" s="820" t="s">
        <v>1968</v>
      </c>
      <c r="C35" s="56">
        <v>315958.62</v>
      </c>
      <c r="D35" s="56"/>
      <c r="E35" s="56">
        <v>7.64</v>
      </c>
      <c r="F35" s="56"/>
      <c r="G35" s="56"/>
      <c r="H35" s="56">
        <f t="shared" si="1"/>
        <v>315966.26</v>
      </c>
      <c r="I35" s="56">
        <v>7471.74</v>
      </c>
      <c r="J35" s="56">
        <v>0.61</v>
      </c>
      <c r="K35" s="56"/>
      <c r="L35" s="56">
        <f t="shared" si="0"/>
        <v>7472.3499999999995</v>
      </c>
      <c r="M35" s="822">
        <v>93396.72</v>
      </c>
      <c r="N35" s="679">
        <v>3.1000000000000001E-5</v>
      </c>
      <c r="O35" s="679">
        <v>0</v>
      </c>
      <c r="P35" s="1091"/>
    </row>
    <row r="36" spans="1:16">
      <c r="A36" s="55"/>
      <c r="B36" s="820" t="s">
        <v>1671</v>
      </c>
      <c r="C36" s="56">
        <v>22683.09</v>
      </c>
      <c r="D36" s="56"/>
      <c r="E36" s="56">
        <v>0</v>
      </c>
      <c r="F36" s="56"/>
      <c r="G36" s="56"/>
      <c r="H36" s="56">
        <f t="shared" si="1"/>
        <v>22683.09</v>
      </c>
      <c r="I36" s="56">
        <v>896.42</v>
      </c>
      <c r="J36" s="56">
        <v>0</v>
      </c>
      <c r="K36" s="56"/>
      <c r="L36" s="56">
        <f t="shared" si="0"/>
        <v>896.42</v>
      </c>
      <c r="M36" s="822">
        <v>11205.27</v>
      </c>
      <c r="N36" s="679">
        <v>3.0000000000000001E-6</v>
      </c>
      <c r="O36" s="679">
        <v>0</v>
      </c>
      <c r="P36" s="1091"/>
    </row>
    <row r="37" spans="1:16">
      <c r="A37" s="55"/>
      <c r="B37" s="820" t="s">
        <v>1969</v>
      </c>
      <c r="C37" s="56">
        <v>60941.45</v>
      </c>
      <c r="D37" s="56"/>
      <c r="E37" s="56">
        <v>938.94</v>
      </c>
      <c r="F37" s="56"/>
      <c r="G37" s="56"/>
      <c r="H37" s="56">
        <f t="shared" si="1"/>
        <v>61880.39</v>
      </c>
      <c r="I37" s="56">
        <v>4875.32</v>
      </c>
      <c r="J37" s="56">
        <v>75.12</v>
      </c>
      <c r="K37" s="56"/>
      <c r="L37" s="56">
        <f t="shared" si="0"/>
        <v>4950.4399999999996</v>
      </c>
      <c r="M37" s="822">
        <v>60941.45</v>
      </c>
      <c r="N37" s="679">
        <v>2.0000000000000002E-5</v>
      </c>
      <c r="O37" s="679">
        <v>0</v>
      </c>
      <c r="P37" s="1091"/>
    </row>
    <row r="38" spans="1:16">
      <c r="A38" s="55"/>
      <c r="B38" s="820" t="s">
        <v>1970</v>
      </c>
      <c r="C38" s="56">
        <v>0</v>
      </c>
      <c r="D38" s="56"/>
      <c r="E38" s="56">
        <v>657.22</v>
      </c>
      <c r="F38" s="56"/>
      <c r="G38" s="56"/>
      <c r="H38" s="56">
        <f t="shared" si="1"/>
        <v>657.22</v>
      </c>
      <c r="I38" s="56">
        <v>0</v>
      </c>
      <c r="J38" s="56">
        <v>52.58</v>
      </c>
      <c r="K38" s="56"/>
      <c r="L38" s="56">
        <f t="shared" si="0"/>
        <v>52.58</v>
      </c>
      <c r="M38" s="822">
        <v>0</v>
      </c>
      <c r="N38" s="679">
        <v>0</v>
      </c>
      <c r="O38" s="679">
        <v>0.01</v>
      </c>
      <c r="P38" s="1091"/>
    </row>
    <row r="39" spans="1:16">
      <c r="A39" s="55"/>
      <c r="B39" s="820" t="s">
        <v>1672</v>
      </c>
      <c r="C39" s="56">
        <v>28776214.91</v>
      </c>
      <c r="D39" s="56"/>
      <c r="E39" s="56">
        <v>7858.21</v>
      </c>
      <c r="F39" s="56"/>
      <c r="G39" s="56"/>
      <c r="H39" s="56">
        <f t="shared" si="1"/>
        <v>28784073.120000001</v>
      </c>
      <c r="I39" s="56">
        <v>1555112.44</v>
      </c>
      <c r="J39" s="56">
        <v>628.66</v>
      </c>
      <c r="K39" s="56"/>
      <c r="L39" s="56">
        <f t="shared" si="0"/>
        <v>1555741.0999999999</v>
      </c>
      <c r="M39" s="822">
        <v>19438905.550000001</v>
      </c>
      <c r="N39" s="679">
        <v>6.4929999999999996E-3</v>
      </c>
      <c r="O39" s="679">
        <v>0.01</v>
      </c>
      <c r="P39" s="1091"/>
    </row>
    <row r="40" spans="1:16">
      <c r="A40" s="55"/>
      <c r="B40" s="820" t="s">
        <v>1673</v>
      </c>
      <c r="C40" s="56">
        <v>14093287.539999999</v>
      </c>
      <c r="D40" s="56"/>
      <c r="E40" s="56">
        <v>5081.55</v>
      </c>
      <c r="F40" s="56"/>
      <c r="G40" s="56"/>
      <c r="H40" s="56">
        <f t="shared" si="1"/>
        <v>14098369.09</v>
      </c>
      <c r="I40" s="56">
        <v>910516.49</v>
      </c>
      <c r="J40" s="56">
        <v>406.52</v>
      </c>
      <c r="K40" s="56"/>
      <c r="L40" s="56">
        <f t="shared" si="0"/>
        <v>910923.01</v>
      </c>
      <c r="M40" s="822">
        <v>11381456.18</v>
      </c>
      <c r="N40" s="679">
        <v>3.8010000000000001E-3</v>
      </c>
      <c r="O40" s="679">
        <v>0.01</v>
      </c>
      <c r="P40" s="1091"/>
    </row>
    <row r="41" spans="1:16">
      <c r="A41" s="55"/>
      <c r="B41" s="820" t="s">
        <v>1674</v>
      </c>
      <c r="C41" s="56">
        <v>4453419.63</v>
      </c>
      <c r="D41" s="56"/>
      <c r="E41" s="56">
        <v>1371.66</v>
      </c>
      <c r="F41" s="56"/>
      <c r="G41" s="56"/>
      <c r="H41" s="56">
        <f t="shared" si="1"/>
        <v>4454791.29</v>
      </c>
      <c r="I41" s="56">
        <v>324330.67</v>
      </c>
      <c r="J41" s="56">
        <v>109.73</v>
      </c>
      <c r="K41" s="56"/>
      <c r="L41" s="56">
        <f t="shared" si="0"/>
        <v>324440.39999999997</v>
      </c>
      <c r="M41" s="822">
        <v>4054133.36</v>
      </c>
      <c r="N41" s="679">
        <v>1.354E-3</v>
      </c>
      <c r="O41" s="679">
        <v>5.0000000000000001E-3</v>
      </c>
      <c r="P41" s="1091"/>
    </row>
    <row r="42" spans="1:16">
      <c r="A42" s="55"/>
      <c r="B42" s="820" t="s">
        <v>2338</v>
      </c>
      <c r="C42" s="56">
        <v>1000</v>
      </c>
      <c r="D42" s="56"/>
      <c r="E42" s="56">
        <v>0</v>
      </c>
      <c r="F42" s="56"/>
      <c r="G42" s="56"/>
      <c r="H42" s="56">
        <f t="shared" si="1"/>
        <v>1000</v>
      </c>
      <c r="I42" s="56">
        <v>21.59</v>
      </c>
      <c r="J42" s="56">
        <v>0</v>
      </c>
      <c r="K42" s="56"/>
      <c r="L42" s="56">
        <f t="shared" si="0"/>
        <v>21.59</v>
      </c>
      <c r="M42" s="822">
        <v>269.92</v>
      </c>
      <c r="N42" s="679">
        <v>0</v>
      </c>
      <c r="O42" s="679">
        <v>0</v>
      </c>
      <c r="P42" s="1091"/>
    </row>
    <row r="43" spans="1:16">
      <c r="A43" s="55"/>
      <c r="B43" s="820" t="s">
        <v>1971</v>
      </c>
      <c r="C43" s="56">
        <v>293868.84000000003</v>
      </c>
      <c r="D43" s="56"/>
      <c r="E43" s="56">
        <v>0</v>
      </c>
      <c r="F43" s="56"/>
      <c r="G43" s="56"/>
      <c r="H43" s="56">
        <f t="shared" si="1"/>
        <v>293868.84000000003</v>
      </c>
      <c r="I43" s="56">
        <v>7380.2</v>
      </c>
      <c r="J43" s="56">
        <v>0</v>
      </c>
      <c r="K43" s="56"/>
      <c r="L43" s="56">
        <f t="shared" si="0"/>
        <v>7380.2</v>
      </c>
      <c r="M43" s="822">
        <v>92252.53</v>
      </c>
      <c r="N43" s="679">
        <v>3.0000000000000001E-5</v>
      </c>
      <c r="O43" s="679">
        <v>0</v>
      </c>
      <c r="P43" s="1091"/>
    </row>
    <row r="44" spans="1:16">
      <c r="A44" s="55"/>
      <c r="B44" s="820" t="s">
        <v>2350</v>
      </c>
      <c r="C44" s="56">
        <v>1000</v>
      </c>
      <c r="D44" s="56"/>
      <c r="E44" s="56">
        <v>0</v>
      </c>
      <c r="F44" s="56"/>
      <c r="G44" s="56"/>
      <c r="H44" s="56">
        <f t="shared" si="1"/>
        <v>1000</v>
      </c>
      <c r="I44" s="56">
        <v>21.59</v>
      </c>
      <c r="J44" s="56">
        <v>0</v>
      </c>
      <c r="K44" s="56"/>
      <c r="L44" s="56">
        <f t="shared" si="0"/>
        <v>21.59</v>
      </c>
      <c r="M44" s="822">
        <v>269.91000000000003</v>
      </c>
      <c r="N44" s="679">
        <v>0</v>
      </c>
      <c r="O44" s="679">
        <v>0</v>
      </c>
      <c r="P44" s="1091"/>
    </row>
    <row r="45" spans="1:16">
      <c r="A45" s="55"/>
      <c r="B45" s="820" t="s">
        <v>2376</v>
      </c>
      <c r="C45" s="56">
        <v>1110048.58</v>
      </c>
      <c r="D45" s="56"/>
      <c r="E45" s="56">
        <v>0</v>
      </c>
      <c r="F45" s="56"/>
      <c r="G45" s="56"/>
      <c r="H45" s="56">
        <f t="shared" si="1"/>
        <v>1110048.58</v>
      </c>
      <c r="I45" s="56">
        <v>521.13</v>
      </c>
      <c r="J45" s="56">
        <v>0</v>
      </c>
      <c r="K45" s="56"/>
      <c r="L45" s="56">
        <f t="shared" si="0"/>
        <v>521.13</v>
      </c>
      <c r="M45" s="822">
        <v>6514.14</v>
      </c>
      <c r="N45" s="679">
        <v>1.9999999999999999E-6</v>
      </c>
      <c r="O45" s="679">
        <v>0</v>
      </c>
      <c r="P45" s="1091"/>
    </row>
    <row r="46" spans="1:16">
      <c r="A46" s="55"/>
      <c r="B46" s="820" t="s">
        <v>1675</v>
      </c>
      <c r="C46" s="56">
        <v>589602.03</v>
      </c>
      <c r="D46" s="56"/>
      <c r="E46" s="56">
        <v>574.87</v>
      </c>
      <c r="F46" s="56"/>
      <c r="G46" s="56"/>
      <c r="H46" s="56">
        <f t="shared" si="1"/>
        <v>590176.9</v>
      </c>
      <c r="I46" s="56">
        <v>15552.66</v>
      </c>
      <c r="J46" s="56">
        <v>45.99</v>
      </c>
      <c r="K46" s="56"/>
      <c r="L46" s="56">
        <f t="shared" si="0"/>
        <v>15598.65</v>
      </c>
      <c r="M46" s="822">
        <v>194408.19</v>
      </c>
      <c r="N46" s="679">
        <v>6.4999999999999994E-5</v>
      </c>
      <c r="O46" s="679">
        <v>0.02</v>
      </c>
      <c r="P46" s="1091"/>
    </row>
    <row r="47" spans="1:16">
      <c r="A47" s="55"/>
      <c r="B47" s="820" t="s">
        <v>1972</v>
      </c>
      <c r="C47" s="56">
        <v>23.34</v>
      </c>
      <c r="D47" s="56"/>
      <c r="E47" s="56">
        <v>0</v>
      </c>
      <c r="F47" s="56"/>
      <c r="G47" s="56"/>
      <c r="H47" s="56">
        <f t="shared" si="1"/>
        <v>23.34</v>
      </c>
      <c r="I47" s="56">
        <v>2.33</v>
      </c>
      <c r="J47" s="56">
        <v>0</v>
      </c>
      <c r="K47" s="56"/>
      <c r="L47" s="56">
        <f t="shared" si="0"/>
        <v>2.33</v>
      </c>
      <c r="M47" s="822">
        <v>29.15</v>
      </c>
      <c r="N47" s="679">
        <v>0</v>
      </c>
      <c r="O47" s="679">
        <v>0</v>
      </c>
      <c r="P47" s="1091"/>
    </row>
    <row r="48" spans="1:16">
      <c r="A48" s="55"/>
      <c r="B48" s="820" t="s">
        <v>1676</v>
      </c>
      <c r="C48" s="56">
        <v>358555.7</v>
      </c>
      <c r="D48" s="56"/>
      <c r="E48" s="56">
        <v>27.41</v>
      </c>
      <c r="F48" s="56"/>
      <c r="G48" s="56"/>
      <c r="H48" s="56">
        <f t="shared" si="1"/>
        <v>358583.11</v>
      </c>
      <c r="I48" s="56">
        <v>10606.35</v>
      </c>
      <c r="J48" s="56">
        <v>2.19</v>
      </c>
      <c r="K48" s="56"/>
      <c r="L48" s="56">
        <f t="shared" si="0"/>
        <v>10608.54</v>
      </c>
      <c r="M48" s="822">
        <v>132579.37</v>
      </c>
      <c r="N48" s="679">
        <v>4.3999999999999999E-5</v>
      </c>
      <c r="O48" s="679">
        <v>2.5000000000000001E-2</v>
      </c>
      <c r="P48" s="1091"/>
    </row>
    <row r="49" spans="1:16">
      <c r="A49" s="55"/>
      <c r="B49" s="820" t="s">
        <v>2351</v>
      </c>
      <c r="C49" s="56">
        <v>5000</v>
      </c>
      <c r="D49" s="56"/>
      <c r="E49" s="56">
        <v>0</v>
      </c>
      <c r="F49" s="56"/>
      <c r="G49" s="56"/>
      <c r="H49" s="56">
        <f t="shared" si="1"/>
        <v>5000</v>
      </c>
      <c r="I49" s="56">
        <v>179.75</v>
      </c>
      <c r="J49" s="56">
        <v>0</v>
      </c>
      <c r="K49" s="56"/>
      <c r="L49" s="56">
        <f t="shared" si="0"/>
        <v>179.75</v>
      </c>
      <c r="M49" s="822">
        <v>2246.85</v>
      </c>
      <c r="N49" s="679">
        <v>0</v>
      </c>
      <c r="O49" s="679">
        <v>0</v>
      </c>
      <c r="P49" s="1091"/>
    </row>
    <row r="50" spans="1:16">
      <c r="A50" s="55"/>
      <c r="B50" s="820" t="s">
        <v>1677</v>
      </c>
      <c r="C50" s="56">
        <v>16239.96</v>
      </c>
      <c r="D50" s="56"/>
      <c r="E50" s="56">
        <v>2.04</v>
      </c>
      <c r="F50" s="56"/>
      <c r="G50" s="56"/>
      <c r="H50" s="56">
        <f t="shared" si="1"/>
        <v>16242</v>
      </c>
      <c r="I50" s="56">
        <v>887.94</v>
      </c>
      <c r="J50" s="56">
        <v>0.16</v>
      </c>
      <c r="K50" s="56"/>
      <c r="L50" s="56">
        <f t="shared" si="0"/>
        <v>888.1</v>
      </c>
      <c r="M50" s="822">
        <v>11099.22</v>
      </c>
      <c r="N50" s="679">
        <v>3.0000000000000001E-6</v>
      </c>
      <c r="O50" s="679">
        <v>0</v>
      </c>
      <c r="P50" s="1091"/>
    </row>
    <row r="51" spans="1:16">
      <c r="A51" s="55"/>
      <c r="B51" s="820" t="s">
        <v>1678</v>
      </c>
      <c r="C51" s="56">
        <v>176415.46</v>
      </c>
      <c r="D51" s="56"/>
      <c r="E51" s="56">
        <v>0</v>
      </c>
      <c r="F51" s="56"/>
      <c r="G51" s="56"/>
      <c r="H51" s="56">
        <f t="shared" si="1"/>
        <v>176415.46</v>
      </c>
      <c r="I51" s="56">
        <v>2072.0500000000002</v>
      </c>
      <c r="J51" s="56">
        <v>0</v>
      </c>
      <c r="K51" s="56"/>
      <c r="L51" s="56">
        <f t="shared" si="0"/>
        <v>2072.0500000000002</v>
      </c>
      <c r="M51" s="822">
        <v>25900.57</v>
      </c>
      <c r="N51" s="679">
        <v>7.9999999999999996E-6</v>
      </c>
      <c r="O51" s="679">
        <v>0</v>
      </c>
      <c r="P51" s="1091"/>
    </row>
    <row r="52" spans="1:16">
      <c r="A52" s="55"/>
      <c r="B52" s="820" t="s">
        <v>2339</v>
      </c>
      <c r="C52" s="56">
        <v>10758.08</v>
      </c>
      <c r="D52" s="56"/>
      <c r="E52" s="56">
        <v>0</v>
      </c>
      <c r="F52" s="56"/>
      <c r="G52" s="56"/>
      <c r="H52" s="56">
        <f t="shared" si="1"/>
        <v>10758.08</v>
      </c>
      <c r="I52" s="56">
        <v>464.14</v>
      </c>
      <c r="J52" s="56">
        <v>0</v>
      </c>
      <c r="K52" s="56"/>
      <c r="L52" s="56">
        <f t="shared" si="0"/>
        <v>464.14</v>
      </c>
      <c r="M52" s="822">
        <v>5801.76</v>
      </c>
      <c r="N52" s="679">
        <v>9.9999999999999995E-7</v>
      </c>
      <c r="O52" s="679">
        <v>0.01</v>
      </c>
      <c r="P52" s="1091"/>
    </row>
    <row r="53" spans="1:16">
      <c r="A53" s="55"/>
      <c r="B53" s="820" t="s">
        <v>1679</v>
      </c>
      <c r="C53" s="56">
        <v>143248.06</v>
      </c>
      <c r="D53" s="56"/>
      <c r="E53" s="56">
        <v>674.81</v>
      </c>
      <c r="F53" s="56"/>
      <c r="G53" s="56"/>
      <c r="H53" s="56">
        <f t="shared" si="1"/>
        <v>143922.87</v>
      </c>
      <c r="I53" s="56">
        <v>3493.44</v>
      </c>
      <c r="J53" s="56">
        <v>53.98</v>
      </c>
      <c r="K53" s="56"/>
      <c r="L53" s="56">
        <f t="shared" si="0"/>
        <v>3547.42</v>
      </c>
      <c r="M53" s="822">
        <v>43668.04</v>
      </c>
      <c r="N53" s="679">
        <v>1.4E-5</v>
      </c>
      <c r="O53" s="679">
        <v>0</v>
      </c>
      <c r="P53" s="1091"/>
    </row>
    <row r="54" spans="1:16">
      <c r="A54" s="55"/>
      <c r="B54" s="820" t="s">
        <v>2352</v>
      </c>
      <c r="C54" s="56">
        <v>2450.69</v>
      </c>
      <c r="D54" s="56"/>
      <c r="E54" s="56">
        <v>0</v>
      </c>
      <c r="F54" s="56"/>
      <c r="G54" s="56"/>
      <c r="H54" s="56">
        <f t="shared" si="1"/>
        <v>2450.69</v>
      </c>
      <c r="I54" s="56">
        <v>185.68</v>
      </c>
      <c r="J54" s="56">
        <v>0</v>
      </c>
      <c r="K54" s="56"/>
      <c r="L54" s="56">
        <f t="shared" si="0"/>
        <v>185.68</v>
      </c>
      <c r="M54" s="822">
        <v>2320.94</v>
      </c>
      <c r="N54" s="679">
        <v>0</v>
      </c>
      <c r="O54" s="679">
        <v>0</v>
      </c>
      <c r="P54" s="1091"/>
    </row>
    <row r="55" spans="1:16">
      <c r="A55" s="55"/>
      <c r="B55" s="820" t="s">
        <v>1680</v>
      </c>
      <c r="C55" s="56">
        <v>402462.61</v>
      </c>
      <c r="D55" s="56"/>
      <c r="E55" s="56">
        <v>52.54</v>
      </c>
      <c r="F55" s="56"/>
      <c r="G55" s="56"/>
      <c r="H55" s="56">
        <f t="shared" si="1"/>
        <v>402515.14999999997</v>
      </c>
      <c r="I55" s="56">
        <v>6476.88</v>
      </c>
      <c r="J55" s="56">
        <v>4.2</v>
      </c>
      <c r="K55" s="56"/>
      <c r="L55" s="56">
        <f t="shared" si="0"/>
        <v>6481.08</v>
      </c>
      <c r="M55" s="822">
        <v>80961.06</v>
      </c>
      <c r="N55" s="679">
        <v>2.6999999999999999E-5</v>
      </c>
      <c r="O55" s="679">
        <v>0</v>
      </c>
      <c r="P55" s="1091"/>
    </row>
    <row r="56" spans="1:16">
      <c r="A56" s="55"/>
      <c r="B56" s="820" t="s">
        <v>1681</v>
      </c>
      <c r="C56" s="56">
        <v>538618.05000000005</v>
      </c>
      <c r="D56" s="56"/>
      <c r="E56" s="56">
        <v>407.73</v>
      </c>
      <c r="F56" s="56"/>
      <c r="G56" s="56"/>
      <c r="H56" s="56">
        <f t="shared" si="1"/>
        <v>539025.78</v>
      </c>
      <c r="I56" s="56">
        <v>26223.02</v>
      </c>
      <c r="J56" s="56">
        <v>32.619999999999997</v>
      </c>
      <c r="K56" s="56"/>
      <c r="L56" s="56">
        <f t="shared" si="0"/>
        <v>26255.64</v>
      </c>
      <c r="M56" s="822">
        <v>327787.77</v>
      </c>
      <c r="N56" s="679">
        <v>1.0900000000000001E-4</v>
      </c>
      <c r="O56" s="679">
        <v>0.02</v>
      </c>
      <c r="P56" s="1091"/>
    </row>
    <row r="57" spans="1:16">
      <c r="A57" s="55"/>
      <c r="B57" s="821" t="s">
        <v>1682</v>
      </c>
      <c r="C57" s="56">
        <v>2502103.1800000002</v>
      </c>
      <c r="D57" s="56"/>
      <c r="E57" s="56">
        <v>777.89</v>
      </c>
      <c r="F57" s="56"/>
      <c r="G57" s="56"/>
      <c r="H57" s="56">
        <f t="shared" si="1"/>
        <v>2502881.0700000003</v>
      </c>
      <c r="I57" s="56">
        <v>90243.94</v>
      </c>
      <c r="J57" s="56">
        <v>62.23</v>
      </c>
      <c r="K57" s="56"/>
      <c r="L57" s="56">
        <f t="shared" si="0"/>
        <v>90306.17</v>
      </c>
      <c r="M57" s="822">
        <v>1128049.21</v>
      </c>
      <c r="N57" s="679">
        <v>3.7599999999999998E-4</v>
      </c>
      <c r="O57" s="679">
        <v>0</v>
      </c>
      <c r="P57" s="1091"/>
    </row>
    <row r="58" spans="1:16">
      <c r="A58" s="55"/>
      <c r="B58" s="821" t="s">
        <v>1683</v>
      </c>
      <c r="C58" s="56">
        <v>0</v>
      </c>
      <c r="D58" s="56"/>
      <c r="E58" s="56">
        <v>368.6</v>
      </c>
      <c r="F58" s="56"/>
      <c r="G58" s="56"/>
      <c r="H58" s="56">
        <f t="shared" si="1"/>
        <v>368.6</v>
      </c>
      <c r="I58" s="56">
        <v>0</v>
      </c>
      <c r="J58" s="56">
        <v>29.49</v>
      </c>
      <c r="K58" s="56"/>
      <c r="L58" s="56">
        <f t="shared" si="0"/>
        <v>29.49</v>
      </c>
      <c r="M58" s="822">
        <v>0</v>
      </c>
      <c r="N58" s="679">
        <v>0</v>
      </c>
      <c r="O58" s="679">
        <v>0</v>
      </c>
      <c r="P58" s="1091"/>
    </row>
    <row r="59" spans="1:16">
      <c r="A59" s="55"/>
      <c r="B59" s="821" t="s">
        <v>1973</v>
      </c>
      <c r="C59" s="56">
        <v>62793.88</v>
      </c>
      <c r="D59" s="56"/>
      <c r="E59" s="56">
        <v>0</v>
      </c>
      <c r="F59" s="56"/>
      <c r="G59" s="56"/>
      <c r="H59" s="56">
        <f t="shared" si="1"/>
        <v>62793.88</v>
      </c>
      <c r="I59" s="56">
        <v>1506.9</v>
      </c>
      <c r="J59" s="56">
        <v>0</v>
      </c>
      <c r="K59" s="56"/>
      <c r="L59" s="56">
        <f t="shared" si="0"/>
        <v>1506.9</v>
      </c>
      <c r="M59" s="822">
        <v>18836.3</v>
      </c>
      <c r="N59" s="679">
        <v>6.0000000000000002E-6</v>
      </c>
      <c r="O59" s="679">
        <v>0</v>
      </c>
      <c r="P59" s="1091"/>
    </row>
    <row r="60" spans="1:16">
      <c r="A60" s="55"/>
      <c r="B60" s="821" t="s">
        <v>1684</v>
      </c>
      <c r="C60" s="56">
        <v>44742.400000000001</v>
      </c>
      <c r="D60" s="56"/>
      <c r="E60" s="56">
        <v>0</v>
      </c>
      <c r="F60" s="56"/>
      <c r="G60" s="56"/>
      <c r="H60" s="56">
        <f t="shared" si="1"/>
        <v>44742.400000000001</v>
      </c>
      <c r="I60" s="56">
        <v>113.63</v>
      </c>
      <c r="J60" s="56">
        <v>0</v>
      </c>
      <c r="K60" s="56"/>
      <c r="L60" s="56">
        <f t="shared" si="0"/>
        <v>113.63</v>
      </c>
      <c r="M60" s="822">
        <v>1420.33</v>
      </c>
      <c r="N60" s="679">
        <v>0</v>
      </c>
      <c r="O60" s="679">
        <v>0</v>
      </c>
      <c r="P60" s="1091"/>
    </row>
    <row r="61" spans="1:16">
      <c r="A61" s="55"/>
      <c r="B61" s="821" t="s">
        <v>1685</v>
      </c>
      <c r="C61" s="56">
        <v>3260393.75</v>
      </c>
      <c r="D61" s="56"/>
      <c r="E61" s="56">
        <v>0</v>
      </c>
      <c r="F61" s="56"/>
      <c r="G61" s="56"/>
      <c r="H61" s="56">
        <f t="shared" si="1"/>
        <v>3260393.75</v>
      </c>
      <c r="I61" s="56">
        <v>322502.5</v>
      </c>
      <c r="J61" s="56">
        <v>0</v>
      </c>
      <c r="K61" s="56"/>
      <c r="L61" s="56">
        <f t="shared" si="0"/>
        <v>322502.5</v>
      </c>
      <c r="M61" s="822">
        <v>4031281.19</v>
      </c>
      <c r="N61" s="679">
        <v>1.346E-3</v>
      </c>
      <c r="O61" s="679">
        <v>0</v>
      </c>
      <c r="P61" s="1091"/>
    </row>
    <row r="62" spans="1:16">
      <c r="A62" s="55"/>
      <c r="B62" s="821" t="s">
        <v>1686</v>
      </c>
      <c r="C62" s="56">
        <v>583017350.72000003</v>
      </c>
      <c r="D62" s="56"/>
      <c r="E62" s="56">
        <v>1227.06</v>
      </c>
      <c r="F62" s="56"/>
      <c r="G62" s="56"/>
      <c r="H62" s="56">
        <f t="shared" si="1"/>
        <v>583018577.77999997</v>
      </c>
      <c r="I62" s="56">
        <v>24435008.379999999</v>
      </c>
      <c r="J62" s="56">
        <v>98.16</v>
      </c>
      <c r="K62" s="56"/>
      <c r="L62" s="56">
        <f t="shared" si="0"/>
        <v>24435106.539999999</v>
      </c>
      <c r="M62" s="822">
        <v>305437604.80000001</v>
      </c>
      <c r="N62" s="679">
        <v>0.10198500000000001</v>
      </c>
      <c r="O62" s="679">
        <v>0.02</v>
      </c>
      <c r="P62" s="1091"/>
    </row>
    <row r="63" spans="1:16">
      <c r="A63" s="55"/>
      <c r="B63" s="821" t="s">
        <v>1687</v>
      </c>
      <c r="C63" s="56">
        <v>2038158.03</v>
      </c>
      <c r="D63" s="56"/>
      <c r="E63" s="56">
        <v>37078.620000000003</v>
      </c>
      <c r="F63" s="56"/>
      <c r="G63" s="56"/>
      <c r="H63" s="56">
        <f t="shared" si="1"/>
        <v>2075236.6500000001</v>
      </c>
      <c r="I63" s="56">
        <v>135778.23000000001</v>
      </c>
      <c r="J63" s="56">
        <v>2966.29</v>
      </c>
      <c r="K63" s="56"/>
      <c r="L63" s="56">
        <f t="shared" si="0"/>
        <v>138744.52000000002</v>
      </c>
      <c r="M63" s="822">
        <v>1697227.91</v>
      </c>
      <c r="N63" s="679">
        <v>5.7899999999999998E-4</v>
      </c>
      <c r="O63" s="679">
        <v>0</v>
      </c>
      <c r="P63" s="1091"/>
    </row>
    <row r="64" spans="1:16">
      <c r="A64" s="55"/>
      <c r="B64" s="821" t="s">
        <v>1688</v>
      </c>
      <c r="C64" s="56">
        <v>0</v>
      </c>
      <c r="D64" s="56"/>
      <c r="E64" s="56">
        <v>0.27</v>
      </c>
      <c r="F64" s="56"/>
      <c r="G64" s="56"/>
      <c r="H64" s="56">
        <f t="shared" si="1"/>
        <v>0.27</v>
      </c>
      <c r="I64" s="56">
        <v>0</v>
      </c>
      <c r="J64" s="56">
        <v>0.02</v>
      </c>
      <c r="K64" s="56"/>
      <c r="L64" s="56">
        <f t="shared" si="0"/>
        <v>0.02</v>
      </c>
      <c r="M64" s="823">
        <v>0</v>
      </c>
      <c r="N64" s="679">
        <v>0</v>
      </c>
      <c r="O64" s="679">
        <v>0</v>
      </c>
      <c r="P64" s="1091"/>
    </row>
    <row r="65" spans="1:16">
      <c r="A65" s="51" t="s">
        <v>180</v>
      </c>
      <c r="B65" s="57" t="s">
        <v>45</v>
      </c>
      <c r="C65" s="56">
        <f>SUM(C11:C64)</f>
        <v>5878730833.6399984</v>
      </c>
      <c r="D65" s="56"/>
      <c r="E65" s="56">
        <f>SUM(E11:E64)</f>
        <v>592511.76000000024</v>
      </c>
      <c r="F65" s="56"/>
      <c r="G65" s="56"/>
      <c r="H65" s="56">
        <f>SUM(H11:H64)</f>
        <v>5879323345.3999987</v>
      </c>
      <c r="I65" s="56">
        <f>SUM(I11:I64)</f>
        <v>239547688.80999991</v>
      </c>
      <c r="J65" s="56">
        <f>SUM(J11:J64)</f>
        <v>47400.910000000018</v>
      </c>
      <c r="K65" s="56"/>
      <c r="L65" s="56">
        <f>SUM(L11:L64)</f>
        <v>239595089.71999991</v>
      </c>
      <c r="M65" s="56">
        <f>SUM(M11:M64)</f>
        <v>2994346110.1499996</v>
      </c>
      <c r="N65" s="56">
        <f>SUM(N11:N64)</f>
        <v>0.99997799999999992</v>
      </c>
      <c r="O65" s="58"/>
      <c r="P65" s="1091"/>
    </row>
  </sheetData>
  <mergeCells count="8">
    <mergeCell ref="N7:N9"/>
    <mergeCell ref="O7:O9"/>
    <mergeCell ref="C7:D8"/>
    <mergeCell ref="E7:F8"/>
    <mergeCell ref="G7:G9"/>
    <mergeCell ref="H7:H9"/>
    <mergeCell ref="I7:L8"/>
    <mergeCell ref="M7:M9"/>
  </mergeCells>
  <conditionalFormatting sqref="I10:M10 C10:G10 C65:N65 C11:O64">
    <cfRule type="cellIs" dxfId="19" priority="5" stopIfTrue="1" operator="lessThan">
      <formula>0</formula>
    </cfRule>
  </conditionalFormatting>
  <conditionalFormatting sqref="O65">
    <cfRule type="cellIs" dxfId="18" priority="4" stopIfTrue="1" operator="lessThan">
      <formula>0</formula>
    </cfRule>
  </conditionalFormatting>
  <conditionalFormatting sqref="H10">
    <cfRule type="cellIs" dxfId="17"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&amp;CEN
Annex IX</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323F-6D42-4257-89CA-BD7290CB0A6F}">
  <sheetPr codeName="Sheet27"/>
  <dimension ref="B1:D9"/>
  <sheetViews>
    <sheetView topLeftCell="B1" workbookViewId="0">
      <selection activeCell="D7" sqref="D7"/>
    </sheetView>
  </sheetViews>
  <sheetFormatPr baseColWidth="10" defaultColWidth="9.1640625" defaultRowHeight="15"/>
  <cols>
    <col min="1" max="1" width="0" style="1" hidden="1" customWidth="1"/>
    <col min="2" max="2" width="9.1640625" style="1"/>
    <col min="3" max="3" width="55.5" style="1" customWidth="1"/>
    <col min="4" max="4" width="22" style="1" customWidth="1"/>
    <col min="5" max="5" width="44" style="1" bestFit="1" customWidth="1"/>
    <col min="6" max="6" width="26.5" style="1" customWidth="1"/>
    <col min="7" max="7" width="44" style="1" bestFit="1" customWidth="1"/>
    <col min="8" max="8" width="16.5" style="1" customWidth="1"/>
    <col min="9" max="9" width="25.83203125" style="1" bestFit="1" customWidth="1"/>
    <col min="10" max="10" width="14" style="1" customWidth="1"/>
    <col min="11" max="11" width="25.83203125" style="1" bestFit="1" customWidth="1"/>
    <col min="12" max="16384" width="9.1640625" style="1"/>
  </cols>
  <sheetData>
    <row r="1" spans="2:4" ht="19">
      <c r="C1" s="43"/>
    </row>
    <row r="3" spans="2:4" ht="19">
      <c r="B3" s="43" t="s">
        <v>154</v>
      </c>
    </row>
    <row r="6" spans="2:4" ht="16">
      <c r="D6" s="59" t="s">
        <v>7</v>
      </c>
    </row>
    <row r="7" spans="2:4" ht="16">
      <c r="B7" s="60">
        <v>1</v>
      </c>
      <c r="C7" s="61" t="s">
        <v>53</v>
      </c>
      <c r="D7" s="687">
        <v>3489889271.948</v>
      </c>
    </row>
    <row r="8" spans="2:4" ht="16">
      <c r="B8" s="60">
        <v>2</v>
      </c>
      <c r="C8" s="61" t="s">
        <v>181</v>
      </c>
      <c r="D8" s="680">
        <v>1.5399999999999942E-2</v>
      </c>
    </row>
    <row r="9" spans="2:4" ht="16">
      <c r="B9" s="60">
        <v>3</v>
      </c>
      <c r="C9" s="61" t="s">
        <v>182</v>
      </c>
      <c r="D9" s="687">
        <v>53744294.787998997</v>
      </c>
    </row>
  </sheetData>
  <conditionalFormatting sqref="D7:D9">
    <cfRule type="cellIs" dxfId="16"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&amp;CEN
Annex IX</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228FC-53AA-4EE1-BC38-AD48F3D18699}">
  <sheetPr codeName="Sheet29">
    <pageSetUpPr fitToPage="1"/>
  </sheetPr>
  <dimension ref="B2:F21"/>
  <sheetViews>
    <sheetView workbookViewId="0">
      <selection activeCell="D7" sqref="D7"/>
    </sheetView>
  </sheetViews>
  <sheetFormatPr baseColWidth="10" defaultColWidth="9.1640625" defaultRowHeight="15"/>
  <cols>
    <col min="1" max="2" width="9.1640625" style="1"/>
    <col min="3" max="3" width="63.1640625" style="1" customWidth="1"/>
    <col min="4" max="4" width="17.83203125" style="1" customWidth="1"/>
    <col min="5" max="16384" width="9.1640625" style="1"/>
  </cols>
  <sheetData>
    <row r="2" spans="2:6" ht="18.75" customHeight="1">
      <c r="B2" s="148" t="s">
        <v>477</v>
      </c>
      <c r="C2" s="149"/>
      <c r="D2" s="149"/>
    </row>
    <row r="3" spans="2:6" ht="15" customHeight="1">
      <c r="B3" s="149"/>
      <c r="C3" s="149"/>
      <c r="D3" s="149"/>
    </row>
    <row r="5" spans="2:6">
      <c r="B5" s="27"/>
      <c r="C5" s="27"/>
      <c r="D5" s="150" t="s">
        <v>7</v>
      </c>
    </row>
    <row r="6" spans="2:6">
      <c r="B6" s="27"/>
      <c r="C6" s="27"/>
      <c r="D6" s="75" t="s">
        <v>481</v>
      </c>
    </row>
    <row r="7" spans="2:6" ht="16">
      <c r="B7" s="151">
        <v>1</v>
      </c>
      <c r="C7" s="20" t="s">
        <v>482</v>
      </c>
      <c r="D7" s="784">
        <v>8498063978.8400002</v>
      </c>
      <c r="E7" s="153"/>
      <c r="F7" s="24"/>
    </row>
    <row r="8" spans="2:6" ht="32">
      <c r="B8" s="19">
        <v>2</v>
      </c>
      <c r="C8" s="20" t="s">
        <v>483</v>
      </c>
      <c r="D8" s="784">
        <v>0</v>
      </c>
      <c r="E8" s="153"/>
      <c r="F8" s="24"/>
    </row>
    <row r="9" spans="2:6" ht="32">
      <c r="B9" s="19">
        <v>3</v>
      </c>
      <c r="C9" s="20" t="s">
        <v>484</v>
      </c>
      <c r="D9" s="688">
        <v>0</v>
      </c>
    </row>
    <row r="10" spans="2:6" ht="32">
      <c r="B10" s="19">
        <v>4</v>
      </c>
      <c r="C10" s="44" t="s">
        <v>485</v>
      </c>
      <c r="D10" s="688">
        <v>0</v>
      </c>
    </row>
    <row r="11" spans="2:6" ht="46.5" customHeight="1">
      <c r="B11" s="19">
        <v>5</v>
      </c>
      <c r="C11" s="6" t="s">
        <v>486</v>
      </c>
      <c r="D11" s="688">
        <v>0</v>
      </c>
    </row>
    <row r="12" spans="2:6" ht="32">
      <c r="B12" s="19">
        <v>6</v>
      </c>
      <c r="C12" s="20" t="s">
        <v>487</v>
      </c>
      <c r="D12" s="688">
        <v>0</v>
      </c>
    </row>
    <row r="13" spans="2:6" ht="16">
      <c r="B13" s="19">
        <v>7</v>
      </c>
      <c r="C13" s="20" t="s">
        <v>488</v>
      </c>
      <c r="D13" s="688">
        <v>0</v>
      </c>
    </row>
    <row r="14" spans="2:6" ht="16">
      <c r="B14" s="19">
        <v>8</v>
      </c>
      <c r="C14" s="20" t="s">
        <v>489</v>
      </c>
      <c r="D14" s="688">
        <v>9391745774.0499992</v>
      </c>
    </row>
    <row r="15" spans="2:6" ht="16">
      <c r="B15" s="19">
        <v>9</v>
      </c>
      <c r="C15" s="20" t="s">
        <v>490</v>
      </c>
      <c r="D15" s="688">
        <v>-8834597.9900000002</v>
      </c>
    </row>
    <row r="16" spans="2:6" ht="32">
      <c r="B16" s="19">
        <v>10</v>
      </c>
      <c r="C16" s="20" t="s">
        <v>491</v>
      </c>
      <c r="D16" s="688">
        <v>200710167.70556501</v>
      </c>
    </row>
    <row r="17" spans="2:4" ht="32">
      <c r="B17" s="19">
        <v>11</v>
      </c>
      <c r="C17" s="6" t="s">
        <v>492</v>
      </c>
      <c r="D17" s="688">
        <v>0</v>
      </c>
    </row>
    <row r="18" spans="2:4" ht="32">
      <c r="B18" s="19" t="s">
        <v>493</v>
      </c>
      <c r="C18" s="6" t="s">
        <v>494</v>
      </c>
      <c r="D18" s="688">
        <v>0</v>
      </c>
    </row>
    <row r="19" spans="2:4" ht="32">
      <c r="B19" s="19" t="s">
        <v>495</v>
      </c>
      <c r="C19" s="6" t="s">
        <v>496</v>
      </c>
      <c r="D19" s="688">
        <v>0</v>
      </c>
    </row>
    <row r="20" spans="2:4" ht="16">
      <c r="B20" s="19">
        <v>12</v>
      </c>
      <c r="C20" s="20" t="s">
        <v>497</v>
      </c>
      <c r="D20" s="688">
        <f>D21-SUM(D7:D19)</f>
        <v>-9227269980.7357368</v>
      </c>
    </row>
    <row r="21" spans="2:4" ht="16">
      <c r="B21" s="19">
        <v>13</v>
      </c>
      <c r="C21" s="137" t="s">
        <v>498</v>
      </c>
      <c r="D21" s="688">
        <f>'EU LR2'!D54</f>
        <v>8854415341.8698273</v>
      </c>
    </row>
  </sheetData>
  <pageMargins left="0.70866141732283472" right="0.70866141732283472" top="0.74803149606299213" bottom="0.74803149606299213" header="0.31496062992125984" footer="0.31496062992125984"/>
  <pageSetup paperSize="9" orientation="landscape" r:id="rId1"/>
  <headerFooter>
    <oddHeader>&amp;CEN
Annex XI</oddHeader>
    <oddFooter>&amp;C1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C0FE-35FE-4C4C-BAC0-58F3A696D68F}">
  <sheetPr codeName="Sheet30">
    <pageSetUpPr fitToPage="1"/>
  </sheetPr>
  <dimension ref="A2:M72"/>
  <sheetViews>
    <sheetView workbookViewId="0">
      <selection activeCell="I27" sqref="I27"/>
    </sheetView>
  </sheetViews>
  <sheetFormatPr baseColWidth="10" defaultColWidth="9.1640625" defaultRowHeight="15"/>
  <cols>
    <col min="1" max="1" width="9.1640625" style="1"/>
    <col min="2" max="2" width="8.5" style="87" customWidth="1"/>
    <col min="3" max="3" width="71.83203125" style="1" customWidth="1"/>
    <col min="4" max="4" width="17.1640625" style="1" customWidth="1"/>
    <col min="5" max="5" width="17.5" style="1" customWidth="1"/>
    <col min="6" max="7" width="11.5" style="1" bestFit="1" customWidth="1"/>
    <col min="8" max="16384" width="9.1640625" style="1"/>
  </cols>
  <sheetData>
    <row r="2" spans="1:5" ht="19">
      <c r="A2" s="157"/>
      <c r="B2" s="148" t="s">
        <v>478</v>
      </c>
    </row>
    <row r="4" spans="1:5">
      <c r="C4" s="158"/>
      <c r="D4" s="1364" t="s">
        <v>499</v>
      </c>
      <c r="E4" s="1364"/>
    </row>
    <row r="5" spans="1:5">
      <c r="B5" s="1365"/>
      <c r="C5" s="1366"/>
      <c r="D5" s="142" t="s">
        <v>7</v>
      </c>
      <c r="E5" s="142" t="s">
        <v>8</v>
      </c>
    </row>
    <row r="6" spans="1:5">
      <c r="B6" s="1367"/>
      <c r="C6" s="1368"/>
      <c r="D6" s="142" t="s">
        <v>2356</v>
      </c>
      <c r="E6" s="142" t="s">
        <v>2355</v>
      </c>
    </row>
    <row r="7" spans="1:5">
      <c r="B7" s="1361" t="s">
        <v>500</v>
      </c>
      <c r="C7" s="1362"/>
      <c r="D7" s="1362"/>
      <c r="E7" s="1363"/>
    </row>
    <row r="8" spans="1:5" ht="16">
      <c r="B8" s="142">
        <v>1</v>
      </c>
      <c r="C8" s="6" t="s">
        <v>501</v>
      </c>
      <c r="D8" s="688">
        <v>8686099621.0332394</v>
      </c>
      <c r="E8" s="688">
        <v>7777168399.94168</v>
      </c>
    </row>
    <row r="9" spans="1:5" ht="32">
      <c r="B9" s="78">
        <v>2</v>
      </c>
      <c r="C9" s="6" t="s">
        <v>502</v>
      </c>
      <c r="D9" s="688">
        <v>0</v>
      </c>
      <c r="E9" s="688">
        <v>0</v>
      </c>
    </row>
    <row r="10" spans="1:5" ht="32">
      <c r="B10" s="78">
        <v>3</v>
      </c>
      <c r="C10" s="6" t="s">
        <v>503</v>
      </c>
      <c r="D10" s="688">
        <v>0</v>
      </c>
      <c r="E10" s="688">
        <v>0</v>
      </c>
    </row>
    <row r="11" spans="1:5" ht="32">
      <c r="B11" s="78">
        <v>4</v>
      </c>
      <c r="C11" s="6" t="s">
        <v>504</v>
      </c>
      <c r="D11" s="688">
        <v>0</v>
      </c>
      <c r="E11" s="688">
        <v>0</v>
      </c>
    </row>
    <row r="12" spans="1:5" ht="16">
      <c r="B12" s="78">
        <v>5</v>
      </c>
      <c r="C12" s="159" t="s">
        <v>505</v>
      </c>
      <c r="D12" s="688">
        <v>0</v>
      </c>
      <c r="E12" s="688">
        <v>0</v>
      </c>
    </row>
    <row r="13" spans="1:5" ht="16">
      <c r="B13" s="142">
        <v>6</v>
      </c>
      <c r="C13" s="6" t="s">
        <v>506</v>
      </c>
      <c r="D13" s="688">
        <v>0</v>
      </c>
      <c r="E13" s="688">
        <v>0</v>
      </c>
    </row>
    <row r="14" spans="1:5" ht="16">
      <c r="B14" s="160">
        <v>7</v>
      </c>
      <c r="C14" s="161" t="s">
        <v>507</v>
      </c>
      <c r="D14" s="689">
        <f>SUM(D8:D13)</f>
        <v>8686099621.0332394</v>
      </c>
      <c r="E14" s="689">
        <f>SUM(E8:E13)</f>
        <v>7777168399.94168</v>
      </c>
    </row>
    <row r="15" spans="1:5">
      <c r="B15" s="1361" t="s">
        <v>508</v>
      </c>
      <c r="C15" s="1362"/>
      <c r="D15" s="1362"/>
      <c r="E15" s="1363"/>
    </row>
    <row r="16" spans="1:5" ht="32">
      <c r="B16" s="5">
        <v>8</v>
      </c>
      <c r="C16" s="162" t="s">
        <v>509</v>
      </c>
      <c r="D16" s="688">
        <v>0</v>
      </c>
      <c r="E16" s="688">
        <v>0</v>
      </c>
    </row>
    <row r="17" spans="2:7" ht="32">
      <c r="B17" s="5" t="s">
        <v>510</v>
      </c>
      <c r="C17" s="163" t="s">
        <v>511</v>
      </c>
      <c r="D17" s="688">
        <v>0</v>
      </c>
      <c r="E17" s="688">
        <v>0</v>
      </c>
    </row>
    <row r="18" spans="2:7" ht="32">
      <c r="B18" s="5">
        <v>9</v>
      </c>
      <c r="C18" s="6" t="s">
        <v>512</v>
      </c>
      <c r="D18" s="688">
        <v>0</v>
      </c>
      <c r="E18" s="688">
        <v>0</v>
      </c>
    </row>
    <row r="19" spans="2:7" ht="32">
      <c r="B19" s="5" t="s">
        <v>436</v>
      </c>
      <c r="C19" s="164" t="s">
        <v>513</v>
      </c>
      <c r="D19" s="688">
        <v>0</v>
      </c>
      <c r="E19" s="688">
        <v>0</v>
      </c>
      <c r="F19" s="681"/>
      <c r="G19" s="681"/>
    </row>
    <row r="20" spans="2:7" ht="16">
      <c r="B20" s="5" t="s">
        <v>438</v>
      </c>
      <c r="C20" s="164" t="s">
        <v>514</v>
      </c>
      <c r="D20" s="688">
        <v>8254245.7699999996</v>
      </c>
      <c r="E20" s="688">
        <v>8844721.8200000003</v>
      </c>
    </row>
    <row r="21" spans="2:7" ht="16">
      <c r="B21" s="165">
        <v>10</v>
      </c>
      <c r="C21" s="136" t="s">
        <v>515</v>
      </c>
      <c r="D21" s="688">
        <v>0</v>
      </c>
      <c r="E21" s="688">
        <v>0</v>
      </c>
    </row>
    <row r="22" spans="2:7" ht="16">
      <c r="B22" s="165" t="s">
        <v>516</v>
      </c>
      <c r="C22" s="7" t="s">
        <v>517</v>
      </c>
      <c r="D22" s="688">
        <v>0</v>
      </c>
      <c r="E22" s="688">
        <v>0</v>
      </c>
    </row>
    <row r="23" spans="2:7" ht="16">
      <c r="B23" s="165" t="s">
        <v>518</v>
      </c>
      <c r="C23" s="166" t="s">
        <v>519</v>
      </c>
      <c r="D23" s="688">
        <v>0</v>
      </c>
      <c r="E23" s="688">
        <v>0</v>
      </c>
    </row>
    <row r="24" spans="2:7" ht="16">
      <c r="B24" s="5">
        <v>11</v>
      </c>
      <c r="C24" s="6" t="s">
        <v>520</v>
      </c>
      <c r="D24" s="688">
        <v>0</v>
      </c>
      <c r="E24" s="688">
        <v>0</v>
      </c>
    </row>
    <row r="25" spans="2:7" ht="16">
      <c r="B25" s="5">
        <v>12</v>
      </c>
      <c r="C25" s="6" t="s">
        <v>521</v>
      </c>
      <c r="D25" s="688">
        <v>0</v>
      </c>
      <c r="E25" s="688">
        <v>0</v>
      </c>
    </row>
    <row r="26" spans="2:7" ht="16">
      <c r="B26" s="167">
        <v>13</v>
      </c>
      <c r="C26" s="168" t="s">
        <v>522</v>
      </c>
      <c r="D26" s="689">
        <f>SUM(D16:D25)</f>
        <v>8254245.7699999996</v>
      </c>
      <c r="E26" s="689">
        <f>SUM(E16:E25)</f>
        <v>8844721.8200000003</v>
      </c>
    </row>
    <row r="27" spans="2:7">
      <c r="B27" s="1369" t="s">
        <v>523</v>
      </c>
      <c r="C27" s="1370"/>
      <c r="D27" s="1370"/>
      <c r="E27" s="1371"/>
    </row>
    <row r="28" spans="2:7" ht="32">
      <c r="B28" s="142">
        <v>14</v>
      </c>
      <c r="C28" s="6" t="s">
        <v>524</v>
      </c>
      <c r="D28" s="688">
        <v>9919703.4499999993</v>
      </c>
      <c r="E28" s="688">
        <v>8563862.9299999997</v>
      </c>
    </row>
    <row r="29" spans="2:7" ht="16">
      <c r="B29" s="142">
        <v>15</v>
      </c>
      <c r="C29" s="6" t="s">
        <v>525</v>
      </c>
      <c r="D29" s="688">
        <v>-5189.2856740001589</v>
      </c>
      <c r="E29" s="688">
        <v>-6262.7343920003623</v>
      </c>
    </row>
    <row r="30" spans="2:7" ht="16">
      <c r="B30" s="142">
        <v>16</v>
      </c>
      <c r="C30" s="6" t="s">
        <v>526</v>
      </c>
      <c r="D30" s="688">
        <v>0</v>
      </c>
      <c r="E30" s="688">
        <v>0</v>
      </c>
    </row>
    <row r="31" spans="2:7" ht="32">
      <c r="B31" s="5" t="s">
        <v>527</v>
      </c>
      <c r="C31" s="6" t="s">
        <v>528</v>
      </c>
      <c r="D31" s="688">
        <v>0</v>
      </c>
      <c r="E31" s="688">
        <v>0</v>
      </c>
    </row>
    <row r="32" spans="2:7" ht="16">
      <c r="B32" s="5">
        <v>17</v>
      </c>
      <c r="C32" s="6" t="s">
        <v>529</v>
      </c>
      <c r="D32" s="688">
        <v>0</v>
      </c>
      <c r="E32" s="688">
        <v>0</v>
      </c>
    </row>
    <row r="33" spans="2:5" ht="16">
      <c r="B33" s="5" t="s">
        <v>530</v>
      </c>
      <c r="C33" s="6" t="s">
        <v>531</v>
      </c>
      <c r="D33" s="688">
        <v>0</v>
      </c>
      <c r="E33" s="688">
        <v>0</v>
      </c>
    </row>
    <row r="34" spans="2:5" ht="16">
      <c r="B34" s="167">
        <v>18</v>
      </c>
      <c r="C34" s="168" t="s">
        <v>532</v>
      </c>
      <c r="D34" s="689">
        <f>SUM(D28:D33)</f>
        <v>9914514.1643259991</v>
      </c>
      <c r="E34" s="689">
        <f>SUM(E28:E33)</f>
        <v>8557600.1956079993</v>
      </c>
    </row>
    <row r="35" spans="2:5">
      <c r="B35" s="1361" t="s">
        <v>533</v>
      </c>
      <c r="C35" s="1362"/>
      <c r="D35" s="1362"/>
      <c r="E35" s="1363"/>
    </row>
    <row r="36" spans="2:5" ht="16">
      <c r="B36" s="142">
        <v>19</v>
      </c>
      <c r="C36" s="6" t="s">
        <v>534</v>
      </c>
      <c r="D36" s="688">
        <v>741282095.95726097</v>
      </c>
      <c r="E36" s="688">
        <v>746502486.67633295</v>
      </c>
    </row>
    <row r="37" spans="2:5" ht="16">
      <c r="B37" s="142">
        <v>20</v>
      </c>
      <c r="C37" s="6" t="s">
        <v>535</v>
      </c>
      <c r="D37" s="688">
        <f>D39-D36-D38</f>
        <v>-591135135.05499995</v>
      </c>
      <c r="E37" s="688">
        <f>E39-E36-E38</f>
        <v>-601902734.02099991</v>
      </c>
    </row>
    <row r="38" spans="2:5" ht="32">
      <c r="B38" s="142">
        <v>21</v>
      </c>
      <c r="C38" s="44" t="s">
        <v>536</v>
      </c>
      <c r="D38" s="688">
        <v>0</v>
      </c>
      <c r="E38" s="688">
        <v>0</v>
      </c>
    </row>
    <row r="39" spans="2:5" ht="16">
      <c r="B39" s="167">
        <v>22</v>
      </c>
      <c r="C39" s="168" t="s">
        <v>537</v>
      </c>
      <c r="D39" s="689">
        <v>150146960.90226099</v>
      </c>
      <c r="E39" s="689">
        <v>144599752.65533298</v>
      </c>
    </row>
    <row r="40" spans="2:5">
      <c r="B40" s="1355" t="s">
        <v>538</v>
      </c>
      <c r="C40" s="1356"/>
      <c r="D40" s="1356"/>
      <c r="E40" s="1357"/>
    </row>
    <row r="41" spans="2:5" ht="32">
      <c r="B41" s="5" t="s">
        <v>539</v>
      </c>
      <c r="C41" s="6" t="s">
        <v>540</v>
      </c>
      <c r="D41" s="688">
        <v>0</v>
      </c>
      <c r="E41" s="688">
        <v>0</v>
      </c>
    </row>
    <row r="42" spans="2:5" ht="32">
      <c r="B42" s="5" t="s">
        <v>541</v>
      </c>
      <c r="C42" s="6" t="s">
        <v>542</v>
      </c>
      <c r="D42" s="688">
        <v>0</v>
      </c>
      <c r="E42" s="688">
        <v>0</v>
      </c>
    </row>
    <row r="43" spans="2:5" ht="16">
      <c r="B43" s="170" t="s">
        <v>543</v>
      </c>
      <c r="C43" s="163" t="s">
        <v>544</v>
      </c>
      <c r="D43" s="688">
        <v>0</v>
      </c>
      <c r="E43" s="688">
        <v>0</v>
      </c>
    </row>
    <row r="44" spans="2:5" ht="16">
      <c r="B44" s="170" t="s">
        <v>545</v>
      </c>
      <c r="C44" s="163" t="s">
        <v>546</v>
      </c>
      <c r="D44" s="688">
        <v>0</v>
      </c>
      <c r="E44" s="688">
        <v>0</v>
      </c>
    </row>
    <row r="45" spans="2:5" ht="32">
      <c r="B45" s="170" t="s">
        <v>547</v>
      </c>
      <c r="C45" s="171" t="s">
        <v>548</v>
      </c>
      <c r="D45" s="688">
        <v>0</v>
      </c>
      <c r="E45" s="688">
        <v>0</v>
      </c>
    </row>
    <row r="46" spans="2:5" ht="16">
      <c r="B46" s="170" t="s">
        <v>549</v>
      </c>
      <c r="C46" s="163" t="s">
        <v>550</v>
      </c>
      <c r="D46" s="688">
        <v>0</v>
      </c>
      <c r="E46" s="688">
        <v>0</v>
      </c>
    </row>
    <row r="47" spans="2:5" ht="16">
      <c r="B47" s="170" t="s">
        <v>551</v>
      </c>
      <c r="C47" s="163" t="s">
        <v>552</v>
      </c>
      <c r="D47" s="688">
        <v>0</v>
      </c>
      <c r="E47" s="688">
        <v>0</v>
      </c>
    </row>
    <row r="48" spans="2:5" ht="32">
      <c r="B48" s="170" t="s">
        <v>553</v>
      </c>
      <c r="C48" s="163" t="s">
        <v>554</v>
      </c>
      <c r="D48" s="688">
        <v>0</v>
      </c>
      <c r="E48" s="688">
        <v>0</v>
      </c>
    </row>
    <row r="49" spans="2:5" ht="32">
      <c r="B49" s="170" t="s">
        <v>555</v>
      </c>
      <c r="C49" s="163" t="s">
        <v>556</v>
      </c>
      <c r="D49" s="688">
        <v>0</v>
      </c>
      <c r="E49" s="688">
        <v>0</v>
      </c>
    </row>
    <row r="50" spans="2:5" ht="16">
      <c r="B50" s="170" t="s">
        <v>557</v>
      </c>
      <c r="C50" s="163" t="s">
        <v>558</v>
      </c>
      <c r="D50" s="688">
        <v>0</v>
      </c>
      <c r="E50" s="688">
        <v>0</v>
      </c>
    </row>
    <row r="51" spans="2:5" ht="16">
      <c r="B51" s="172" t="s">
        <v>559</v>
      </c>
      <c r="C51" s="173" t="s">
        <v>560</v>
      </c>
      <c r="D51" s="696">
        <f>SUM(D41:D50)</f>
        <v>0</v>
      </c>
      <c r="E51" s="696">
        <f>SUM(E41:E50)</f>
        <v>0</v>
      </c>
    </row>
    <row r="52" spans="2:5">
      <c r="B52" s="1358" t="s">
        <v>561</v>
      </c>
      <c r="C52" s="1359"/>
      <c r="D52" s="1359"/>
      <c r="E52" s="1360"/>
    </row>
    <row r="53" spans="2:5">
      <c r="B53" s="142">
        <v>23</v>
      </c>
      <c r="C53" s="174" t="s">
        <v>381</v>
      </c>
      <c r="D53" s="688">
        <v>594214955.77999997</v>
      </c>
      <c r="E53" s="688">
        <v>595361189.09000003</v>
      </c>
    </row>
    <row r="54" spans="2:5" ht="16">
      <c r="B54" s="175">
        <v>24</v>
      </c>
      <c r="C54" s="176" t="s">
        <v>562</v>
      </c>
      <c r="D54" s="690">
        <f>SUM(D14+D26+D34+D39+D51)</f>
        <v>8854415341.8698273</v>
      </c>
      <c r="E54" s="690">
        <f>SUM(E14+E26+E34+E39+E51)</f>
        <v>7939170474.6126204</v>
      </c>
    </row>
    <row r="55" spans="2:5">
      <c r="B55" s="1358" t="s">
        <v>80</v>
      </c>
      <c r="C55" s="1359"/>
      <c r="D55" s="1359"/>
      <c r="E55" s="1360"/>
    </row>
    <row r="56" spans="2:5">
      <c r="B56" s="142">
        <v>25</v>
      </c>
      <c r="C56" s="27" t="s">
        <v>563</v>
      </c>
      <c r="D56" s="691">
        <f>D53/D54</f>
        <v>6.7109451368306483E-2</v>
      </c>
      <c r="E56" s="691">
        <f>E53/E54</f>
        <v>7.4990352076934053E-2</v>
      </c>
    </row>
    <row r="57" spans="2:5" ht="32">
      <c r="B57" s="5" t="s">
        <v>564</v>
      </c>
      <c r="C57" s="6" t="s">
        <v>565</v>
      </c>
      <c r="D57" s="692">
        <f>D56</f>
        <v>6.7109451368306483E-2</v>
      </c>
      <c r="E57" s="692">
        <f>E56</f>
        <v>7.4990352076934053E-2</v>
      </c>
    </row>
    <row r="58" spans="2:5" ht="32">
      <c r="B58" s="5" t="s">
        <v>566</v>
      </c>
      <c r="C58" s="44" t="s">
        <v>567</v>
      </c>
      <c r="D58" s="691">
        <f>D53/(D54-'EU LR1'!D10)</f>
        <v>6.7109451368306483E-2</v>
      </c>
      <c r="E58" s="691">
        <f>E53/(E54-'EU LR1'!E10)</f>
        <v>7.4990352076934053E-2</v>
      </c>
    </row>
    <row r="59" spans="2:5" ht="16">
      <c r="B59" s="5">
        <v>26</v>
      </c>
      <c r="C59" s="6" t="s">
        <v>568</v>
      </c>
      <c r="D59" s="693">
        <v>0.03</v>
      </c>
      <c r="E59" s="693">
        <v>0.03</v>
      </c>
    </row>
    <row r="60" spans="2:5" ht="16">
      <c r="B60" s="5" t="s">
        <v>569</v>
      </c>
      <c r="C60" s="6" t="s">
        <v>85</v>
      </c>
      <c r="D60" s="694">
        <v>0</v>
      </c>
      <c r="E60" s="694">
        <v>0</v>
      </c>
    </row>
    <row r="61" spans="2:5" ht="16">
      <c r="B61" s="5" t="s">
        <v>570</v>
      </c>
      <c r="C61" s="6" t="s">
        <v>571</v>
      </c>
      <c r="D61" s="694">
        <v>0</v>
      </c>
      <c r="E61" s="694">
        <v>0</v>
      </c>
    </row>
    <row r="62" spans="2:5" ht="16">
      <c r="B62" s="5">
        <v>27</v>
      </c>
      <c r="C62" s="44" t="s">
        <v>91</v>
      </c>
      <c r="D62" s="694">
        <v>0</v>
      </c>
      <c r="E62" s="694">
        <v>0</v>
      </c>
    </row>
    <row r="63" spans="2:5" ht="16">
      <c r="B63" s="15" t="s">
        <v>572</v>
      </c>
      <c r="C63" s="44" t="s">
        <v>93</v>
      </c>
      <c r="D63" s="693">
        <f>D59+D60+D62</f>
        <v>0.03</v>
      </c>
      <c r="E63" s="693">
        <f>E59+E60+E62</f>
        <v>0.03</v>
      </c>
    </row>
    <row r="64" spans="2:5">
      <c r="B64" s="1355" t="s">
        <v>573</v>
      </c>
      <c r="C64" s="1356"/>
      <c r="D64" s="1356"/>
      <c r="E64" s="1357"/>
    </row>
    <row r="65" spans="2:13" ht="16">
      <c r="B65" s="15" t="s">
        <v>574</v>
      </c>
      <c r="C65" s="44" t="s">
        <v>575</v>
      </c>
      <c r="D65" s="154" t="s">
        <v>1689</v>
      </c>
      <c r="E65" s="154" t="s">
        <v>1689</v>
      </c>
      <c r="M65" s="12"/>
    </row>
    <row r="66" spans="2:13">
      <c r="B66" s="1358" t="s">
        <v>576</v>
      </c>
      <c r="C66" s="1359"/>
      <c r="D66" s="1359"/>
      <c r="E66" s="1360"/>
    </row>
    <row r="67" spans="2:13" ht="32">
      <c r="B67" s="5">
        <v>28</v>
      </c>
      <c r="C67" s="6" t="s">
        <v>577</v>
      </c>
      <c r="D67" s="155"/>
      <c r="E67" s="152"/>
      <c r="M67" s="153"/>
    </row>
    <row r="68" spans="2:13" ht="32">
      <c r="B68" s="5">
        <v>29</v>
      </c>
      <c r="C68" s="6" t="s">
        <v>578</v>
      </c>
      <c r="D68" s="155"/>
      <c r="E68" s="152"/>
      <c r="M68" s="153"/>
    </row>
    <row r="69" spans="2:13" ht="64">
      <c r="B69" s="15">
        <v>30</v>
      </c>
      <c r="C69" s="44" t="s">
        <v>579</v>
      </c>
      <c r="D69" s="154"/>
      <c r="E69" s="156"/>
      <c r="M69" s="12"/>
    </row>
    <row r="70" spans="2:13" ht="64">
      <c r="B70" s="15" t="s">
        <v>580</v>
      </c>
      <c r="C70" s="44" t="s">
        <v>581</v>
      </c>
      <c r="D70" s="154"/>
      <c r="E70" s="156"/>
      <c r="M70" s="12"/>
    </row>
    <row r="71" spans="2:13" ht="64">
      <c r="B71" s="5">
        <v>31</v>
      </c>
      <c r="C71" s="6" t="s">
        <v>582</v>
      </c>
      <c r="D71" s="155"/>
      <c r="E71" s="152"/>
      <c r="M71" s="153"/>
    </row>
    <row r="72" spans="2:13" ht="64">
      <c r="B72" s="5" t="s">
        <v>583</v>
      </c>
      <c r="C72" s="6" t="s">
        <v>584</v>
      </c>
      <c r="D72" s="155"/>
      <c r="E72" s="152"/>
      <c r="M72" s="153"/>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verticalDpi="1200" r:id="rId1"/>
  <headerFooter>
    <oddHeader>&amp;CEN 
Annex XI</oddHeader>
    <oddFooter>&amp;C1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DC2D8-2925-4880-9E30-360BCC7FCF06}">
  <sheetPr codeName="Sheet31"/>
  <dimension ref="B2:D17"/>
  <sheetViews>
    <sheetView workbookViewId="0">
      <selection activeCell="D17" sqref="D17"/>
    </sheetView>
  </sheetViews>
  <sheetFormatPr baseColWidth="10" defaultColWidth="9.1640625" defaultRowHeight="15"/>
  <cols>
    <col min="1" max="2" width="9.1640625" style="1"/>
    <col min="3" max="3" width="51.5" style="1" customWidth="1"/>
    <col min="4" max="4" width="34.83203125" style="1" customWidth="1"/>
    <col min="5" max="16384" width="9.1640625" style="1"/>
  </cols>
  <sheetData>
    <row r="2" spans="2:4" ht="18.75" customHeight="1">
      <c r="B2" s="1372" t="s">
        <v>479</v>
      </c>
      <c r="C2" s="1372"/>
      <c r="D2" s="1372"/>
    </row>
    <row r="3" spans="2:4">
      <c r="B3" s="1372"/>
      <c r="C3" s="1372"/>
      <c r="D3" s="1372"/>
    </row>
    <row r="4" spans="2:4">
      <c r="D4" s="39" t="s">
        <v>7</v>
      </c>
    </row>
    <row r="5" spans="2:4">
      <c r="B5" s="27"/>
      <c r="C5" s="27"/>
      <c r="D5" s="177" t="s">
        <v>499</v>
      </c>
    </row>
    <row r="6" spans="2:4" ht="32">
      <c r="B6" s="178" t="s">
        <v>585</v>
      </c>
      <c r="C6" s="178" t="s">
        <v>586</v>
      </c>
      <c r="D6" s="687">
        <f>SUM(D7:D8)</f>
        <v>9338077793.1395035</v>
      </c>
    </row>
    <row r="7" spans="2:4" ht="16">
      <c r="B7" s="162" t="s">
        <v>587</v>
      </c>
      <c r="C7" s="179" t="s">
        <v>588</v>
      </c>
      <c r="D7" s="687">
        <v>593630.04</v>
      </c>
    </row>
    <row r="8" spans="2:4" ht="16">
      <c r="B8" s="162" t="s">
        <v>589</v>
      </c>
      <c r="C8" s="179" t="s">
        <v>590</v>
      </c>
      <c r="D8" s="687">
        <f>SUM(D9:D17)</f>
        <v>9337484163.0995026</v>
      </c>
    </row>
    <row r="9" spans="2:4" ht="16">
      <c r="B9" s="162" t="s">
        <v>591</v>
      </c>
      <c r="C9" s="179" t="s">
        <v>592</v>
      </c>
      <c r="D9" s="687">
        <v>0</v>
      </c>
    </row>
    <row r="10" spans="2:4" ht="16">
      <c r="B10" s="162" t="s">
        <v>593</v>
      </c>
      <c r="C10" s="179" t="s">
        <v>594</v>
      </c>
      <c r="D10" s="687">
        <v>4255492908.45084</v>
      </c>
    </row>
    <row r="11" spans="2:4" ht="32">
      <c r="B11" s="162" t="s">
        <v>595</v>
      </c>
      <c r="C11" s="180" t="s">
        <v>596</v>
      </c>
      <c r="D11" s="687">
        <v>41692493.490000002</v>
      </c>
    </row>
    <row r="12" spans="2:4" ht="16">
      <c r="B12" s="162" t="s">
        <v>597</v>
      </c>
      <c r="C12" s="179" t="s">
        <v>598</v>
      </c>
      <c r="D12" s="687">
        <v>45879821.880000003</v>
      </c>
    </row>
    <row r="13" spans="2:4" ht="16">
      <c r="B13" s="162" t="s">
        <v>599</v>
      </c>
      <c r="C13" s="179" t="s">
        <v>600</v>
      </c>
      <c r="D13" s="687">
        <v>4058481771.1545</v>
      </c>
    </row>
    <row r="14" spans="2:4" ht="16">
      <c r="B14" s="162" t="s">
        <v>601</v>
      </c>
      <c r="C14" s="179" t="s">
        <v>602</v>
      </c>
      <c r="D14" s="687">
        <v>295174452.88999999</v>
      </c>
    </row>
    <row r="15" spans="2:4" ht="16">
      <c r="B15" s="162" t="s">
        <v>603</v>
      </c>
      <c r="C15" s="180" t="s">
        <v>604</v>
      </c>
      <c r="D15" s="687">
        <v>524880247.41611302</v>
      </c>
    </row>
    <row r="16" spans="2:4" ht="16">
      <c r="B16" s="162" t="s">
        <v>605</v>
      </c>
      <c r="C16" s="179" t="s">
        <v>606</v>
      </c>
      <c r="D16" s="687">
        <v>75616229.7852</v>
      </c>
    </row>
    <row r="17" spans="2:4" ht="32">
      <c r="B17" s="162" t="s">
        <v>607</v>
      </c>
      <c r="C17" s="179" t="s">
        <v>608</v>
      </c>
      <c r="D17" s="687">
        <v>40266238.032851003</v>
      </c>
    </row>
  </sheetData>
  <mergeCells count="1">
    <mergeCell ref="B2:D3"/>
  </mergeCells>
  <conditionalFormatting sqref="D6:D17">
    <cfRule type="cellIs" dxfId="15"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6B767-FDD3-490A-9D12-633315D54DA1}">
  <sheetPr codeName="Sheet32"/>
  <dimension ref="A1:D9"/>
  <sheetViews>
    <sheetView workbookViewId="0"/>
  </sheetViews>
  <sheetFormatPr baseColWidth="10" defaultColWidth="9.1640625" defaultRowHeight="15"/>
  <cols>
    <col min="1" max="2" width="9.1640625" style="1"/>
    <col min="3" max="3" width="55.83203125" style="1" customWidth="1"/>
    <col min="4" max="4" width="15.5" style="1" customWidth="1"/>
    <col min="5" max="16384" width="9.1640625" style="1"/>
  </cols>
  <sheetData>
    <row r="1" spans="1:4">
      <c r="A1" s="181"/>
    </row>
    <row r="2" spans="1:4" ht="19">
      <c r="B2" s="182" t="s">
        <v>480</v>
      </c>
    </row>
    <row r="6" spans="1:4" ht="16">
      <c r="B6" s="27"/>
      <c r="C6" s="1373"/>
      <c r="D6" s="183" t="s">
        <v>7</v>
      </c>
    </row>
    <row r="7" spans="1:4" ht="16">
      <c r="B7" s="184" t="s">
        <v>609</v>
      </c>
      <c r="C7" s="1373"/>
      <c r="D7" s="162" t="s">
        <v>114</v>
      </c>
    </row>
    <row r="8" spans="1:4" ht="32">
      <c r="B8" s="41" t="s">
        <v>116</v>
      </c>
      <c r="C8" s="185" t="s">
        <v>610</v>
      </c>
      <c r="D8" s="27"/>
    </row>
    <row r="9" spans="1:4" ht="34.5" customHeight="1">
      <c r="B9" s="41" t="s">
        <v>117</v>
      </c>
      <c r="C9" s="162" t="s">
        <v>611</v>
      </c>
      <c r="D9" s="27"/>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E4DC-E335-48EB-A38C-C6F2AD832BB0}">
  <sheetPr codeName="Sheet34">
    <pageSetUpPr fitToPage="1"/>
  </sheetPr>
  <dimension ref="B2:D23"/>
  <sheetViews>
    <sheetView workbookViewId="0"/>
  </sheetViews>
  <sheetFormatPr baseColWidth="10" defaultColWidth="9.1640625" defaultRowHeight="15"/>
  <cols>
    <col min="1" max="1" width="6.5" style="1" customWidth="1"/>
    <col min="2" max="2" width="9.1640625" style="1"/>
    <col min="3" max="3" width="85.5" style="1" customWidth="1"/>
    <col min="4" max="4" width="28" style="1" customWidth="1"/>
    <col min="5" max="16384" width="9.1640625" style="1"/>
  </cols>
  <sheetData>
    <row r="2" spans="2:4" ht="19">
      <c r="B2" s="186" t="s">
        <v>612</v>
      </c>
    </row>
    <row r="3" spans="2:4" ht="16">
      <c r="B3" s="187" t="s">
        <v>616</v>
      </c>
    </row>
    <row r="4" spans="2:4">
      <c r="D4" s="87"/>
    </row>
    <row r="5" spans="2:4" ht="32">
      <c r="B5" s="15" t="s">
        <v>113</v>
      </c>
      <c r="C5" s="1303" t="s">
        <v>122</v>
      </c>
      <c r="D5" s="1303"/>
    </row>
    <row r="6" spans="2:4" ht="34">
      <c r="B6" s="15" t="s">
        <v>116</v>
      </c>
      <c r="C6" s="188" t="s">
        <v>617</v>
      </c>
      <c r="D6" s="188"/>
    </row>
    <row r="7" spans="2:4" ht="34">
      <c r="B7" s="15" t="s">
        <v>117</v>
      </c>
      <c r="C7" s="188" t="s">
        <v>618</v>
      </c>
      <c r="D7" s="188"/>
    </row>
    <row r="8" spans="2:4" ht="34">
      <c r="B8" s="142" t="s">
        <v>147</v>
      </c>
      <c r="C8" s="188" t="s">
        <v>619</v>
      </c>
      <c r="D8" s="188"/>
    </row>
    <row r="9" spans="2:4" ht="17">
      <c r="B9" s="15" t="s">
        <v>132</v>
      </c>
      <c r="C9" s="188" t="s">
        <v>620</v>
      </c>
      <c r="D9" s="188"/>
    </row>
    <row r="10" spans="2:4" ht="34">
      <c r="B10" s="142" t="s">
        <v>134</v>
      </c>
      <c r="C10" s="188" t="s">
        <v>621</v>
      </c>
      <c r="D10" s="188"/>
    </row>
    <row r="11" spans="2:4" ht="17">
      <c r="B11" s="15" t="s">
        <v>137</v>
      </c>
      <c r="C11" s="188" t="s">
        <v>622</v>
      </c>
      <c r="D11" s="188"/>
    </row>
    <row r="12" spans="2:4" ht="17">
      <c r="B12" s="15" t="s">
        <v>140</v>
      </c>
      <c r="C12" s="188" t="s">
        <v>623</v>
      </c>
      <c r="D12" s="188"/>
    </row>
    <row r="13" spans="2:4" ht="51">
      <c r="B13" s="15" t="s">
        <v>284</v>
      </c>
      <c r="C13" s="188" t="s">
        <v>624</v>
      </c>
      <c r="D13" s="188"/>
    </row>
    <row r="14" spans="2:4" ht="136">
      <c r="B14" s="1303" t="s">
        <v>333</v>
      </c>
      <c r="C14" s="189" t="s">
        <v>625</v>
      </c>
      <c r="D14" s="1374"/>
    </row>
    <row r="15" spans="2:4" ht="34">
      <c r="B15" s="1303"/>
      <c r="C15" s="189" t="s">
        <v>626</v>
      </c>
      <c r="D15" s="1374"/>
    </row>
    <row r="16" spans="2:4" ht="51">
      <c r="B16" s="1303"/>
      <c r="C16" s="189" t="s">
        <v>627</v>
      </c>
      <c r="D16" s="1374"/>
    </row>
    <row r="17" spans="2:4" ht="51">
      <c r="B17" s="1303"/>
      <c r="C17" s="189" t="s">
        <v>628</v>
      </c>
      <c r="D17" s="1374"/>
    </row>
    <row r="18" spans="2:4" ht="34">
      <c r="B18" s="1303"/>
      <c r="C18" s="189" t="s">
        <v>629</v>
      </c>
      <c r="D18" s="1374"/>
    </row>
    <row r="19" spans="2:4">
      <c r="B19" s="129"/>
    </row>
    <row r="20" spans="2:4">
      <c r="B20" s="130"/>
    </row>
    <row r="21" spans="2:4">
      <c r="B21" s="130"/>
    </row>
    <row r="22" spans="2:4">
      <c r="B22" s="129"/>
    </row>
    <row r="23" spans="2:4">
      <c r="B23" s="129"/>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79" orientation="landscape" r:id="rId1"/>
  <headerFooter>
    <oddHeader>&amp;CEN
Annex XIII</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2FBA4-2193-4E1E-8792-7B80E2ADDA45}">
  <sheetPr codeName="Sheet35"/>
  <dimension ref="A2:K48"/>
  <sheetViews>
    <sheetView workbookViewId="0">
      <selection activeCell="K47" sqref="K47"/>
    </sheetView>
  </sheetViews>
  <sheetFormatPr baseColWidth="10" defaultColWidth="9.1640625" defaultRowHeight="15"/>
  <cols>
    <col min="1" max="1" width="6.5" style="1" customWidth="1"/>
    <col min="2" max="2" width="10.5" style="1" customWidth="1"/>
    <col min="3" max="3" width="26.5" style="3" customWidth="1"/>
    <col min="4" max="7" width="12.5" style="3" bestFit="1" customWidth="1"/>
    <col min="8" max="8" width="13.5" style="3" bestFit="1" customWidth="1"/>
    <col min="9" max="9" width="12.5" style="3" customWidth="1"/>
    <col min="10" max="10" width="12.1640625" style="3" customWidth="1"/>
    <col min="11" max="11" width="12.5" style="3" customWidth="1"/>
    <col min="12" max="16384" width="9.1640625" style="1"/>
  </cols>
  <sheetData>
    <row r="2" spans="1:11" ht="19">
      <c r="B2" s="186" t="s">
        <v>613</v>
      </c>
    </row>
    <row r="3" spans="1:11" ht="16">
      <c r="A3" s="190"/>
    </row>
    <row r="4" spans="1:11" ht="32">
      <c r="A4" s="190"/>
      <c r="C4" s="730" t="s">
        <v>630</v>
      </c>
    </row>
    <row r="5" spans="1:11" ht="16">
      <c r="A5" s="190"/>
      <c r="C5" s="731"/>
    </row>
    <row r="6" spans="1:11">
      <c r="B6" s="191"/>
      <c r="D6" s="142" t="s">
        <v>7</v>
      </c>
      <c r="E6" s="142" t="s">
        <v>8</v>
      </c>
      <c r="F6" s="142" t="s">
        <v>9</v>
      </c>
      <c r="G6" s="142" t="s">
        <v>46</v>
      </c>
      <c r="H6" s="142" t="s">
        <v>47</v>
      </c>
      <c r="I6" s="142" t="s">
        <v>155</v>
      </c>
      <c r="J6" s="142" t="s">
        <v>156</v>
      </c>
      <c r="K6" s="142" t="s">
        <v>157</v>
      </c>
    </row>
    <row r="7" spans="1:11">
      <c r="D7" s="1404" t="s">
        <v>631</v>
      </c>
      <c r="E7" s="1405"/>
      <c r="F7" s="1405"/>
      <c r="G7" s="1406"/>
      <c r="H7" s="1404" t="s">
        <v>632</v>
      </c>
      <c r="I7" s="1405"/>
      <c r="J7" s="1405"/>
      <c r="K7" s="1406"/>
    </row>
    <row r="8" spans="1:11" ht="32">
      <c r="B8" s="27" t="s">
        <v>633</v>
      </c>
      <c r="C8" s="730" t="s">
        <v>634</v>
      </c>
      <c r="D8" s="5" t="s">
        <v>2356</v>
      </c>
      <c r="E8" s="5" t="s">
        <v>2355</v>
      </c>
      <c r="F8" s="5" t="s">
        <v>2349</v>
      </c>
      <c r="G8" s="5" t="s">
        <v>2344</v>
      </c>
      <c r="H8" s="5" t="s">
        <v>2356</v>
      </c>
      <c r="I8" s="5" t="s">
        <v>2355</v>
      </c>
      <c r="J8" s="5" t="s">
        <v>2349</v>
      </c>
      <c r="K8" s="5" t="s">
        <v>2344</v>
      </c>
    </row>
    <row r="9" spans="1:11" ht="32" hidden="1">
      <c r="B9" s="27" t="s">
        <v>635</v>
      </c>
      <c r="C9" s="730" t="s">
        <v>636</v>
      </c>
      <c r="D9" s="730"/>
      <c r="E9" s="730"/>
      <c r="F9" s="730"/>
      <c r="G9" s="730"/>
      <c r="H9" s="730"/>
      <c r="I9" s="730"/>
      <c r="J9" s="730"/>
      <c r="K9" s="730"/>
    </row>
    <row r="10" spans="1:11" ht="15" customHeight="1">
      <c r="B10" s="1407" t="s">
        <v>637</v>
      </c>
      <c r="C10" s="1408"/>
      <c r="D10" s="1408"/>
      <c r="E10" s="1408"/>
      <c r="F10" s="1408"/>
      <c r="G10" s="1408"/>
      <c r="H10" s="1408"/>
      <c r="I10" s="1408"/>
      <c r="J10" s="1408"/>
      <c r="K10" s="1409"/>
    </row>
    <row r="11" spans="1:11" ht="32">
      <c r="B11" s="165">
        <v>1</v>
      </c>
      <c r="C11" s="730" t="s">
        <v>638</v>
      </c>
      <c r="D11" s="1395"/>
      <c r="E11" s="1396"/>
      <c r="F11" s="1396"/>
      <c r="G11" s="1397"/>
      <c r="H11" s="729">
        <v>4115729965.27</v>
      </c>
      <c r="I11" s="729">
        <v>3516503478.4700003</v>
      </c>
      <c r="J11" s="729">
        <v>3931637059.7444005</v>
      </c>
      <c r="K11" s="729">
        <v>3435298993.0966997</v>
      </c>
    </row>
    <row r="12" spans="1:11" ht="15" customHeight="1">
      <c r="B12" s="1407" t="s">
        <v>639</v>
      </c>
      <c r="C12" s="1408"/>
      <c r="D12" s="1408"/>
      <c r="E12" s="1408"/>
      <c r="F12" s="1408"/>
      <c r="G12" s="1408"/>
      <c r="H12" s="1408"/>
      <c r="I12" s="1408"/>
      <c r="J12" s="1408"/>
      <c r="K12" s="1409"/>
    </row>
    <row r="13" spans="1:11" ht="48">
      <c r="B13" s="165">
        <v>2</v>
      </c>
      <c r="C13" s="730" t="s">
        <v>640</v>
      </c>
      <c r="D13" s="729">
        <v>4165107992.7599964</v>
      </c>
      <c r="E13" s="729">
        <v>3702215118.5100017</v>
      </c>
      <c r="F13" s="729">
        <v>3697848951.4299984</v>
      </c>
      <c r="G13" s="729">
        <v>3559787557.2499967</v>
      </c>
      <c r="H13" s="729">
        <v>220828362.30849999</v>
      </c>
      <c r="I13" s="729">
        <v>175967400.5</v>
      </c>
      <c r="J13" s="729">
        <v>172047365.93099999</v>
      </c>
      <c r="K13" s="729">
        <v>154852823.95100001</v>
      </c>
    </row>
    <row r="14" spans="1:11" ht="16">
      <c r="B14" s="165">
        <v>3</v>
      </c>
      <c r="C14" s="732" t="s">
        <v>641</v>
      </c>
      <c r="D14" s="729">
        <v>1635014804.95</v>
      </c>
      <c r="E14" s="729">
        <v>1537540904.9800003</v>
      </c>
      <c r="F14" s="729">
        <v>1481535193.3599999</v>
      </c>
      <c r="G14" s="729">
        <v>1393148115.4199998</v>
      </c>
      <c r="H14" s="729">
        <v>81750740.247500002</v>
      </c>
      <c r="I14" s="729">
        <v>76877045.249000013</v>
      </c>
      <c r="J14" s="729">
        <v>74076759.667999998</v>
      </c>
      <c r="K14" s="729">
        <v>69657405.770999998</v>
      </c>
    </row>
    <row r="15" spans="1:11" ht="16">
      <c r="B15" s="165">
        <v>4</v>
      </c>
      <c r="C15" s="732" t="s">
        <v>642</v>
      </c>
      <c r="D15" s="729">
        <v>1052221375.1600001</v>
      </c>
      <c r="E15" s="729">
        <v>760984097.08999991</v>
      </c>
      <c r="F15" s="729">
        <v>759456102.5</v>
      </c>
      <c r="G15" s="729">
        <v>666537634.21000004</v>
      </c>
      <c r="H15" s="729">
        <v>139077622.06099999</v>
      </c>
      <c r="I15" s="729">
        <v>99090355.251000002</v>
      </c>
      <c r="J15" s="729">
        <v>97970606.262999997</v>
      </c>
      <c r="K15" s="729">
        <v>85195418.180000007</v>
      </c>
    </row>
    <row r="16" spans="1:11" ht="16">
      <c r="B16" s="165">
        <v>5</v>
      </c>
      <c r="C16" s="730" t="s">
        <v>643</v>
      </c>
      <c r="D16" s="729">
        <v>2500967021.9899988</v>
      </c>
      <c r="E16" s="729">
        <v>2353453211.8299999</v>
      </c>
      <c r="F16" s="729">
        <v>2515032038.5600004</v>
      </c>
      <c r="G16" s="729">
        <v>2052623797.9599998</v>
      </c>
      <c r="H16" s="729">
        <v>1852309233.4794993</v>
      </c>
      <c r="I16" s="729">
        <v>1736849841.6874998</v>
      </c>
      <c r="J16" s="729">
        <v>1954262847.9620006</v>
      </c>
      <c r="K16" s="729">
        <v>1499106908.586</v>
      </c>
    </row>
    <row r="17" spans="2:11" ht="48">
      <c r="B17" s="165">
        <v>6</v>
      </c>
      <c r="C17" s="732" t="s">
        <v>644</v>
      </c>
      <c r="D17" s="729">
        <v>245855189.91000003</v>
      </c>
      <c r="E17" s="729">
        <v>103597610.63</v>
      </c>
      <c r="F17" s="729">
        <v>172690292.59999999</v>
      </c>
      <c r="G17" s="729">
        <v>105090580.63999997</v>
      </c>
      <c r="H17" s="729">
        <v>59882810.355500005</v>
      </c>
      <c r="I17" s="729">
        <v>24654623.747499999</v>
      </c>
      <c r="J17" s="729">
        <v>41798494.372000001</v>
      </c>
      <c r="K17" s="729">
        <v>25125783.731999993</v>
      </c>
    </row>
    <row r="18" spans="2:11" ht="32">
      <c r="B18" s="165">
        <v>7</v>
      </c>
      <c r="C18" s="732" t="s">
        <v>645</v>
      </c>
      <c r="D18" s="729">
        <v>2255111832.079999</v>
      </c>
      <c r="E18" s="729">
        <v>2249855601.1999998</v>
      </c>
      <c r="F18" s="729">
        <v>2342341745.9600005</v>
      </c>
      <c r="G18" s="729">
        <v>1938783217.3199999</v>
      </c>
      <c r="H18" s="729">
        <v>1792426423.1239994</v>
      </c>
      <c r="I18" s="729">
        <v>1712195217.9399998</v>
      </c>
      <c r="J18" s="729">
        <v>1912464353.5900006</v>
      </c>
      <c r="K18" s="729">
        <v>1465231124.8540001</v>
      </c>
    </row>
    <row r="19" spans="2:11" ht="16">
      <c r="B19" s="165">
        <v>8</v>
      </c>
      <c r="C19" s="732" t="s">
        <v>646</v>
      </c>
      <c r="D19" s="729">
        <v>0</v>
      </c>
      <c r="E19" s="729">
        <v>0</v>
      </c>
      <c r="F19" s="729">
        <v>0</v>
      </c>
      <c r="G19" s="729">
        <v>8750000</v>
      </c>
      <c r="H19" s="729">
        <v>0</v>
      </c>
      <c r="I19" s="729">
        <v>0</v>
      </c>
      <c r="J19" s="729">
        <v>0</v>
      </c>
      <c r="K19" s="729">
        <v>8750000</v>
      </c>
    </row>
    <row r="20" spans="2:11" ht="16">
      <c r="B20" s="165">
        <v>9</v>
      </c>
      <c r="C20" s="732" t="s">
        <v>647</v>
      </c>
      <c r="D20" s="1401"/>
      <c r="E20" s="1402"/>
      <c r="F20" s="1402"/>
      <c r="G20" s="1403"/>
      <c r="H20" s="733"/>
      <c r="I20" s="733"/>
      <c r="J20" s="733"/>
      <c r="K20" s="733"/>
    </row>
    <row r="21" spans="2:11" ht="16">
      <c r="B21" s="165">
        <v>10</v>
      </c>
      <c r="C21" s="730" t="s">
        <v>648</v>
      </c>
      <c r="D21" s="729">
        <v>661224190.87</v>
      </c>
      <c r="E21" s="729">
        <v>654556355.38999987</v>
      </c>
      <c r="F21" s="729">
        <v>717480485.38000011</v>
      </c>
      <c r="G21" s="729">
        <v>694341579.31999981</v>
      </c>
      <c r="H21" s="729">
        <v>120350547.44600001</v>
      </c>
      <c r="I21" s="729">
        <v>124191680.141</v>
      </c>
      <c r="J21" s="729">
        <v>166110282.53049999</v>
      </c>
      <c r="K21" s="729">
        <v>135851873.21249998</v>
      </c>
    </row>
    <row r="22" spans="2:11" ht="48">
      <c r="B22" s="165">
        <v>11</v>
      </c>
      <c r="C22" s="732" t="s">
        <v>649</v>
      </c>
      <c r="D22" s="729">
        <v>74511838.140000001</v>
      </c>
      <c r="E22" s="729">
        <v>78157002.430000007</v>
      </c>
      <c r="F22" s="729">
        <v>120578944.91999999</v>
      </c>
      <c r="G22" s="729">
        <v>93438906.489999995</v>
      </c>
      <c r="H22" s="729">
        <v>74511838.140000001</v>
      </c>
      <c r="I22" s="729">
        <v>78157002.430000007</v>
      </c>
      <c r="J22" s="729">
        <v>120578944.91999999</v>
      </c>
      <c r="K22" s="729">
        <v>93438906.489999995</v>
      </c>
    </row>
    <row r="23" spans="2:11" ht="32">
      <c r="B23" s="165">
        <v>12</v>
      </c>
      <c r="C23" s="732" t="s">
        <v>650</v>
      </c>
      <c r="D23" s="729">
        <v>0</v>
      </c>
      <c r="E23" s="729">
        <v>0</v>
      </c>
      <c r="F23" s="729">
        <v>0</v>
      </c>
      <c r="G23" s="729">
        <v>0</v>
      </c>
      <c r="H23" s="729">
        <v>0</v>
      </c>
      <c r="I23" s="729">
        <v>0</v>
      </c>
      <c r="J23" s="729">
        <v>0</v>
      </c>
      <c r="K23" s="729">
        <v>0</v>
      </c>
    </row>
    <row r="24" spans="2:11" ht="16">
      <c r="B24" s="165">
        <v>13</v>
      </c>
      <c r="C24" s="732" t="s">
        <v>651</v>
      </c>
      <c r="D24" s="729">
        <v>586712352.73000002</v>
      </c>
      <c r="E24" s="729">
        <v>576399352.95999992</v>
      </c>
      <c r="F24" s="729">
        <v>596901540.46000016</v>
      </c>
      <c r="G24" s="729">
        <v>600902672.8299998</v>
      </c>
      <c r="H24" s="729">
        <v>45838709.306000009</v>
      </c>
      <c r="I24" s="729">
        <v>46034677.710999995</v>
      </c>
      <c r="J24" s="729">
        <v>45531337.610500008</v>
      </c>
      <c r="K24" s="729">
        <v>42412966.722499996</v>
      </c>
    </row>
    <row r="25" spans="2:11" ht="32">
      <c r="B25" s="165">
        <v>14</v>
      </c>
      <c r="C25" s="730" t="s">
        <v>652</v>
      </c>
      <c r="D25" s="729">
        <v>0</v>
      </c>
      <c r="E25" s="729">
        <v>0</v>
      </c>
      <c r="F25" s="729">
        <v>0</v>
      </c>
      <c r="G25" s="729">
        <v>0</v>
      </c>
      <c r="H25" s="729">
        <v>0</v>
      </c>
      <c r="I25" s="729">
        <v>0</v>
      </c>
      <c r="J25" s="729">
        <v>0</v>
      </c>
      <c r="K25" s="729">
        <v>0</v>
      </c>
    </row>
    <row r="26" spans="2:11" ht="32">
      <c r="B26" s="165">
        <v>15</v>
      </c>
      <c r="C26" s="730" t="s">
        <v>653</v>
      </c>
      <c r="D26" s="729">
        <v>191864478.27000001</v>
      </c>
      <c r="E26" s="729">
        <v>160836859.84</v>
      </c>
      <c r="F26" s="729">
        <v>146918115.11000001</v>
      </c>
      <c r="G26" s="729">
        <v>149052318.86000001</v>
      </c>
      <c r="H26" s="729">
        <v>9593223.9135000017</v>
      </c>
      <c r="I26" s="729">
        <v>8041842.9920000006</v>
      </c>
      <c r="J26" s="729">
        <v>7345905.7555000009</v>
      </c>
      <c r="K26" s="729">
        <v>7452615.9430000009</v>
      </c>
    </row>
    <row r="27" spans="2:11" ht="16">
      <c r="B27" s="165">
        <v>16</v>
      </c>
      <c r="C27" s="730" t="s">
        <v>654</v>
      </c>
      <c r="D27" s="1395"/>
      <c r="E27" s="1396"/>
      <c r="F27" s="1396"/>
      <c r="G27" s="1397"/>
      <c r="H27" s="729">
        <v>2203081367.1474996</v>
      </c>
      <c r="I27" s="729">
        <v>2045050765.3204999</v>
      </c>
      <c r="J27" s="729">
        <v>2299766402.1790004</v>
      </c>
      <c r="K27" s="729">
        <v>1797264221.6925004</v>
      </c>
    </row>
    <row r="28" spans="2:11">
      <c r="B28" s="1398" t="s">
        <v>655</v>
      </c>
      <c r="C28" s="1399"/>
      <c r="D28" s="1399"/>
      <c r="E28" s="1399"/>
      <c r="F28" s="1399"/>
      <c r="G28" s="1399"/>
      <c r="H28" s="1399"/>
      <c r="I28" s="1399"/>
      <c r="J28" s="1399"/>
      <c r="K28" s="1400"/>
    </row>
    <row r="29" spans="2:11" ht="32">
      <c r="B29" s="165">
        <v>17</v>
      </c>
      <c r="C29" s="730" t="s">
        <v>656</v>
      </c>
      <c r="D29" s="729">
        <v>0</v>
      </c>
      <c r="E29" s="729">
        <v>0</v>
      </c>
      <c r="F29" s="729">
        <v>0</v>
      </c>
      <c r="G29" s="729">
        <v>0</v>
      </c>
      <c r="H29" s="729">
        <v>0</v>
      </c>
      <c r="I29" s="729">
        <v>0</v>
      </c>
      <c r="J29" s="729">
        <v>0</v>
      </c>
      <c r="K29" s="729">
        <v>0</v>
      </c>
    </row>
    <row r="30" spans="2:11" ht="32">
      <c r="B30" s="165">
        <v>18</v>
      </c>
      <c r="C30" s="730" t="s">
        <v>657</v>
      </c>
      <c r="D30" s="729">
        <v>97413166.640000045</v>
      </c>
      <c r="E30" s="729">
        <v>124318409.88000003</v>
      </c>
      <c r="F30" s="729">
        <v>120847004.04999998</v>
      </c>
      <c r="G30" s="729">
        <v>114042912.91000003</v>
      </c>
      <c r="H30" s="729">
        <v>97413166.640000045</v>
      </c>
      <c r="I30" s="729">
        <v>124318409.88000003</v>
      </c>
      <c r="J30" s="729">
        <v>120847004.04999998</v>
      </c>
      <c r="K30" s="729">
        <v>114042912.91000003</v>
      </c>
    </row>
    <row r="31" spans="2:11" ht="16">
      <c r="B31" s="165">
        <v>19</v>
      </c>
      <c r="C31" s="730" t="s">
        <v>658</v>
      </c>
      <c r="D31" s="729">
        <v>73524629.830000013</v>
      </c>
      <c r="E31" s="729">
        <v>76079553.329999998</v>
      </c>
      <c r="F31" s="729">
        <v>123200554.46000001</v>
      </c>
      <c r="G31" s="729">
        <v>92187491.269999996</v>
      </c>
      <c r="H31" s="729">
        <v>73524629.830000013</v>
      </c>
      <c r="I31" s="729">
        <v>76079553.329999998</v>
      </c>
      <c r="J31" s="729">
        <v>123200554.46000001</v>
      </c>
      <c r="K31" s="729">
        <v>92187491.269999996</v>
      </c>
    </row>
    <row r="32" spans="2:11">
      <c r="B32" s="1383" t="s">
        <v>659</v>
      </c>
      <c r="C32" s="1387" t="s">
        <v>660</v>
      </c>
      <c r="D32" s="1389"/>
      <c r="E32" s="1390"/>
      <c r="F32" s="1390"/>
      <c r="G32" s="1391"/>
      <c r="H32" s="1387">
        <v>0</v>
      </c>
      <c r="I32" s="1387">
        <v>0</v>
      </c>
      <c r="J32" s="1087">
        <v>0</v>
      </c>
      <c r="K32" s="1087">
        <v>0</v>
      </c>
    </row>
    <row r="33" spans="2:11">
      <c r="B33" s="1384"/>
      <c r="C33" s="1388"/>
      <c r="D33" s="1392"/>
      <c r="E33" s="1393"/>
      <c r="F33" s="1393"/>
      <c r="G33" s="1394"/>
      <c r="H33" s="1388"/>
      <c r="I33" s="1388"/>
      <c r="J33" s="1088"/>
      <c r="K33" s="1088"/>
    </row>
    <row r="34" spans="2:11">
      <c r="B34" s="1383" t="s">
        <v>661</v>
      </c>
      <c r="C34" s="1387" t="s">
        <v>662</v>
      </c>
      <c r="D34" s="1389"/>
      <c r="E34" s="1390"/>
      <c r="F34" s="1390"/>
      <c r="G34" s="1391"/>
      <c r="H34" s="1387">
        <v>0</v>
      </c>
      <c r="I34" s="1387">
        <v>0</v>
      </c>
      <c r="J34" s="1087">
        <v>0</v>
      </c>
      <c r="K34" s="1087">
        <v>0</v>
      </c>
    </row>
    <row r="35" spans="2:11">
      <c r="B35" s="1384"/>
      <c r="C35" s="1388"/>
      <c r="D35" s="1392"/>
      <c r="E35" s="1393"/>
      <c r="F35" s="1393"/>
      <c r="G35" s="1394"/>
      <c r="H35" s="1388"/>
      <c r="I35" s="1388"/>
      <c r="J35" s="1088"/>
      <c r="K35" s="1088"/>
    </row>
    <row r="36" spans="2:11" ht="16">
      <c r="B36" s="165">
        <v>20</v>
      </c>
      <c r="C36" s="730" t="s">
        <v>663</v>
      </c>
      <c r="D36" s="729">
        <v>170937796.47000006</v>
      </c>
      <c r="E36" s="729">
        <v>200397963.21000004</v>
      </c>
      <c r="F36" s="729">
        <v>244047558.50999999</v>
      </c>
      <c r="G36" s="729">
        <v>206230404.18000001</v>
      </c>
      <c r="H36" s="729">
        <v>135475783.65500003</v>
      </c>
      <c r="I36" s="729">
        <v>156630740.745</v>
      </c>
      <c r="J36" s="729">
        <v>202602125.21000001</v>
      </c>
      <c r="K36" s="729">
        <v>169190234.42500001</v>
      </c>
    </row>
    <row r="37" spans="2:11">
      <c r="B37" s="1383" t="s">
        <v>310</v>
      </c>
      <c r="C37" s="1385" t="s">
        <v>664</v>
      </c>
      <c r="D37" s="1381">
        <v>0</v>
      </c>
      <c r="E37" s="1381">
        <v>0</v>
      </c>
      <c r="F37" s="1085">
        <v>0</v>
      </c>
      <c r="G37" s="1085">
        <v>0</v>
      </c>
      <c r="H37" s="1387">
        <v>0</v>
      </c>
      <c r="I37" s="1387">
        <v>0</v>
      </c>
      <c r="J37" s="1087">
        <v>0</v>
      </c>
      <c r="K37" s="1087">
        <v>0</v>
      </c>
    </row>
    <row r="38" spans="2:11">
      <c r="B38" s="1384"/>
      <c r="C38" s="1386"/>
      <c r="D38" s="1382"/>
      <c r="E38" s="1382"/>
      <c r="F38" s="1086"/>
      <c r="G38" s="1086"/>
      <c r="H38" s="1388"/>
      <c r="I38" s="1388"/>
      <c r="J38" s="1088"/>
      <c r="K38" s="1088"/>
    </row>
    <row r="39" spans="2:11">
      <c r="B39" s="1383" t="s">
        <v>312</v>
      </c>
      <c r="C39" s="1385" t="s">
        <v>665</v>
      </c>
      <c r="D39" s="1381">
        <v>0</v>
      </c>
      <c r="E39" s="1381">
        <v>0</v>
      </c>
      <c r="F39" s="1085">
        <v>0</v>
      </c>
      <c r="G39" s="1085">
        <v>0</v>
      </c>
      <c r="H39" s="1387">
        <v>0</v>
      </c>
      <c r="I39" s="1387">
        <v>0</v>
      </c>
      <c r="J39" s="1087">
        <v>0</v>
      </c>
      <c r="K39" s="1087">
        <v>0</v>
      </c>
    </row>
    <row r="40" spans="2:11">
      <c r="B40" s="1384"/>
      <c r="C40" s="1386"/>
      <c r="D40" s="1382"/>
      <c r="E40" s="1382"/>
      <c r="F40" s="1086"/>
      <c r="G40" s="1086"/>
      <c r="H40" s="1388"/>
      <c r="I40" s="1388"/>
      <c r="J40" s="1088"/>
      <c r="K40" s="1088"/>
    </row>
    <row r="41" spans="2:11">
      <c r="B41" s="1383" t="s">
        <v>314</v>
      </c>
      <c r="C41" s="1385" t="s">
        <v>666</v>
      </c>
      <c r="D41" s="1381">
        <v>170937796.47000006</v>
      </c>
      <c r="E41" s="1381">
        <v>200397963.21000004</v>
      </c>
      <c r="F41" s="1085">
        <v>244047558.50999999</v>
      </c>
      <c r="G41" s="1085">
        <v>206230404.18000001</v>
      </c>
      <c r="H41" s="1381">
        <v>135475783.65500003</v>
      </c>
      <c r="I41" s="1381">
        <v>156630740.745</v>
      </c>
      <c r="J41" s="1085">
        <v>202602125.21000001</v>
      </c>
      <c r="K41" s="1085">
        <v>169190234.42500001</v>
      </c>
    </row>
    <row r="42" spans="2:11">
      <c r="B42" s="1384"/>
      <c r="C42" s="1386"/>
      <c r="D42" s="1382"/>
      <c r="E42" s="1382"/>
      <c r="F42" s="1086"/>
      <c r="G42" s="1086"/>
      <c r="H42" s="1382"/>
      <c r="I42" s="1382"/>
      <c r="J42" s="1086"/>
      <c r="K42" s="1086"/>
    </row>
    <row r="43" spans="2:11">
      <c r="B43" s="1375" t="s">
        <v>667</v>
      </c>
      <c r="C43" s="1376"/>
      <c r="D43" s="1376"/>
      <c r="E43" s="1376"/>
      <c r="F43" s="1376"/>
      <c r="G43" s="1376"/>
      <c r="H43" s="1376"/>
      <c r="I43" s="1376"/>
      <c r="J43" s="1376"/>
      <c r="K43" s="1377"/>
    </row>
    <row r="44" spans="2:11">
      <c r="B44" s="192" t="s">
        <v>668</v>
      </c>
      <c r="C44" s="147" t="s">
        <v>669</v>
      </c>
      <c r="D44" s="1378"/>
      <c r="E44" s="1379"/>
      <c r="F44" s="1379"/>
      <c r="G44" s="1380"/>
      <c r="H44" s="729">
        <v>4115729965.27</v>
      </c>
      <c r="I44" s="729">
        <v>3516503478.4700003</v>
      </c>
      <c r="J44" s="729">
        <v>3931637059.7444005</v>
      </c>
      <c r="K44" s="729">
        <v>3435298993.0966997</v>
      </c>
    </row>
    <row r="45" spans="2:11">
      <c r="B45" s="192">
        <v>22</v>
      </c>
      <c r="C45" s="147" t="s">
        <v>670</v>
      </c>
      <c r="D45" s="1378"/>
      <c r="E45" s="1379"/>
      <c r="F45" s="1379"/>
      <c r="G45" s="1380"/>
      <c r="H45" s="729">
        <v>2067605583.4924996</v>
      </c>
      <c r="I45" s="729">
        <v>1888420024.5755</v>
      </c>
      <c r="J45" s="729">
        <v>2097164276.9690003</v>
      </c>
      <c r="K45" s="729">
        <v>1628073987.2675004</v>
      </c>
    </row>
    <row r="46" spans="2:11">
      <c r="B46" s="192">
        <v>23</v>
      </c>
      <c r="C46" s="147" t="s">
        <v>671</v>
      </c>
      <c r="D46" s="1378"/>
      <c r="E46" s="1379"/>
      <c r="F46" s="1379"/>
      <c r="G46" s="1380"/>
      <c r="H46" s="734">
        <v>1.9905778926742437</v>
      </c>
      <c r="I46" s="734">
        <v>1.8621405369075552</v>
      </c>
      <c r="J46" s="734">
        <v>1.8747396677129824</v>
      </c>
      <c r="K46" s="734">
        <v>2.1100386223001939</v>
      </c>
    </row>
    <row r="48" spans="2:11">
      <c r="B48" s="129"/>
    </row>
  </sheetData>
  <mergeCells count="40">
    <mergeCell ref="D20:G20"/>
    <mergeCell ref="D7:G7"/>
    <mergeCell ref="H7:K7"/>
    <mergeCell ref="B10:K10"/>
    <mergeCell ref="D11:G11"/>
    <mergeCell ref="B12:K12"/>
    <mergeCell ref="D27:G27"/>
    <mergeCell ref="B28:K28"/>
    <mergeCell ref="B32:B33"/>
    <mergeCell ref="C32:C33"/>
    <mergeCell ref="D32:G33"/>
    <mergeCell ref="H32:H33"/>
    <mergeCell ref="I32:I33"/>
    <mergeCell ref="B34:B35"/>
    <mergeCell ref="C34:C35"/>
    <mergeCell ref="D34:G35"/>
    <mergeCell ref="H34:H35"/>
    <mergeCell ref="I34:I35"/>
    <mergeCell ref="I39:I40"/>
    <mergeCell ref="B37:B38"/>
    <mergeCell ref="C37:C38"/>
    <mergeCell ref="D37:D38"/>
    <mergeCell ref="E37:E38"/>
    <mergeCell ref="H37:H38"/>
    <mergeCell ref="I37:I38"/>
    <mergeCell ref="B39:B40"/>
    <mergeCell ref="C39:C40"/>
    <mergeCell ref="D39:D40"/>
    <mergeCell ref="E39:E40"/>
    <mergeCell ref="H39:H40"/>
    <mergeCell ref="B43:K43"/>
    <mergeCell ref="D44:G44"/>
    <mergeCell ref="D45:G45"/>
    <mergeCell ref="D46:G46"/>
    <mergeCell ref="H41:H42"/>
    <mergeCell ref="I41:I42"/>
    <mergeCell ref="B41:B42"/>
    <mergeCell ref="C41:C42"/>
    <mergeCell ref="D41:D42"/>
    <mergeCell ref="E41:E42"/>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14A6E-A155-4DD5-9C6F-F0D24327BDC3}">
  <sheetPr codeName="Sheet36"/>
  <dimension ref="A3:D13"/>
  <sheetViews>
    <sheetView workbookViewId="0"/>
  </sheetViews>
  <sheetFormatPr baseColWidth="10" defaultColWidth="9.1640625" defaultRowHeight="15"/>
  <cols>
    <col min="1" max="2" width="9.1640625" style="1"/>
    <col min="3" max="3" width="65.5" style="1" customWidth="1"/>
    <col min="4" max="4" width="25.1640625" style="1" customWidth="1"/>
    <col min="5" max="16384" width="9.1640625" style="1"/>
  </cols>
  <sheetData>
    <row r="3" spans="1:4">
      <c r="B3" s="191" t="s">
        <v>614</v>
      </c>
    </row>
    <row r="4" spans="1:4">
      <c r="B4" s="91" t="s">
        <v>672</v>
      </c>
    </row>
    <row r="5" spans="1:4" ht="16">
      <c r="B5" s="187"/>
    </row>
    <row r="6" spans="1:4" ht="32">
      <c r="B6" s="15" t="s">
        <v>113</v>
      </c>
      <c r="C6" s="1410" t="s">
        <v>122</v>
      </c>
      <c r="D6" s="1411"/>
    </row>
    <row r="7" spans="1:4" ht="34">
      <c r="A7" s="158"/>
      <c r="B7" s="15" t="s">
        <v>116</v>
      </c>
      <c r="C7" s="193" t="s">
        <v>673</v>
      </c>
      <c r="D7" s="193"/>
    </row>
    <row r="8" spans="1:4" ht="17">
      <c r="A8" s="158"/>
      <c r="B8" s="15" t="s">
        <v>117</v>
      </c>
      <c r="C8" s="193" t="s">
        <v>674</v>
      </c>
      <c r="D8" s="193"/>
    </row>
    <row r="9" spans="1:4" ht="17">
      <c r="A9" s="158"/>
      <c r="B9" s="142" t="s">
        <v>147</v>
      </c>
      <c r="C9" s="193" t="s">
        <v>675</v>
      </c>
      <c r="D9" s="193"/>
    </row>
    <row r="10" spans="1:4" ht="17">
      <c r="A10" s="158"/>
      <c r="B10" s="15" t="s">
        <v>132</v>
      </c>
      <c r="C10" s="193" t="s">
        <v>676</v>
      </c>
      <c r="D10" s="193"/>
    </row>
    <row r="11" spans="1:4" ht="17">
      <c r="A11" s="158"/>
      <c r="B11" s="142" t="s">
        <v>134</v>
      </c>
      <c r="C11" s="193" t="s">
        <v>677</v>
      </c>
      <c r="D11" s="193"/>
    </row>
    <row r="12" spans="1:4" ht="17">
      <c r="A12" s="158"/>
      <c r="B12" s="15" t="s">
        <v>137</v>
      </c>
      <c r="C12" s="193" t="s">
        <v>678</v>
      </c>
      <c r="D12" s="193"/>
    </row>
    <row r="13" spans="1:4" ht="51">
      <c r="A13" s="158"/>
      <c r="B13" s="15" t="s">
        <v>140</v>
      </c>
      <c r="C13" s="193" t="s">
        <v>679</v>
      </c>
      <c r="D13" s="193"/>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06E27-8F6E-43AA-A180-054DFFB615FD}">
  <sheetPr codeName="Sheet37"/>
  <dimension ref="B2:H44"/>
  <sheetViews>
    <sheetView topLeftCell="A30" workbookViewId="0">
      <selection activeCell="E11" sqref="E11"/>
    </sheetView>
  </sheetViews>
  <sheetFormatPr baseColWidth="10" defaultColWidth="9.1640625" defaultRowHeight="15"/>
  <cols>
    <col min="1" max="1" width="3.5" style="1" customWidth="1"/>
    <col min="2" max="2" width="9.1640625" style="1"/>
    <col min="3" max="3" width="39.5" style="1" customWidth="1"/>
    <col min="4" max="4" width="22.5" style="1" customWidth="1"/>
    <col min="5" max="5" width="16" style="1" customWidth="1"/>
    <col min="6" max="6" width="18.5" style="1" customWidth="1"/>
    <col min="7" max="7" width="12.5" style="1" customWidth="1"/>
    <col min="8" max="8" width="17.83203125" style="1" customWidth="1"/>
    <col min="9" max="9" width="16.83203125" style="1" customWidth="1"/>
    <col min="10" max="10" width="18.5" style="1" customWidth="1"/>
    <col min="11" max="16384" width="9.1640625" style="1"/>
  </cols>
  <sheetData>
    <row r="2" spans="2:8" ht="16">
      <c r="B2" s="194" t="s">
        <v>615</v>
      </c>
    </row>
    <row r="3" spans="2:8" ht="16">
      <c r="B3" s="187" t="s">
        <v>680</v>
      </c>
    </row>
    <row r="4" spans="2:8" s="91" customFormat="1" ht="16" thickBot="1"/>
    <row r="5" spans="2:8" ht="17" thickBot="1">
      <c r="B5" s="1420"/>
      <c r="C5" s="1421"/>
      <c r="D5" s="195" t="s">
        <v>7</v>
      </c>
      <c r="E5" s="195" t="s">
        <v>8</v>
      </c>
      <c r="F5" s="196" t="s">
        <v>9</v>
      </c>
      <c r="G5" s="197" t="s">
        <v>46</v>
      </c>
      <c r="H5" s="198" t="s">
        <v>47</v>
      </c>
    </row>
    <row r="6" spans="2:8" ht="15.75" customHeight="1" thickBot="1">
      <c r="B6" s="1422" t="s">
        <v>681</v>
      </c>
      <c r="C6" s="1423"/>
      <c r="D6" s="1426" t="s">
        <v>682</v>
      </c>
      <c r="E6" s="1427"/>
      <c r="F6" s="1427"/>
      <c r="G6" s="1428"/>
      <c r="H6" s="1412" t="s">
        <v>683</v>
      </c>
    </row>
    <row r="7" spans="2:8" ht="15" customHeight="1" thickBot="1">
      <c r="B7" s="1424"/>
      <c r="C7" s="1425"/>
      <c r="D7" s="199" t="s">
        <v>684</v>
      </c>
      <c r="E7" s="199" t="s">
        <v>685</v>
      </c>
      <c r="F7" s="199" t="s">
        <v>686</v>
      </c>
      <c r="G7" s="200" t="s">
        <v>687</v>
      </c>
      <c r="H7" s="1413"/>
    </row>
    <row r="8" spans="2:8" ht="16" thickBot="1">
      <c r="B8" s="201" t="s">
        <v>688</v>
      </c>
      <c r="C8" s="202"/>
      <c r="D8" s="202"/>
      <c r="E8" s="203"/>
      <c r="F8" s="202"/>
      <c r="G8" s="202"/>
      <c r="H8" s="204"/>
    </row>
    <row r="9" spans="2:8" ht="17" thickBot="1">
      <c r="B9" s="735">
        <v>1</v>
      </c>
      <c r="C9" s="736" t="s">
        <v>689</v>
      </c>
      <c r="D9" s="777">
        <v>617177986.36000001</v>
      </c>
      <c r="E9" s="772">
        <v>0</v>
      </c>
      <c r="F9" s="760">
        <v>0</v>
      </c>
      <c r="G9" s="737">
        <v>90193057.670000002</v>
      </c>
      <c r="H9" s="738">
        <v>707371044.02999997</v>
      </c>
    </row>
    <row r="10" spans="2:8" ht="17" thickBot="1">
      <c r="B10" s="739">
        <v>2</v>
      </c>
      <c r="C10" s="740" t="s">
        <v>690</v>
      </c>
      <c r="D10" s="774">
        <v>617177986.36000001</v>
      </c>
      <c r="E10" s="774">
        <v>0</v>
      </c>
      <c r="F10" s="775">
        <v>0</v>
      </c>
      <c r="G10" s="741">
        <v>90193057.670000002</v>
      </c>
      <c r="H10" s="742">
        <v>707371044.02999997</v>
      </c>
    </row>
    <row r="11" spans="2:8" ht="17" thickBot="1">
      <c r="B11" s="739">
        <v>3</v>
      </c>
      <c r="C11" s="740" t="s">
        <v>691</v>
      </c>
      <c r="D11" s="743"/>
      <c r="E11" s="774">
        <v>0</v>
      </c>
      <c r="F11" s="775">
        <v>0</v>
      </c>
      <c r="G11" s="741">
        <v>0</v>
      </c>
      <c r="H11" s="742">
        <v>0</v>
      </c>
    </row>
    <row r="12" spans="2:8" ht="17" thickBot="1">
      <c r="B12" s="744">
        <v>4</v>
      </c>
      <c r="C12" s="736" t="s">
        <v>692</v>
      </c>
      <c r="D12" s="743"/>
      <c r="E12" s="772">
        <v>2819596743.2999997</v>
      </c>
      <c r="F12" s="760">
        <v>851662175.25999999</v>
      </c>
      <c r="G12" s="745">
        <v>4987079.290000001</v>
      </c>
      <c r="H12" s="746">
        <v>3401878531.8094997</v>
      </c>
    </row>
    <row r="13" spans="2:8" ht="17" thickBot="1">
      <c r="B13" s="739">
        <v>5</v>
      </c>
      <c r="C13" s="740" t="s">
        <v>641</v>
      </c>
      <c r="D13" s="743"/>
      <c r="E13" s="773">
        <v>1767507978.9200006</v>
      </c>
      <c r="F13" s="762">
        <v>87660537.390000001</v>
      </c>
      <c r="G13" s="741">
        <v>3713285.6400000011</v>
      </c>
      <c r="H13" s="742">
        <v>1766123376.1345005</v>
      </c>
    </row>
    <row r="14" spans="2:8" ht="17" thickBot="1">
      <c r="B14" s="739">
        <v>6</v>
      </c>
      <c r="C14" s="740" t="s">
        <v>642</v>
      </c>
      <c r="D14" s="743"/>
      <c r="E14" s="773">
        <v>1052088764.3799993</v>
      </c>
      <c r="F14" s="762">
        <v>764001637.87</v>
      </c>
      <c r="G14" s="741">
        <v>1273793.6499999999</v>
      </c>
      <c r="H14" s="742">
        <v>1635755155.6749995</v>
      </c>
    </row>
    <row r="15" spans="2:8" ht="17" thickBot="1">
      <c r="B15" s="744">
        <v>7</v>
      </c>
      <c r="C15" s="736" t="s">
        <v>693</v>
      </c>
      <c r="D15" s="743"/>
      <c r="E15" s="772">
        <v>2752614570.3099995</v>
      </c>
      <c r="F15" s="760">
        <v>133666527.58000001</v>
      </c>
      <c r="G15" s="745">
        <v>921723391.92999995</v>
      </c>
      <c r="H15" s="746">
        <v>1648711543.1199999</v>
      </c>
    </row>
    <row r="16" spans="2:8" ht="17" thickBot="1">
      <c r="B16" s="739">
        <v>8</v>
      </c>
      <c r="C16" s="740" t="s">
        <v>694</v>
      </c>
      <c r="D16" s="743"/>
      <c r="E16" s="776">
        <v>103507251.53999999</v>
      </c>
      <c r="F16" s="762">
        <v>0</v>
      </c>
      <c r="G16" s="741">
        <v>0</v>
      </c>
      <c r="H16" s="742">
        <v>4217948.21</v>
      </c>
    </row>
    <row r="17" spans="2:8" ht="17" thickBot="1">
      <c r="B17" s="739">
        <v>9</v>
      </c>
      <c r="C17" s="747" t="s">
        <v>695</v>
      </c>
      <c r="D17" s="743"/>
      <c r="E17" s="773">
        <v>2649107318.7699995</v>
      </c>
      <c r="F17" s="762">
        <v>133666527.58000001</v>
      </c>
      <c r="G17" s="741">
        <v>921723391.92999995</v>
      </c>
      <c r="H17" s="742">
        <v>1644493594.9099998</v>
      </c>
    </row>
    <row r="18" spans="2:8" ht="17" thickBot="1">
      <c r="B18" s="744">
        <v>10</v>
      </c>
      <c r="C18" s="736" t="s">
        <v>696</v>
      </c>
      <c r="D18" s="743"/>
      <c r="E18" s="772">
        <v>0</v>
      </c>
      <c r="F18" s="760">
        <v>0</v>
      </c>
      <c r="G18" s="745">
        <v>0</v>
      </c>
      <c r="H18" s="746">
        <v>0</v>
      </c>
    </row>
    <row r="19" spans="2:8" ht="17" thickBot="1">
      <c r="B19" s="744">
        <v>11</v>
      </c>
      <c r="C19" s="736" t="s">
        <v>697</v>
      </c>
      <c r="D19" s="772">
        <v>443945.48</v>
      </c>
      <c r="E19" s="772">
        <v>305998501.62643719</v>
      </c>
      <c r="F19" s="760">
        <v>0</v>
      </c>
      <c r="G19" s="745">
        <v>0</v>
      </c>
      <c r="H19" s="746">
        <v>0</v>
      </c>
    </row>
    <row r="20" spans="2:8" ht="17" thickBot="1">
      <c r="B20" s="739">
        <v>12</v>
      </c>
      <c r="C20" s="740" t="s">
        <v>698</v>
      </c>
      <c r="D20" s="773">
        <v>443945.48</v>
      </c>
      <c r="E20" s="743"/>
      <c r="F20" s="770"/>
      <c r="G20" s="771"/>
      <c r="H20" s="748"/>
    </row>
    <row r="21" spans="2:8" ht="33" thickBot="1">
      <c r="B21" s="739">
        <v>13</v>
      </c>
      <c r="C21" s="740" t="s">
        <v>699</v>
      </c>
      <c r="D21" s="743"/>
      <c r="E21" s="773">
        <v>305998501.62643719</v>
      </c>
      <c r="F21" s="762">
        <v>0</v>
      </c>
      <c r="G21" s="741">
        <v>0</v>
      </c>
      <c r="H21" s="742">
        <v>0</v>
      </c>
    </row>
    <row r="22" spans="2:8" ht="17" thickBot="1">
      <c r="B22" s="749">
        <v>14</v>
      </c>
      <c r="C22" s="750" t="s">
        <v>700</v>
      </c>
      <c r="D22" s="751"/>
      <c r="E22" s="751"/>
      <c r="F22" s="752"/>
      <c r="G22" s="753"/>
      <c r="H22" s="754">
        <v>5757961118.9594994</v>
      </c>
    </row>
    <row r="23" spans="2:8" ht="23.25" customHeight="1" thickBot="1">
      <c r="B23" s="1414" t="s">
        <v>701</v>
      </c>
      <c r="C23" s="1415"/>
      <c r="D23" s="1415"/>
      <c r="E23" s="1415"/>
      <c r="F23" s="1415"/>
      <c r="G23" s="1415"/>
      <c r="H23" s="1416"/>
    </row>
    <row r="24" spans="2:8" ht="17" thickBot="1">
      <c r="B24" s="744">
        <v>15</v>
      </c>
      <c r="C24" s="736" t="s">
        <v>638</v>
      </c>
      <c r="D24" s="755"/>
      <c r="E24" s="756"/>
      <c r="F24" s="757"/>
      <c r="G24" s="758"/>
      <c r="H24" s="746"/>
    </row>
    <row r="25" spans="2:8" ht="33" thickBot="1">
      <c r="B25" s="744" t="s">
        <v>702</v>
      </c>
      <c r="C25" s="736" t="s">
        <v>703</v>
      </c>
      <c r="D25" s="759"/>
      <c r="E25" s="772">
        <v>0</v>
      </c>
      <c r="F25" s="760">
        <v>0</v>
      </c>
      <c r="G25" s="760">
        <v>0</v>
      </c>
      <c r="H25" s="746">
        <v>0</v>
      </c>
    </row>
    <row r="26" spans="2:8" ht="42" customHeight="1" thickBot="1">
      <c r="B26" s="744">
        <v>16</v>
      </c>
      <c r="C26" s="736" t="s">
        <v>704</v>
      </c>
      <c r="D26" s="755"/>
      <c r="E26" s="772">
        <v>35248301.260000005</v>
      </c>
      <c r="F26" s="760">
        <v>0</v>
      </c>
      <c r="G26" s="760">
        <v>0</v>
      </c>
      <c r="H26" s="746">
        <v>17624150.630000003</v>
      </c>
    </row>
    <row r="27" spans="2:8" ht="45.75" customHeight="1" thickBot="1">
      <c r="B27" s="744">
        <v>17</v>
      </c>
      <c r="C27" s="736" t="s">
        <v>705</v>
      </c>
      <c r="D27" s="755"/>
      <c r="E27" s="772">
        <v>305304727.73000032</v>
      </c>
      <c r="F27" s="760">
        <v>301359880.83000004</v>
      </c>
      <c r="G27" s="760">
        <v>4149291639.2499962</v>
      </c>
      <c r="H27" s="746">
        <v>3739664882.1894965</v>
      </c>
    </row>
    <row r="28" spans="2:8" ht="49" thickBot="1">
      <c r="B28" s="739">
        <v>18</v>
      </c>
      <c r="C28" s="761" t="s">
        <v>706</v>
      </c>
      <c r="D28" s="755"/>
      <c r="E28" s="773">
        <v>0</v>
      </c>
      <c r="F28" s="762">
        <v>0</v>
      </c>
      <c r="G28" s="762">
        <v>0</v>
      </c>
      <c r="H28" s="742">
        <v>0</v>
      </c>
    </row>
    <row r="29" spans="2:8" ht="65" thickBot="1">
      <c r="B29" s="739">
        <v>19</v>
      </c>
      <c r="C29" s="740" t="s">
        <v>707</v>
      </c>
      <c r="D29" s="755"/>
      <c r="E29" s="773">
        <v>3119518.0900000008</v>
      </c>
      <c r="F29" s="762">
        <v>6033039.450000002</v>
      </c>
      <c r="G29" s="762">
        <v>118253956.44000003</v>
      </c>
      <c r="H29" s="742">
        <v>121582427.97400002</v>
      </c>
    </row>
    <row r="30" spans="2:8" ht="65" thickBot="1">
      <c r="B30" s="739">
        <v>20</v>
      </c>
      <c r="C30" s="740" t="s">
        <v>708</v>
      </c>
      <c r="D30" s="755"/>
      <c r="E30" s="773">
        <v>238562467.03000027</v>
      </c>
      <c r="F30" s="762">
        <v>260166974.10000008</v>
      </c>
      <c r="G30" s="762">
        <v>2494972817.3599987</v>
      </c>
      <c r="H30" s="742">
        <v>3613500026.8654966</v>
      </c>
    </row>
    <row r="31" spans="2:8" ht="49" thickBot="1">
      <c r="B31" s="739">
        <v>21</v>
      </c>
      <c r="C31" s="763" t="s">
        <v>709</v>
      </c>
      <c r="D31" s="755"/>
      <c r="E31" s="773">
        <v>0</v>
      </c>
      <c r="F31" s="762">
        <v>0</v>
      </c>
      <c r="G31" s="762">
        <v>0</v>
      </c>
      <c r="H31" s="742">
        <v>1243408411.5444973</v>
      </c>
    </row>
    <row r="32" spans="2:8" ht="17" thickBot="1">
      <c r="B32" s="739">
        <v>22</v>
      </c>
      <c r="C32" s="740" t="s">
        <v>710</v>
      </c>
      <c r="D32" s="755"/>
      <c r="E32" s="773">
        <v>30618416.910000026</v>
      </c>
      <c r="F32" s="762">
        <v>32595877.719999976</v>
      </c>
      <c r="G32" s="762">
        <v>1516731904.2399976</v>
      </c>
      <c r="H32" s="742">
        <v>0</v>
      </c>
    </row>
    <row r="33" spans="2:8" ht="49" thickBot="1">
      <c r="B33" s="739">
        <v>23</v>
      </c>
      <c r="C33" s="763" t="s">
        <v>709</v>
      </c>
      <c r="D33" s="755"/>
      <c r="E33" s="773">
        <v>30618416.910000026</v>
      </c>
      <c r="F33" s="762">
        <v>32595877.719999976</v>
      </c>
      <c r="G33" s="762">
        <v>1516731904.2399976</v>
      </c>
      <c r="H33" s="742">
        <v>0</v>
      </c>
    </row>
    <row r="34" spans="2:8" ht="65" thickBot="1">
      <c r="B34" s="739">
        <v>24</v>
      </c>
      <c r="C34" s="740" t="s">
        <v>711</v>
      </c>
      <c r="D34" s="755"/>
      <c r="E34" s="773">
        <v>33004325.699999999</v>
      </c>
      <c r="F34" s="762">
        <v>2563989.56</v>
      </c>
      <c r="G34" s="762">
        <v>19332961.210000001</v>
      </c>
      <c r="H34" s="742">
        <v>4582427.3500000006</v>
      </c>
    </row>
    <row r="35" spans="2:8" ht="17" thickBot="1">
      <c r="B35" s="744">
        <v>25</v>
      </c>
      <c r="C35" s="736" t="s">
        <v>712</v>
      </c>
      <c r="D35" s="755"/>
      <c r="E35" s="772">
        <v>0</v>
      </c>
      <c r="F35" s="760">
        <v>0</v>
      </c>
      <c r="G35" s="760">
        <v>0</v>
      </c>
      <c r="H35" s="760">
        <v>0</v>
      </c>
    </row>
    <row r="36" spans="2:8" ht="17" thickBot="1">
      <c r="B36" s="744">
        <v>26</v>
      </c>
      <c r="C36" s="736" t="s">
        <v>713</v>
      </c>
      <c r="D36" s="755"/>
      <c r="E36" s="778">
        <f>SUM(E37,E38,E39,E40,E41)</f>
        <v>62884467.390000001</v>
      </c>
      <c r="F36" s="778">
        <f>SUM(F37,F38,F39,F40,F41)</f>
        <v>0</v>
      </c>
      <c r="G36" s="778">
        <f>SUM(G37,G38,G39,G40,G41)</f>
        <v>76041021.256438255</v>
      </c>
      <c r="H36" s="760">
        <f>SUM(H37,H38,H39,H40,H41)</f>
        <v>2610813.59</v>
      </c>
    </row>
    <row r="37" spans="2:8" ht="17" thickBot="1">
      <c r="B37" s="739">
        <v>27</v>
      </c>
      <c r="C37" s="740" t="s">
        <v>714</v>
      </c>
      <c r="D37" s="755"/>
      <c r="E37" s="755"/>
      <c r="F37" s="764"/>
      <c r="G37" s="762">
        <v>0</v>
      </c>
      <c r="H37" s="765">
        <v>0</v>
      </c>
    </row>
    <row r="38" spans="2:8" ht="49" thickBot="1">
      <c r="B38" s="739">
        <v>28</v>
      </c>
      <c r="C38" s="740" t="s">
        <v>715</v>
      </c>
      <c r="D38" s="755"/>
      <c r="E38" s="1417">
        <v>0</v>
      </c>
      <c r="F38" s="1418"/>
      <c r="G38" s="1419"/>
      <c r="H38" s="742">
        <v>0</v>
      </c>
    </row>
    <row r="39" spans="2:8" ht="17" thickBot="1">
      <c r="B39" s="739">
        <v>29</v>
      </c>
      <c r="C39" s="740" t="s">
        <v>716</v>
      </c>
      <c r="D39" s="766"/>
      <c r="E39" s="1417">
        <v>0</v>
      </c>
      <c r="F39" s="1418"/>
      <c r="G39" s="1419"/>
      <c r="H39" s="742">
        <v>0</v>
      </c>
    </row>
    <row r="40" spans="2:8" ht="33" thickBot="1">
      <c r="B40" s="739">
        <v>30</v>
      </c>
      <c r="C40" s="740" t="s">
        <v>717</v>
      </c>
      <c r="D40" s="755"/>
      <c r="E40" s="1417">
        <v>2610813.59</v>
      </c>
      <c r="F40" s="1418"/>
      <c r="G40" s="1419"/>
      <c r="H40" s="742">
        <v>2610813.59</v>
      </c>
    </row>
    <row r="41" spans="2:8" ht="33" thickBot="1">
      <c r="B41" s="739">
        <v>31</v>
      </c>
      <c r="C41" s="740" t="s">
        <v>718</v>
      </c>
      <c r="D41" s="755"/>
      <c r="E41" s="779">
        <v>60273653.799999997</v>
      </c>
      <c r="F41" s="780">
        <v>0</v>
      </c>
      <c r="G41" s="762">
        <v>76041021.256438255</v>
      </c>
      <c r="H41" s="742"/>
    </row>
    <row r="42" spans="2:8" ht="17" thickBot="1">
      <c r="B42" s="744">
        <v>32</v>
      </c>
      <c r="C42" s="736" t="s">
        <v>719</v>
      </c>
      <c r="D42" s="755"/>
      <c r="E42" s="781">
        <v>737236212.79999995</v>
      </c>
      <c r="F42" s="767">
        <v>0</v>
      </c>
      <c r="G42" s="767">
        <v>0</v>
      </c>
      <c r="H42" s="768">
        <v>36861810.640000001</v>
      </c>
    </row>
    <row r="43" spans="2:8" ht="17" thickBot="1">
      <c r="B43" s="749">
        <v>33</v>
      </c>
      <c r="C43" s="750" t="s">
        <v>720</v>
      </c>
      <c r="D43" s="751"/>
      <c r="E43" s="751"/>
      <c r="F43" s="752"/>
      <c r="G43" s="769"/>
      <c r="H43" s="754">
        <v>3872802678.3059349</v>
      </c>
    </row>
    <row r="44" spans="2:8" ht="17" thickBot="1">
      <c r="B44" s="205">
        <v>34</v>
      </c>
      <c r="C44" s="208" t="s">
        <v>721</v>
      </c>
      <c r="D44" s="206"/>
      <c r="E44" s="206"/>
      <c r="F44" s="207"/>
      <c r="G44" s="207"/>
      <c r="H44" s="782">
        <v>1.4867685232747727</v>
      </c>
    </row>
  </sheetData>
  <mergeCells count="8">
    <mergeCell ref="B5:C5"/>
    <mergeCell ref="B6:C7"/>
    <mergeCell ref="D6:G6"/>
    <mergeCell ref="H6:H7"/>
    <mergeCell ref="B23:H23"/>
    <mergeCell ref="E38:G38"/>
    <mergeCell ref="E39:G39"/>
    <mergeCell ref="E40:G40"/>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C0EDE-1588-4932-B4A3-C053E5E711A7}">
  <sheetPr codeName="Sheet39">
    <pageSetUpPr fitToPage="1"/>
  </sheetPr>
  <dimension ref="B2:S12"/>
  <sheetViews>
    <sheetView workbookViewId="0"/>
  </sheetViews>
  <sheetFormatPr baseColWidth="10" defaultColWidth="9.1640625" defaultRowHeight="15"/>
  <cols>
    <col min="1" max="1" width="5.5" style="1" customWidth="1"/>
    <col min="2" max="2" width="6.5" style="1" customWidth="1"/>
    <col min="3" max="9" width="9.1640625" style="1"/>
    <col min="10" max="11" width="9.1640625" style="1" customWidth="1"/>
    <col min="12" max="12" width="19.5" style="1" customWidth="1"/>
    <col min="13" max="17" width="9.1640625" style="1" hidden="1" customWidth="1"/>
    <col min="18" max="19" width="7.83203125" style="1" customWidth="1"/>
    <col min="20" max="16384" width="9.1640625" style="1"/>
  </cols>
  <sheetData>
    <row r="2" spans="2:19">
      <c r="B2" s="227" t="s">
        <v>758</v>
      </c>
    </row>
    <row r="4" spans="2:19">
      <c r="B4" s="1430" t="s">
        <v>772</v>
      </c>
      <c r="C4" s="1430"/>
      <c r="D4" s="1430"/>
      <c r="E4" s="1430"/>
      <c r="F4" s="1430"/>
      <c r="G4" s="1430"/>
      <c r="H4" s="1430"/>
      <c r="I4" s="1430"/>
      <c r="J4" s="1430"/>
      <c r="K4" s="1430"/>
      <c r="L4" s="1430"/>
      <c r="M4" s="1430"/>
      <c r="N4" s="1430"/>
      <c r="O4" s="1430"/>
      <c r="P4" s="1430"/>
      <c r="Q4" s="1430"/>
      <c r="R4" s="1430"/>
      <c r="S4" s="1430"/>
    </row>
    <row r="5" spans="2:19">
      <c r="B5" s="1431" t="s">
        <v>773</v>
      </c>
      <c r="C5" s="1431"/>
      <c r="D5" s="1431"/>
      <c r="E5" s="1431"/>
      <c r="F5" s="1431"/>
      <c r="G5" s="1431"/>
      <c r="H5" s="1431"/>
      <c r="I5" s="1431"/>
      <c r="J5" s="1431"/>
      <c r="K5" s="1431"/>
      <c r="L5" s="1431"/>
      <c r="M5" s="1431"/>
      <c r="N5" s="1431"/>
      <c r="O5" s="1431"/>
      <c r="P5" s="1431"/>
      <c r="Q5" s="1431"/>
      <c r="R5" s="1431"/>
      <c r="S5" s="1431"/>
    </row>
    <row r="6" spans="2:19" ht="34.5" customHeight="1">
      <c r="B6" s="41" t="s">
        <v>116</v>
      </c>
      <c r="C6" s="1429" t="s">
        <v>774</v>
      </c>
      <c r="D6" s="1429"/>
      <c r="E6" s="1429"/>
      <c r="F6" s="1429"/>
      <c r="G6" s="1429"/>
      <c r="H6" s="1429"/>
      <c r="I6" s="1429"/>
      <c r="J6" s="1429"/>
      <c r="K6" s="1429"/>
      <c r="L6" s="1429"/>
      <c r="M6" s="1429"/>
      <c r="N6" s="1429"/>
      <c r="O6" s="1429"/>
      <c r="P6" s="1429"/>
      <c r="Q6" s="1429"/>
      <c r="R6" s="1429"/>
      <c r="S6" s="1429"/>
    </row>
    <row r="7" spans="2:19">
      <c r="B7" s="1307" t="s">
        <v>117</v>
      </c>
      <c r="C7" s="1429" t="s">
        <v>775</v>
      </c>
      <c r="D7" s="1429"/>
      <c r="E7" s="1429"/>
      <c r="F7" s="1429"/>
      <c r="G7" s="1429"/>
      <c r="H7" s="1429"/>
      <c r="I7" s="1429"/>
      <c r="J7" s="1429"/>
      <c r="K7" s="1429"/>
      <c r="L7" s="1429"/>
      <c r="M7" s="1429"/>
      <c r="N7" s="1429"/>
      <c r="O7" s="1429"/>
      <c r="P7" s="1429"/>
      <c r="Q7" s="1429"/>
      <c r="R7" s="1429"/>
      <c r="S7" s="1429"/>
    </row>
    <row r="8" spans="2:19">
      <c r="B8" s="1307"/>
      <c r="C8" s="1429"/>
      <c r="D8" s="1429"/>
      <c r="E8" s="1429"/>
      <c r="F8" s="1429"/>
      <c r="G8" s="1429"/>
      <c r="H8" s="1429"/>
      <c r="I8" s="1429"/>
      <c r="J8" s="1429"/>
      <c r="K8" s="1429"/>
      <c r="L8" s="1429"/>
      <c r="M8" s="1429"/>
      <c r="N8" s="1429"/>
      <c r="O8" s="1429"/>
      <c r="P8" s="1429"/>
      <c r="Q8" s="1429"/>
      <c r="R8" s="1429"/>
      <c r="S8" s="1429"/>
    </row>
    <row r="9" spans="2:19">
      <c r="B9" s="1432" t="s">
        <v>147</v>
      </c>
      <c r="C9" s="1429" t="s">
        <v>776</v>
      </c>
      <c r="D9" s="1429"/>
      <c r="E9" s="1429"/>
      <c r="F9" s="1429"/>
      <c r="G9" s="1429"/>
      <c r="H9" s="1429"/>
      <c r="I9" s="1429"/>
      <c r="J9" s="1429"/>
      <c r="K9" s="1429"/>
      <c r="L9" s="1429"/>
      <c r="M9" s="1429"/>
      <c r="N9" s="1429"/>
      <c r="O9" s="1429"/>
      <c r="P9" s="1429"/>
      <c r="Q9" s="1429"/>
      <c r="R9" s="1429"/>
      <c r="S9" s="1429"/>
    </row>
    <row r="10" spans="2:19">
      <c r="B10" s="1432"/>
      <c r="C10" s="1429"/>
      <c r="D10" s="1429"/>
      <c r="E10" s="1429"/>
      <c r="F10" s="1429"/>
      <c r="G10" s="1429"/>
      <c r="H10" s="1429"/>
      <c r="I10" s="1429"/>
      <c r="J10" s="1429"/>
      <c r="K10" s="1429"/>
      <c r="L10" s="1429"/>
      <c r="M10" s="1429"/>
      <c r="N10" s="1429"/>
      <c r="O10" s="1429"/>
      <c r="P10" s="1429"/>
      <c r="Q10" s="1429"/>
      <c r="R10" s="1429"/>
      <c r="S10" s="1429"/>
    </row>
    <row r="11" spans="2:19">
      <c r="B11" s="1307" t="s">
        <v>132</v>
      </c>
      <c r="C11" s="1429" t="s">
        <v>777</v>
      </c>
      <c r="D11" s="1429"/>
      <c r="E11" s="1429"/>
      <c r="F11" s="1429"/>
      <c r="G11" s="1429"/>
      <c r="H11" s="1429"/>
      <c r="I11" s="1429"/>
      <c r="J11" s="1429"/>
      <c r="K11" s="1429"/>
      <c r="L11" s="1429"/>
      <c r="M11" s="1429"/>
      <c r="N11" s="1429"/>
      <c r="O11" s="1429"/>
      <c r="P11" s="1429"/>
      <c r="Q11" s="1429"/>
      <c r="R11" s="1429"/>
      <c r="S11" s="1429"/>
    </row>
    <row r="12" spans="2:19">
      <c r="B12" s="1307"/>
      <c r="C12" s="1429"/>
      <c r="D12" s="1429"/>
      <c r="E12" s="1429"/>
      <c r="F12" s="1429"/>
      <c r="G12" s="1429"/>
      <c r="H12" s="1429"/>
      <c r="I12" s="1429"/>
      <c r="J12" s="1429"/>
      <c r="K12" s="1429"/>
      <c r="L12" s="1429"/>
      <c r="M12" s="1429"/>
      <c r="N12" s="1429"/>
      <c r="O12" s="1429"/>
      <c r="P12" s="1429"/>
      <c r="Q12" s="1429"/>
      <c r="R12" s="1429"/>
      <c r="S12" s="1429"/>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2C59-74E9-43D9-A278-4AF9F49A881F}">
  <sheetPr codeName="Sheet40">
    <pageSetUpPr fitToPage="1"/>
  </sheetPr>
  <dimension ref="B2:S11"/>
  <sheetViews>
    <sheetView workbookViewId="0"/>
  </sheetViews>
  <sheetFormatPr baseColWidth="10" defaultColWidth="9.1640625" defaultRowHeight="15"/>
  <cols>
    <col min="1" max="2" width="5.5" style="1" customWidth="1"/>
    <col min="3" max="13" width="9.1640625" style="1"/>
    <col min="14" max="14" width="0.5" style="1" customWidth="1"/>
    <col min="15" max="18" width="9.1640625" style="1" hidden="1" customWidth="1"/>
    <col min="19" max="19" width="17.1640625" style="1" customWidth="1"/>
    <col min="20" max="16384" width="9.1640625" style="1"/>
  </cols>
  <sheetData>
    <row r="2" spans="2:19">
      <c r="B2" s="227" t="s">
        <v>759</v>
      </c>
    </row>
    <row r="4" spans="2:19">
      <c r="B4" s="1431" t="s">
        <v>773</v>
      </c>
      <c r="C4" s="1431"/>
      <c r="D4" s="1431"/>
      <c r="E4" s="1431"/>
      <c r="F4" s="1431"/>
      <c r="G4" s="1431"/>
      <c r="H4" s="1431"/>
      <c r="I4" s="1431"/>
      <c r="J4" s="1431"/>
      <c r="K4" s="1431"/>
      <c r="L4" s="1431"/>
      <c r="M4" s="1431"/>
      <c r="N4" s="1431"/>
      <c r="O4" s="1431"/>
      <c r="P4" s="1431"/>
      <c r="Q4" s="1431"/>
      <c r="R4" s="1431"/>
      <c r="S4" s="1431"/>
    </row>
    <row r="5" spans="2:19" ht="51.75" customHeight="1">
      <c r="B5" s="41" t="s">
        <v>116</v>
      </c>
      <c r="C5" s="1429" t="s">
        <v>778</v>
      </c>
      <c r="D5" s="1429"/>
      <c r="E5" s="1429"/>
      <c r="F5" s="1429"/>
      <c r="G5" s="1429"/>
      <c r="H5" s="1429"/>
      <c r="I5" s="1429"/>
      <c r="J5" s="1429"/>
      <c r="K5" s="1429"/>
      <c r="L5" s="1429"/>
      <c r="M5" s="1429"/>
      <c r="N5" s="1429"/>
      <c r="O5" s="1429"/>
      <c r="P5" s="1429"/>
      <c r="Q5" s="1429"/>
      <c r="R5" s="1429"/>
      <c r="S5" s="1429"/>
    </row>
    <row r="6" spans="2:19" ht="15" customHeight="1">
      <c r="B6" s="1307" t="s">
        <v>117</v>
      </c>
      <c r="C6" s="1429" t="s">
        <v>779</v>
      </c>
      <c r="D6" s="1429"/>
      <c r="E6" s="1429"/>
      <c r="F6" s="1429"/>
      <c r="G6" s="1429"/>
      <c r="H6" s="1429"/>
      <c r="I6" s="1429"/>
      <c r="J6" s="1429"/>
      <c r="K6" s="1429"/>
      <c r="L6" s="1429"/>
      <c r="M6" s="1429"/>
      <c r="N6" s="1429"/>
      <c r="O6" s="1429"/>
      <c r="P6" s="1429"/>
      <c r="Q6" s="1429"/>
      <c r="R6" s="1429"/>
      <c r="S6" s="1429"/>
    </row>
    <row r="7" spans="2:19">
      <c r="B7" s="1307"/>
      <c r="C7" s="1429"/>
      <c r="D7" s="1429"/>
      <c r="E7" s="1429"/>
      <c r="F7" s="1429"/>
      <c r="G7" s="1429"/>
      <c r="H7" s="1429"/>
      <c r="I7" s="1429"/>
      <c r="J7" s="1429"/>
      <c r="K7" s="1429"/>
      <c r="L7" s="1429"/>
      <c r="M7" s="1429"/>
      <c r="N7" s="1429"/>
      <c r="O7" s="1429"/>
      <c r="P7" s="1429"/>
      <c r="Q7" s="1429"/>
      <c r="R7" s="1429"/>
      <c r="S7" s="1429"/>
    </row>
    <row r="8" spans="2:19">
      <c r="B8" s="1307" t="s">
        <v>147</v>
      </c>
      <c r="C8" s="1429" t="s">
        <v>780</v>
      </c>
      <c r="D8" s="1429"/>
      <c r="E8" s="1429"/>
      <c r="F8" s="1429"/>
      <c r="G8" s="1429"/>
      <c r="H8" s="1429"/>
      <c r="I8" s="1429"/>
      <c r="J8" s="1429"/>
      <c r="K8" s="1429"/>
      <c r="L8" s="1429"/>
      <c r="M8" s="1429"/>
      <c r="N8" s="1429"/>
      <c r="O8" s="1429"/>
      <c r="P8" s="1429"/>
      <c r="Q8" s="1429"/>
      <c r="R8" s="1429"/>
      <c r="S8" s="1429"/>
    </row>
    <row r="9" spans="2:19">
      <c r="B9" s="1307"/>
      <c r="C9" s="1429"/>
      <c r="D9" s="1429"/>
      <c r="E9" s="1429"/>
      <c r="F9" s="1429"/>
      <c r="G9" s="1429"/>
      <c r="H9" s="1429"/>
      <c r="I9" s="1429"/>
      <c r="J9" s="1429"/>
      <c r="K9" s="1429"/>
      <c r="L9" s="1429"/>
      <c r="M9" s="1429"/>
      <c r="N9" s="1429"/>
      <c r="O9" s="1429"/>
      <c r="P9" s="1429"/>
      <c r="Q9" s="1429"/>
      <c r="R9" s="1429"/>
      <c r="S9" s="1429"/>
    </row>
    <row r="10" spans="2:19">
      <c r="B10" s="1307" t="s">
        <v>132</v>
      </c>
      <c r="C10" s="1429" t="s">
        <v>781</v>
      </c>
      <c r="D10" s="1429"/>
      <c r="E10" s="1429"/>
      <c r="F10" s="1429"/>
      <c r="G10" s="1429"/>
      <c r="H10" s="1429"/>
      <c r="I10" s="1429"/>
      <c r="J10" s="1429"/>
      <c r="K10" s="1429"/>
      <c r="L10" s="1429"/>
      <c r="M10" s="1429"/>
      <c r="N10" s="1429"/>
      <c r="O10" s="1429"/>
      <c r="P10" s="1429"/>
      <c r="Q10" s="1429"/>
      <c r="R10" s="1429"/>
      <c r="S10" s="1429"/>
    </row>
    <row r="11" spans="2:19" ht="42" customHeight="1">
      <c r="B11" s="1307"/>
      <c r="C11" s="1429"/>
      <c r="D11" s="1429"/>
      <c r="E11" s="1429"/>
      <c r="F11" s="1429"/>
      <c r="G11" s="1429"/>
      <c r="H11" s="1429"/>
      <c r="I11" s="1429"/>
      <c r="J11" s="1429"/>
      <c r="K11" s="1429"/>
      <c r="L11" s="1429"/>
      <c r="M11" s="1429"/>
      <c r="N11" s="1429"/>
      <c r="O11" s="1429"/>
      <c r="P11" s="1429"/>
      <c r="Q11" s="1429"/>
      <c r="R11" s="1429"/>
      <c r="S11" s="1429"/>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96EDB-D774-4BF6-B376-7017D1510420}">
  <sheetPr codeName="Sheet41">
    <pageSetUpPr fitToPage="1"/>
  </sheetPr>
  <dimension ref="A1:Q30"/>
  <sheetViews>
    <sheetView topLeftCell="A3" workbookViewId="0">
      <selection activeCell="D37" sqref="D37"/>
    </sheetView>
  </sheetViews>
  <sheetFormatPr baseColWidth="10" defaultColWidth="9.1640625" defaultRowHeight="15"/>
  <cols>
    <col min="1" max="1" width="5.83203125" style="1" customWidth="1"/>
    <col min="2" max="2" width="24" style="1" bestFit="1" customWidth="1"/>
    <col min="3" max="3" width="12.5" style="1" bestFit="1" customWidth="1"/>
    <col min="4" max="4" width="12.83203125" style="1" bestFit="1" customWidth="1"/>
    <col min="5" max="5" width="12" style="1" bestFit="1" customWidth="1"/>
    <col min="6" max="7" width="9.5" style="1" bestFit="1" customWidth="1"/>
    <col min="8" max="8" width="10.1640625" style="1" bestFit="1" customWidth="1"/>
    <col min="9" max="14" width="9.5" style="1" bestFit="1" customWidth="1"/>
    <col min="15" max="15" width="10.5" style="1" customWidth="1"/>
    <col min="16" max="16" width="11.5" style="1" bestFit="1" customWidth="1"/>
    <col min="17" max="17" width="9.5" style="1" bestFit="1" customWidth="1"/>
    <col min="18" max="16384" width="9.1640625" style="1"/>
  </cols>
  <sheetData>
    <row r="1" spans="1:17">
      <c r="A1" s="227" t="s">
        <v>782</v>
      </c>
    </row>
    <row r="2" spans="1:17" ht="16">
      <c r="A2" s="187"/>
      <c r="B2" s="228"/>
      <c r="C2" s="228"/>
      <c r="D2" s="228"/>
      <c r="E2" s="228"/>
      <c r="F2" s="228"/>
      <c r="G2" s="228"/>
      <c r="H2" s="228"/>
      <c r="I2" s="228"/>
      <c r="J2" s="228"/>
      <c r="K2" s="228"/>
      <c r="L2" s="228"/>
      <c r="M2" s="228"/>
      <c r="N2" s="228"/>
      <c r="O2" s="228"/>
      <c r="P2" s="228"/>
      <c r="Q2" s="228"/>
    </row>
    <row r="3" spans="1:17" ht="17" thickBot="1">
      <c r="A3" s="187"/>
      <c r="B3" s="228"/>
      <c r="C3" s="228"/>
      <c r="D3" s="228"/>
      <c r="E3" s="228"/>
      <c r="F3" s="228"/>
      <c r="G3" s="228"/>
      <c r="H3" s="228"/>
      <c r="I3" s="228"/>
      <c r="J3" s="228"/>
      <c r="K3" s="228"/>
      <c r="L3" s="228"/>
      <c r="M3" s="228"/>
      <c r="N3" s="228"/>
      <c r="O3" s="228"/>
      <c r="P3" s="228"/>
      <c r="Q3" s="228"/>
    </row>
    <row r="4" spans="1:17" ht="17" thickBot="1">
      <c r="A4" s="229"/>
      <c r="B4" s="229"/>
      <c r="C4" s="230" t="s">
        <v>7</v>
      </c>
      <c r="D4" s="231" t="s">
        <v>8</v>
      </c>
      <c r="E4" s="231" t="s">
        <v>9</v>
      </c>
      <c r="F4" s="231" t="s">
        <v>46</v>
      </c>
      <c r="G4" s="231" t="s">
        <v>47</v>
      </c>
      <c r="H4" s="231" t="s">
        <v>155</v>
      </c>
      <c r="I4" s="231" t="s">
        <v>156</v>
      </c>
      <c r="J4" s="231" t="s">
        <v>157</v>
      </c>
      <c r="K4" s="231" t="s">
        <v>158</v>
      </c>
      <c r="L4" s="231" t="s">
        <v>159</v>
      </c>
      <c r="M4" s="231" t="s">
        <v>160</v>
      </c>
      <c r="N4" s="231" t="s">
        <v>161</v>
      </c>
      <c r="O4" s="231" t="s">
        <v>162</v>
      </c>
      <c r="P4" s="231" t="s">
        <v>754</v>
      </c>
      <c r="Q4" s="231" t="s">
        <v>755</v>
      </c>
    </row>
    <row r="5" spans="1:17" ht="40.5" customHeight="1" thickBot="1">
      <c r="A5" s="229"/>
      <c r="B5" s="229"/>
      <c r="C5" s="1433" t="s">
        <v>783</v>
      </c>
      <c r="D5" s="1434"/>
      <c r="E5" s="1434"/>
      <c r="F5" s="1434"/>
      <c r="G5" s="1434"/>
      <c r="H5" s="1435"/>
      <c r="I5" s="1436" t="s">
        <v>784</v>
      </c>
      <c r="J5" s="1434"/>
      <c r="K5" s="1434"/>
      <c r="L5" s="1434"/>
      <c r="M5" s="1434"/>
      <c r="N5" s="1435"/>
      <c r="O5" s="1437" t="s">
        <v>785</v>
      </c>
      <c r="P5" s="1433" t="s">
        <v>786</v>
      </c>
      <c r="Q5" s="1435"/>
    </row>
    <row r="6" spans="1:17" ht="57.75" customHeight="1" thickBot="1">
      <c r="A6" s="229"/>
      <c r="B6" s="229"/>
      <c r="C6" s="1439" t="s">
        <v>787</v>
      </c>
      <c r="D6" s="1440"/>
      <c r="E6" s="1441"/>
      <c r="F6" s="1442" t="s">
        <v>788</v>
      </c>
      <c r="G6" s="1440"/>
      <c r="H6" s="1441"/>
      <c r="I6" s="1442" t="s">
        <v>789</v>
      </c>
      <c r="J6" s="1440"/>
      <c r="K6" s="1441"/>
      <c r="L6" s="1442" t="s">
        <v>790</v>
      </c>
      <c r="M6" s="1440"/>
      <c r="N6" s="1441"/>
      <c r="O6" s="1438"/>
      <c r="P6" s="1443" t="s">
        <v>791</v>
      </c>
      <c r="Q6" s="1443" t="s">
        <v>792</v>
      </c>
    </row>
    <row r="7" spans="1:17" ht="29" thickBot="1">
      <c r="A7" s="229"/>
      <c r="B7" s="232"/>
      <c r="C7" s="233"/>
      <c r="D7" s="231" t="s">
        <v>793</v>
      </c>
      <c r="E7" s="231" t="s">
        <v>794</v>
      </c>
      <c r="F7" s="233"/>
      <c r="G7" s="231" t="s">
        <v>794</v>
      </c>
      <c r="H7" s="231" t="s">
        <v>795</v>
      </c>
      <c r="I7" s="234"/>
      <c r="J7" s="235" t="s">
        <v>793</v>
      </c>
      <c r="K7" s="235" t="s">
        <v>794</v>
      </c>
      <c r="L7" s="233"/>
      <c r="M7" s="235" t="s">
        <v>794</v>
      </c>
      <c r="N7" s="235" t="s">
        <v>795</v>
      </c>
      <c r="O7" s="233"/>
      <c r="P7" s="1444"/>
      <c r="Q7" s="1444"/>
    </row>
    <row r="8" spans="1:17" ht="29" thickBot="1">
      <c r="A8" s="236" t="s">
        <v>796</v>
      </c>
      <c r="B8" s="237" t="s">
        <v>797</v>
      </c>
      <c r="C8" s="697">
        <f>SUM(D8:E8)</f>
        <v>3864074470.2400002</v>
      </c>
      <c r="D8" s="698">
        <v>3864074470.2400002</v>
      </c>
      <c r="E8" s="698"/>
      <c r="F8" s="697">
        <f>SUM(G8:H8)</f>
        <v>0</v>
      </c>
      <c r="G8" s="698"/>
      <c r="H8" s="698"/>
      <c r="I8" s="698"/>
      <c r="J8" s="697"/>
      <c r="K8" s="697"/>
      <c r="L8" s="697"/>
      <c r="M8" s="697"/>
      <c r="N8" s="697"/>
      <c r="O8" s="710"/>
      <c r="P8" s="711"/>
      <c r="Q8" s="711"/>
    </row>
    <row r="9" spans="1:17" ht="16" thickBot="1">
      <c r="A9" s="236" t="s">
        <v>178</v>
      </c>
      <c r="B9" s="237" t="s">
        <v>798</v>
      </c>
      <c r="C9" s="697">
        <f t="shared" ref="C9:C29" si="0">SUM(D9:E9)</f>
        <v>4944444363.8600006</v>
      </c>
      <c r="D9" s="698">
        <f>SUM(D10:D14,D16)</f>
        <v>4542599478.7600002</v>
      </c>
      <c r="E9" s="698">
        <f t="shared" ref="E9" si="1">SUM(E10:E14,E16)</f>
        <v>401844885.10000002</v>
      </c>
      <c r="F9" s="697">
        <f t="shared" ref="F9:F29" si="2">SUM(G9:H9)</f>
        <v>96605602.010000005</v>
      </c>
      <c r="G9" s="698">
        <f t="shared" ref="G9:H9" si="3">SUM(G10:G14,G16)</f>
        <v>0</v>
      </c>
      <c r="H9" s="698">
        <f t="shared" si="3"/>
        <v>96605602.010000005</v>
      </c>
      <c r="I9" s="698">
        <f t="shared" ref="I9:I29" si="4">SUM(J9:K9)</f>
        <v>-20768831.709999997</v>
      </c>
      <c r="J9" s="697">
        <f t="shared" ref="J9" si="5">SUM(J10:J14,J16)</f>
        <v>-12151701.239999998</v>
      </c>
      <c r="K9" s="697">
        <f t="shared" ref="K9" si="6">SUM(K10:K14,K16)</f>
        <v>-8617130.4699999988</v>
      </c>
      <c r="L9" s="697">
        <f t="shared" ref="L9:L29" si="7">SUM(M9:N9)</f>
        <v>-18963368.82</v>
      </c>
      <c r="M9" s="697">
        <f t="shared" ref="M9" si="8">SUM(M10:M14,M16)</f>
        <v>0</v>
      </c>
      <c r="N9" s="697">
        <f t="shared" ref="N9" si="9">SUM(N10:N14,N16)</f>
        <v>-18963368.82</v>
      </c>
      <c r="O9" s="710"/>
      <c r="P9" s="698">
        <f>SUM(P10:P16)</f>
        <v>6045477595.4099998</v>
      </c>
      <c r="Q9" s="698">
        <f>SUM(Q10:Q16)</f>
        <v>105161408.48999999</v>
      </c>
    </row>
    <row r="10" spans="1:17" ht="16" thickBot="1">
      <c r="A10" s="239" t="s">
        <v>180</v>
      </c>
      <c r="B10" s="240" t="s">
        <v>799</v>
      </c>
      <c r="C10" s="712">
        <f t="shared" si="0"/>
        <v>6630.14</v>
      </c>
      <c r="D10" s="712">
        <v>6630.14</v>
      </c>
      <c r="E10" s="712">
        <v>0</v>
      </c>
      <c r="F10" s="698">
        <f t="shared" si="2"/>
        <v>0</v>
      </c>
      <c r="G10" s="698"/>
      <c r="H10" s="698">
        <v>0</v>
      </c>
      <c r="I10" s="698">
        <f t="shared" si="4"/>
        <v>-111.48</v>
      </c>
      <c r="J10" s="698">
        <v>-111.48</v>
      </c>
      <c r="K10" s="698">
        <v>0</v>
      </c>
      <c r="L10" s="698">
        <f t="shared" si="7"/>
        <v>0</v>
      </c>
      <c r="M10" s="698"/>
      <c r="N10" s="698">
        <v>0</v>
      </c>
      <c r="O10" s="711"/>
      <c r="P10" s="698">
        <v>0</v>
      </c>
      <c r="Q10" s="698">
        <v>0</v>
      </c>
    </row>
    <row r="11" spans="1:17" ht="16" thickBot="1">
      <c r="A11" s="239" t="s">
        <v>800</v>
      </c>
      <c r="B11" s="240" t="s">
        <v>801</v>
      </c>
      <c r="C11" s="712">
        <f t="shared" si="0"/>
        <v>42454950.160000004</v>
      </c>
      <c r="D11" s="712">
        <v>38325673.170000002</v>
      </c>
      <c r="E11" s="712">
        <v>4129276.99</v>
      </c>
      <c r="F11" s="698">
        <f t="shared" si="2"/>
        <v>0</v>
      </c>
      <c r="G11" s="698"/>
      <c r="H11" s="698">
        <v>0</v>
      </c>
      <c r="I11" s="698">
        <f t="shared" si="4"/>
        <v>-106354.79000000001</v>
      </c>
      <c r="J11" s="698">
        <v>-72502.570000000007</v>
      </c>
      <c r="K11" s="698">
        <v>-33852.22</v>
      </c>
      <c r="L11" s="698">
        <f t="shared" si="7"/>
        <v>0</v>
      </c>
      <c r="M11" s="698"/>
      <c r="N11" s="698">
        <v>0</v>
      </c>
      <c r="O11" s="711"/>
      <c r="P11" s="698">
        <v>525728.47</v>
      </c>
      <c r="Q11" s="698">
        <v>0</v>
      </c>
    </row>
    <row r="12" spans="1:17" ht="16" thickBot="1">
      <c r="A12" s="239" t="s">
        <v>802</v>
      </c>
      <c r="B12" s="240" t="s">
        <v>803</v>
      </c>
      <c r="C12" s="712">
        <f t="shared" si="0"/>
        <v>4035.33</v>
      </c>
      <c r="D12" s="712">
        <v>4035.33</v>
      </c>
      <c r="E12" s="712">
        <v>0</v>
      </c>
      <c r="F12" s="698">
        <f t="shared" si="2"/>
        <v>0</v>
      </c>
      <c r="G12" s="698"/>
      <c r="H12" s="698">
        <v>0</v>
      </c>
      <c r="I12" s="698">
        <f t="shared" si="4"/>
        <v>-4.2300000000000004</v>
      </c>
      <c r="J12" s="698">
        <v>-4.2300000000000004</v>
      </c>
      <c r="K12" s="698">
        <v>0</v>
      </c>
      <c r="L12" s="698">
        <f t="shared" si="7"/>
        <v>0</v>
      </c>
      <c r="M12" s="698"/>
      <c r="N12" s="698">
        <v>0</v>
      </c>
      <c r="O12" s="711"/>
      <c r="P12" s="698">
        <v>0</v>
      </c>
      <c r="Q12" s="698">
        <v>0</v>
      </c>
    </row>
    <row r="13" spans="1:17" ht="16" thickBot="1">
      <c r="A13" s="239" t="s">
        <v>804</v>
      </c>
      <c r="B13" s="240" t="s">
        <v>805</v>
      </c>
      <c r="C13" s="712">
        <f t="shared" si="0"/>
        <v>137621889.83000001</v>
      </c>
      <c r="D13" s="712">
        <v>136717743.77000001</v>
      </c>
      <c r="E13" s="712">
        <v>904146.06</v>
      </c>
      <c r="F13" s="698">
        <f t="shared" si="2"/>
        <v>210.7</v>
      </c>
      <c r="G13" s="698"/>
      <c r="H13" s="698">
        <v>210.7</v>
      </c>
      <c r="I13" s="698">
        <f t="shared" si="4"/>
        <v>-666268.99</v>
      </c>
      <c r="J13" s="698">
        <v>-661235.07999999996</v>
      </c>
      <c r="K13" s="698">
        <v>-5033.91</v>
      </c>
      <c r="L13" s="698">
        <f t="shared" si="7"/>
        <v>-111.92</v>
      </c>
      <c r="M13" s="698"/>
      <c r="N13" s="698">
        <v>-111.92</v>
      </c>
      <c r="O13" s="711"/>
      <c r="P13" s="698">
        <v>91997591.959999993</v>
      </c>
      <c r="Q13" s="698">
        <v>0</v>
      </c>
    </row>
    <row r="14" spans="1:17" ht="16" thickBot="1">
      <c r="A14" s="239" t="s">
        <v>806</v>
      </c>
      <c r="B14" s="240" t="s">
        <v>807</v>
      </c>
      <c r="C14" s="712">
        <f t="shared" si="0"/>
        <v>2860721682.8399997</v>
      </c>
      <c r="D14" s="712">
        <v>2630185402.6799998</v>
      </c>
      <c r="E14" s="712">
        <v>230536280.16</v>
      </c>
      <c r="F14" s="698">
        <f t="shared" si="2"/>
        <v>87034474.609999999</v>
      </c>
      <c r="G14" s="698"/>
      <c r="H14" s="698">
        <v>87034474.609999999</v>
      </c>
      <c r="I14" s="698">
        <f t="shared" si="4"/>
        <v>-14553863.85</v>
      </c>
      <c r="J14" s="698">
        <v>-10786212.359999999</v>
      </c>
      <c r="K14" s="698">
        <v>-3767651.49</v>
      </c>
      <c r="L14" s="698">
        <f t="shared" si="7"/>
        <v>-15780558.51</v>
      </c>
      <c r="M14" s="698"/>
      <c r="N14" s="698">
        <v>-15780558.51</v>
      </c>
      <c r="O14" s="711"/>
      <c r="P14" s="698">
        <v>2301628532.4199996</v>
      </c>
      <c r="Q14" s="698">
        <v>64116937.510000005</v>
      </c>
    </row>
    <row r="15" spans="1:17" ht="16" thickBot="1">
      <c r="A15" s="239" t="s">
        <v>808</v>
      </c>
      <c r="B15" s="241" t="s">
        <v>809</v>
      </c>
      <c r="C15" s="712">
        <f t="shared" si="0"/>
        <v>2234834099.7800002</v>
      </c>
      <c r="D15" s="712">
        <v>2074422339.9200001</v>
      </c>
      <c r="E15" s="712">
        <v>160411759.86000001</v>
      </c>
      <c r="F15" s="698">
        <f t="shared" si="2"/>
        <v>45734763.469999999</v>
      </c>
      <c r="G15" s="698"/>
      <c r="H15" s="698">
        <v>45734763.469999999</v>
      </c>
      <c r="I15" s="698">
        <f t="shared" si="4"/>
        <v>-10833366.439999999</v>
      </c>
      <c r="J15" s="698">
        <v>-7691983.9699999997</v>
      </c>
      <c r="K15" s="698">
        <v>-3141382.47</v>
      </c>
      <c r="L15" s="698">
        <f t="shared" si="7"/>
        <v>-6567062.5099999998</v>
      </c>
      <c r="M15" s="698"/>
      <c r="N15" s="698">
        <v>-6567062.5099999998</v>
      </c>
      <c r="O15" s="711"/>
      <c r="P15" s="698">
        <v>1954710813.6699998</v>
      </c>
      <c r="Q15" s="698">
        <v>36155348.210000001</v>
      </c>
    </row>
    <row r="16" spans="1:17" ht="16" thickBot="1">
      <c r="A16" s="239" t="s">
        <v>810</v>
      </c>
      <c r="B16" s="240" t="s">
        <v>811</v>
      </c>
      <c r="C16" s="712">
        <f t="shared" si="0"/>
        <v>1903635175.5599999</v>
      </c>
      <c r="D16" s="712">
        <v>1737359993.6700001</v>
      </c>
      <c r="E16" s="712">
        <v>166275181.88999999</v>
      </c>
      <c r="F16" s="698">
        <f t="shared" si="2"/>
        <v>9570916.6999999993</v>
      </c>
      <c r="G16" s="698"/>
      <c r="H16" s="698">
        <v>9570916.6999999993</v>
      </c>
      <c r="I16" s="698">
        <f t="shared" si="4"/>
        <v>-5442228.3699999992</v>
      </c>
      <c r="J16" s="698">
        <v>-631635.52</v>
      </c>
      <c r="K16" s="698">
        <v>-4810592.8499999996</v>
      </c>
      <c r="L16" s="698">
        <f t="shared" si="7"/>
        <v>-3182698.39</v>
      </c>
      <c r="M16" s="698"/>
      <c r="N16" s="698">
        <v>-3182698.39</v>
      </c>
      <c r="O16" s="711"/>
      <c r="P16" s="698">
        <v>1696614928.8900001</v>
      </c>
      <c r="Q16" s="698">
        <v>4889122.7700000005</v>
      </c>
    </row>
    <row r="17" spans="1:17" ht="16" thickBot="1">
      <c r="A17" s="242" t="s">
        <v>812</v>
      </c>
      <c r="B17" s="238" t="s">
        <v>813</v>
      </c>
      <c r="C17" s="698">
        <f t="shared" si="0"/>
        <v>434445424.94999999</v>
      </c>
      <c r="D17" s="698">
        <f>SUM(D18:D22)</f>
        <v>434445424.94999999</v>
      </c>
      <c r="E17" s="698">
        <f>SUM(E18:E22)</f>
        <v>0</v>
      </c>
      <c r="F17" s="698">
        <f t="shared" si="2"/>
        <v>0</v>
      </c>
      <c r="G17" s="698"/>
      <c r="H17" s="698"/>
      <c r="I17" s="698">
        <f t="shared" si="4"/>
        <v>-107383.57</v>
      </c>
      <c r="J17" s="698">
        <f>SUM(J18:J22)</f>
        <v>-107383.57</v>
      </c>
      <c r="K17" s="698"/>
      <c r="L17" s="698">
        <f t="shared" si="7"/>
        <v>0</v>
      </c>
      <c r="M17" s="698"/>
      <c r="N17" s="698"/>
      <c r="O17" s="711"/>
      <c r="P17" s="711"/>
      <c r="Q17" s="711"/>
    </row>
    <row r="18" spans="1:17" ht="16" thickBot="1">
      <c r="A18" s="239" t="s">
        <v>814</v>
      </c>
      <c r="B18" s="240" t="s">
        <v>799</v>
      </c>
      <c r="C18" s="712">
        <f>SUM(D18:E18)</f>
        <v>0</v>
      </c>
      <c r="D18" s="712">
        <v>0</v>
      </c>
      <c r="E18" s="712"/>
      <c r="F18" s="698">
        <f t="shared" si="2"/>
        <v>0</v>
      </c>
      <c r="G18" s="698"/>
      <c r="H18" s="698"/>
      <c r="I18" s="698">
        <f t="shared" si="4"/>
        <v>0</v>
      </c>
      <c r="J18" s="698">
        <v>0</v>
      </c>
      <c r="K18" s="698"/>
      <c r="L18" s="698">
        <f t="shared" si="7"/>
        <v>0</v>
      </c>
      <c r="M18" s="698"/>
      <c r="N18" s="698"/>
      <c r="O18" s="711"/>
      <c r="P18" s="711"/>
      <c r="Q18" s="711"/>
    </row>
    <row r="19" spans="1:17" ht="16" thickBot="1">
      <c r="A19" s="239" t="s">
        <v>815</v>
      </c>
      <c r="B19" s="240" t="s">
        <v>801</v>
      </c>
      <c r="C19" s="712">
        <f t="shared" si="0"/>
        <v>434445424.94999999</v>
      </c>
      <c r="D19" s="712">
        <v>434445424.94999999</v>
      </c>
      <c r="E19" s="712"/>
      <c r="F19" s="698">
        <f t="shared" si="2"/>
        <v>0</v>
      </c>
      <c r="G19" s="698"/>
      <c r="H19" s="698"/>
      <c r="I19" s="698">
        <f t="shared" si="4"/>
        <v>-107383.57</v>
      </c>
      <c r="J19" s="698">
        <v>-107383.57</v>
      </c>
      <c r="K19" s="698"/>
      <c r="L19" s="698">
        <f t="shared" si="7"/>
        <v>0</v>
      </c>
      <c r="M19" s="698"/>
      <c r="N19" s="698"/>
      <c r="O19" s="711"/>
      <c r="P19" s="711"/>
      <c r="Q19" s="711"/>
    </row>
    <row r="20" spans="1:17" ht="16" thickBot="1">
      <c r="A20" s="239" t="s">
        <v>816</v>
      </c>
      <c r="B20" s="240" t="s">
        <v>803</v>
      </c>
      <c r="C20" s="712">
        <f t="shared" si="0"/>
        <v>0</v>
      </c>
      <c r="D20" s="712">
        <v>0</v>
      </c>
      <c r="E20" s="712"/>
      <c r="F20" s="698">
        <f t="shared" si="2"/>
        <v>0</v>
      </c>
      <c r="G20" s="698"/>
      <c r="H20" s="698"/>
      <c r="I20" s="698">
        <f t="shared" si="4"/>
        <v>0</v>
      </c>
      <c r="J20" s="698">
        <v>0</v>
      </c>
      <c r="K20" s="698"/>
      <c r="L20" s="698">
        <f t="shared" si="7"/>
        <v>0</v>
      </c>
      <c r="M20" s="698"/>
      <c r="N20" s="698"/>
      <c r="O20" s="711"/>
      <c r="P20" s="711"/>
      <c r="Q20" s="711"/>
    </row>
    <row r="21" spans="1:17" ht="16" thickBot="1">
      <c r="A21" s="239" t="s">
        <v>817</v>
      </c>
      <c r="B21" s="240" t="s">
        <v>805</v>
      </c>
      <c r="C21" s="712">
        <f t="shared" si="0"/>
        <v>0</v>
      </c>
      <c r="D21" s="712">
        <v>0</v>
      </c>
      <c r="E21" s="712"/>
      <c r="F21" s="698">
        <f t="shared" si="2"/>
        <v>0</v>
      </c>
      <c r="G21" s="698"/>
      <c r="H21" s="698"/>
      <c r="I21" s="698">
        <f t="shared" si="4"/>
        <v>0</v>
      </c>
      <c r="J21" s="698">
        <v>0</v>
      </c>
      <c r="K21" s="698"/>
      <c r="L21" s="698">
        <f t="shared" si="7"/>
        <v>0</v>
      </c>
      <c r="M21" s="698"/>
      <c r="N21" s="698"/>
      <c r="O21" s="711"/>
      <c r="P21" s="711"/>
      <c r="Q21" s="711"/>
    </row>
    <row r="22" spans="1:17" ht="16" thickBot="1">
      <c r="A22" s="239" t="s">
        <v>818</v>
      </c>
      <c r="B22" s="240" t="s">
        <v>807</v>
      </c>
      <c r="C22" s="712">
        <f t="shared" si="0"/>
        <v>0</v>
      </c>
      <c r="D22" s="712">
        <v>0</v>
      </c>
      <c r="E22" s="712"/>
      <c r="F22" s="698">
        <f t="shared" si="2"/>
        <v>0</v>
      </c>
      <c r="G22" s="698"/>
      <c r="H22" s="698"/>
      <c r="I22" s="698">
        <f t="shared" si="4"/>
        <v>0</v>
      </c>
      <c r="J22" s="698">
        <v>0</v>
      </c>
      <c r="K22" s="698"/>
      <c r="L22" s="698">
        <f t="shared" si="7"/>
        <v>0</v>
      </c>
      <c r="M22" s="698"/>
      <c r="N22" s="698"/>
      <c r="O22" s="711"/>
      <c r="P22" s="711"/>
      <c r="Q22" s="711"/>
    </row>
    <row r="23" spans="1:17" ht="16" thickBot="1">
      <c r="A23" s="242" t="s">
        <v>819</v>
      </c>
      <c r="B23" s="238" t="s">
        <v>739</v>
      </c>
      <c r="C23" s="699">
        <f t="shared" si="0"/>
        <v>776710191.25</v>
      </c>
      <c r="D23" s="699">
        <f>SUM(D24:D29)</f>
        <v>732923510.28999996</v>
      </c>
      <c r="E23" s="699">
        <f>SUM(E24:E29)</f>
        <v>43786680.960000001</v>
      </c>
      <c r="F23" s="699">
        <f t="shared" si="2"/>
        <v>2806089.64</v>
      </c>
      <c r="G23" s="699">
        <f t="shared" ref="G23:H23" si="10">SUM(G24:G29)</f>
        <v>0</v>
      </c>
      <c r="H23" s="699">
        <f t="shared" si="10"/>
        <v>2806089.64</v>
      </c>
      <c r="I23" s="699">
        <f t="shared" si="4"/>
        <v>-8458344.8099999987</v>
      </c>
      <c r="J23" s="699">
        <f t="shared" ref="J23" si="11">SUM(J24:J29)</f>
        <v>-7716822.4499999993</v>
      </c>
      <c r="K23" s="699">
        <f t="shared" ref="K23" si="12">SUM(K24:K29)</f>
        <v>-741522.36</v>
      </c>
      <c r="L23" s="699">
        <f t="shared" si="7"/>
        <v>-446706.76</v>
      </c>
      <c r="M23" s="699">
        <f t="shared" ref="M23" si="13">SUM(M24:M29)</f>
        <v>0</v>
      </c>
      <c r="N23" s="699">
        <f t="shared" ref="N23" si="14">SUM(N24:N29)</f>
        <v>-446706.76</v>
      </c>
      <c r="O23" s="713"/>
      <c r="P23" s="714"/>
      <c r="Q23" s="714"/>
    </row>
    <row r="24" spans="1:17" ht="16" thickBot="1">
      <c r="A24" s="239" t="s">
        <v>820</v>
      </c>
      <c r="B24" s="240" t="s">
        <v>799</v>
      </c>
      <c r="C24" s="699">
        <f t="shared" si="0"/>
        <v>138469.85999999999</v>
      </c>
      <c r="D24" s="699">
        <v>138469.85999999999</v>
      </c>
      <c r="E24" s="699">
        <v>0</v>
      </c>
      <c r="F24" s="699">
        <f t="shared" si="2"/>
        <v>0</v>
      </c>
      <c r="G24" s="699"/>
      <c r="H24" s="699">
        <v>0</v>
      </c>
      <c r="I24" s="699">
        <f t="shared" si="4"/>
        <v>-1589.98</v>
      </c>
      <c r="J24" s="699">
        <v>-1589.98</v>
      </c>
      <c r="K24" s="699">
        <v>0</v>
      </c>
      <c r="L24" s="699">
        <f t="shared" si="7"/>
        <v>0</v>
      </c>
      <c r="M24" s="699"/>
      <c r="N24" s="699">
        <v>0</v>
      </c>
      <c r="O24" s="713"/>
      <c r="P24" s="714"/>
      <c r="Q24" s="714"/>
    </row>
    <row r="25" spans="1:17" ht="16" thickBot="1">
      <c r="A25" s="239" t="s">
        <v>821</v>
      </c>
      <c r="B25" s="240" t="s">
        <v>801</v>
      </c>
      <c r="C25" s="699">
        <f t="shared" si="0"/>
        <v>22495.89</v>
      </c>
      <c r="D25" s="699">
        <v>22495.89</v>
      </c>
      <c r="E25" s="699">
        <v>0</v>
      </c>
      <c r="F25" s="699">
        <f t="shared" si="2"/>
        <v>0</v>
      </c>
      <c r="G25" s="699"/>
      <c r="H25" s="699">
        <v>0</v>
      </c>
      <c r="I25" s="699">
        <f t="shared" si="4"/>
        <v>-8.25</v>
      </c>
      <c r="J25" s="699">
        <v>-8.25</v>
      </c>
      <c r="K25" s="699">
        <v>0</v>
      </c>
      <c r="L25" s="699">
        <f t="shared" si="7"/>
        <v>0</v>
      </c>
      <c r="M25" s="699"/>
      <c r="N25" s="699">
        <v>0</v>
      </c>
      <c r="O25" s="713"/>
      <c r="P25" s="714"/>
      <c r="Q25" s="714"/>
    </row>
    <row r="26" spans="1:17" ht="16" thickBot="1">
      <c r="A26" s="239" t="s">
        <v>822</v>
      </c>
      <c r="B26" s="240" t="s">
        <v>803</v>
      </c>
      <c r="C26" s="699">
        <f t="shared" si="0"/>
        <v>384972.55</v>
      </c>
      <c r="D26" s="699">
        <v>384972.55</v>
      </c>
      <c r="E26" s="699">
        <v>0</v>
      </c>
      <c r="F26" s="699">
        <f t="shared" si="2"/>
        <v>0</v>
      </c>
      <c r="G26" s="699"/>
      <c r="H26" s="699">
        <v>0</v>
      </c>
      <c r="I26" s="699">
        <f t="shared" si="4"/>
        <v>-945.13</v>
      </c>
      <c r="J26" s="699">
        <v>-945.13</v>
      </c>
      <c r="K26" s="699">
        <v>0</v>
      </c>
      <c r="L26" s="699">
        <f t="shared" si="7"/>
        <v>0</v>
      </c>
      <c r="M26" s="699"/>
      <c r="N26" s="699">
        <v>0</v>
      </c>
      <c r="O26" s="713"/>
      <c r="P26" s="714"/>
      <c r="Q26" s="714"/>
    </row>
    <row r="27" spans="1:17" ht="16" thickBot="1">
      <c r="A27" s="239" t="s">
        <v>823</v>
      </c>
      <c r="B27" s="240" t="s">
        <v>805</v>
      </c>
      <c r="C27" s="699">
        <f t="shared" si="0"/>
        <v>24414235.75</v>
      </c>
      <c r="D27" s="699">
        <v>24284235.75</v>
      </c>
      <c r="E27" s="699">
        <v>130000</v>
      </c>
      <c r="F27" s="699">
        <f t="shared" si="2"/>
        <v>0</v>
      </c>
      <c r="G27" s="699"/>
      <c r="H27" s="699">
        <v>0</v>
      </c>
      <c r="I27" s="699">
        <f t="shared" si="4"/>
        <v>-126086.23999999999</v>
      </c>
      <c r="J27" s="699">
        <v>-125940.23</v>
      </c>
      <c r="K27" s="699">
        <v>-146.01</v>
      </c>
      <c r="L27" s="699">
        <f t="shared" si="7"/>
        <v>0</v>
      </c>
      <c r="M27" s="699"/>
      <c r="N27" s="699">
        <v>0</v>
      </c>
      <c r="O27" s="713"/>
      <c r="P27" s="714"/>
      <c r="Q27" s="714"/>
    </row>
    <row r="28" spans="1:17" ht="16" thickBot="1">
      <c r="A28" s="239" t="s">
        <v>824</v>
      </c>
      <c r="B28" s="240" t="s">
        <v>807</v>
      </c>
      <c r="C28" s="699">
        <f t="shared" si="0"/>
        <v>668070959.81999993</v>
      </c>
      <c r="D28" s="699">
        <v>630696450.27999997</v>
      </c>
      <c r="E28" s="699">
        <v>37374509.539999999</v>
      </c>
      <c r="F28" s="699">
        <f t="shared" si="2"/>
        <v>2784696.99</v>
      </c>
      <c r="G28" s="699"/>
      <c r="H28" s="699">
        <v>2784696.99</v>
      </c>
      <c r="I28" s="699">
        <f t="shared" si="4"/>
        <v>-7760963.3399999999</v>
      </c>
      <c r="J28" s="699">
        <v>-7553644.4399999995</v>
      </c>
      <c r="K28" s="699">
        <v>-207318.9</v>
      </c>
      <c r="L28" s="699">
        <f t="shared" si="7"/>
        <v>-431293.93</v>
      </c>
      <c r="M28" s="699"/>
      <c r="N28" s="699">
        <v>-431293.93</v>
      </c>
      <c r="O28" s="713"/>
      <c r="P28" s="714"/>
      <c r="Q28" s="714"/>
    </row>
    <row r="29" spans="1:17" ht="16" thickBot="1">
      <c r="A29" s="239" t="s">
        <v>825</v>
      </c>
      <c r="B29" s="240" t="s">
        <v>811</v>
      </c>
      <c r="C29" s="699">
        <f t="shared" si="0"/>
        <v>83679057.379999995</v>
      </c>
      <c r="D29" s="699">
        <v>77396885.959999993</v>
      </c>
      <c r="E29" s="699">
        <v>6282171.4199999999</v>
      </c>
      <c r="F29" s="699">
        <f t="shared" si="2"/>
        <v>21392.65</v>
      </c>
      <c r="G29" s="699"/>
      <c r="H29" s="699">
        <v>21392.65</v>
      </c>
      <c r="I29" s="699">
        <f t="shared" si="4"/>
        <v>-568751.87</v>
      </c>
      <c r="J29" s="699">
        <v>-34694.42</v>
      </c>
      <c r="K29" s="699">
        <v>-534057.44999999995</v>
      </c>
      <c r="L29" s="699">
        <f t="shared" si="7"/>
        <v>-15412.83</v>
      </c>
      <c r="M29" s="699"/>
      <c r="N29" s="699">
        <v>-15412.83</v>
      </c>
      <c r="O29" s="713"/>
      <c r="P29" s="714"/>
      <c r="Q29" s="714"/>
    </row>
    <row r="30" spans="1:17" ht="16" thickBot="1">
      <c r="A30" s="244" t="s">
        <v>826</v>
      </c>
      <c r="B30" s="243" t="s">
        <v>45</v>
      </c>
      <c r="C30" s="699">
        <f>C8+C9+C17+C23</f>
        <v>10019674450.300001</v>
      </c>
      <c r="D30" s="699">
        <f t="shared" ref="D30:Q30" si="15">D8+D9+D17+D23</f>
        <v>9574042884.2400017</v>
      </c>
      <c r="E30" s="699">
        <f t="shared" si="15"/>
        <v>445631566.06</v>
      </c>
      <c r="F30" s="699">
        <f t="shared" si="15"/>
        <v>99411691.650000006</v>
      </c>
      <c r="G30" s="699">
        <f t="shared" si="15"/>
        <v>0</v>
      </c>
      <c r="H30" s="699">
        <f t="shared" si="15"/>
        <v>99411691.650000006</v>
      </c>
      <c r="I30" s="699">
        <f t="shared" si="15"/>
        <v>-29334560.089999996</v>
      </c>
      <c r="J30" s="699">
        <f t="shared" si="15"/>
        <v>-19975907.259999998</v>
      </c>
      <c r="K30" s="699">
        <f t="shared" si="15"/>
        <v>-9358652.8299999982</v>
      </c>
      <c r="L30" s="699">
        <f t="shared" si="15"/>
        <v>-19410075.580000002</v>
      </c>
      <c r="M30" s="699">
        <f t="shared" si="15"/>
        <v>0</v>
      </c>
      <c r="N30" s="699">
        <f t="shared" si="15"/>
        <v>-19410075.580000002</v>
      </c>
      <c r="O30" s="714"/>
      <c r="P30" s="699">
        <f t="shared" si="15"/>
        <v>6045477595.4099998</v>
      </c>
      <c r="Q30" s="699">
        <f t="shared" si="15"/>
        <v>105161408.48999999</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7" fitToHeight="0" orientation="landscape" r:id="rId1"/>
  <headerFooter>
    <oddHeader>&amp;CEN
Annex 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91E1F-4F79-4A79-9A6A-679AD6E71042}">
  <sheetPr codeName="Sheet42">
    <pageSetUpPr fitToPage="1"/>
  </sheetPr>
  <dimension ref="B2:I9"/>
  <sheetViews>
    <sheetView workbookViewId="0"/>
  </sheetViews>
  <sheetFormatPr baseColWidth="10" defaultColWidth="9.1640625" defaultRowHeight="15"/>
  <cols>
    <col min="1" max="1" width="7.1640625" style="1" customWidth="1"/>
    <col min="2" max="2" width="6.1640625" style="1" customWidth="1"/>
    <col min="3" max="3" width="27" style="1" customWidth="1"/>
    <col min="4" max="4" width="18.5" style="1" bestFit="1" customWidth="1"/>
    <col min="5" max="5" width="10.5" style="1" customWidth="1"/>
    <col min="6" max="6" width="21.83203125" style="1" customWidth="1"/>
    <col min="7" max="7" width="13.1640625" style="1" customWidth="1"/>
    <col min="8" max="8" width="11.5" style="1" customWidth="1"/>
    <col min="9" max="9" width="10.83203125" style="1" customWidth="1"/>
    <col min="10" max="16384" width="9.1640625" style="1"/>
  </cols>
  <sheetData>
    <row r="2" spans="2:9">
      <c r="B2" s="227" t="s">
        <v>761</v>
      </c>
    </row>
    <row r="3" spans="2:9">
      <c r="B3" s="245"/>
    </row>
    <row r="4" spans="2:9">
      <c r="B4" s="245"/>
      <c r="D4" s="39" t="s">
        <v>7</v>
      </c>
      <c r="E4" s="39" t="s">
        <v>8</v>
      </c>
      <c r="F4" s="39" t="s">
        <v>9</v>
      </c>
      <c r="G4" s="39" t="s">
        <v>46</v>
      </c>
      <c r="H4" s="39" t="s">
        <v>47</v>
      </c>
      <c r="I4" s="39" t="s">
        <v>155</v>
      </c>
    </row>
    <row r="5" spans="2:9">
      <c r="D5" s="1373" t="s">
        <v>827</v>
      </c>
      <c r="E5" s="1373"/>
      <c r="F5" s="1373"/>
      <c r="G5" s="1373"/>
      <c r="H5" s="1373"/>
      <c r="I5" s="1373"/>
    </row>
    <row r="6" spans="2:9" ht="42" customHeight="1">
      <c r="D6" s="15" t="s">
        <v>828</v>
      </c>
      <c r="E6" s="15" t="s">
        <v>829</v>
      </c>
      <c r="F6" s="15" t="s">
        <v>830</v>
      </c>
      <c r="G6" s="15" t="s">
        <v>831</v>
      </c>
      <c r="H6" s="15" t="s">
        <v>832</v>
      </c>
      <c r="I6" s="15" t="s">
        <v>45</v>
      </c>
    </row>
    <row r="7" spans="2:9" ht="16">
      <c r="B7" s="142">
        <v>1</v>
      </c>
      <c r="C7" s="246" t="s">
        <v>798</v>
      </c>
      <c r="D7" s="247"/>
      <c r="E7" s="247"/>
      <c r="F7" s="247"/>
      <c r="G7" s="247"/>
      <c r="H7" s="247"/>
      <c r="I7" s="247"/>
    </row>
    <row r="8" spans="2:9" ht="16">
      <c r="B8" s="142">
        <v>2</v>
      </c>
      <c r="C8" s="246" t="s">
        <v>813</v>
      </c>
      <c r="D8" s="247"/>
      <c r="E8" s="247"/>
      <c r="F8" s="247"/>
      <c r="G8" s="247"/>
      <c r="H8" s="247"/>
      <c r="I8" s="247"/>
    </row>
    <row r="9" spans="2:9" ht="16">
      <c r="B9" s="248">
        <v>3</v>
      </c>
      <c r="C9" s="249" t="s">
        <v>45</v>
      </c>
      <c r="D9" s="27"/>
      <c r="E9" s="27"/>
      <c r="F9" s="27"/>
      <c r="G9" s="27"/>
      <c r="H9" s="27"/>
      <c r="I9" s="27"/>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13ADD-96EB-4F95-A2ED-F21865F80805}">
  <sheetPr codeName="Sheet43">
    <pageSetUpPr fitToPage="1"/>
  </sheetPr>
  <dimension ref="B2:E11"/>
  <sheetViews>
    <sheetView workbookViewId="0">
      <selection activeCell="D6" sqref="D6"/>
    </sheetView>
  </sheetViews>
  <sheetFormatPr baseColWidth="10" defaultColWidth="9.1640625" defaultRowHeight="15"/>
  <cols>
    <col min="1" max="1" width="7" style="1" customWidth="1"/>
    <col min="2" max="2" width="4.5" style="1" customWidth="1"/>
    <col min="3" max="3" width="58.5" style="1" customWidth="1"/>
    <col min="4" max="4" width="27.5" style="1" customWidth="1"/>
    <col min="5" max="5" width="9.1640625" style="1"/>
    <col min="6" max="6" width="3.5" style="1" customWidth="1"/>
    <col min="7" max="7" width="54.5" style="1" customWidth="1"/>
    <col min="8" max="8" width="25" style="1" customWidth="1"/>
    <col min="9" max="16384" width="9.1640625" style="1"/>
  </cols>
  <sheetData>
    <row r="2" spans="2:5">
      <c r="B2" s="227" t="s">
        <v>762</v>
      </c>
      <c r="C2" s="3"/>
      <c r="D2" s="3"/>
      <c r="E2" s="3"/>
    </row>
    <row r="3" spans="2:5" ht="17" thickBot="1">
      <c r="B3" s="250"/>
      <c r="C3" s="251"/>
      <c r="D3" s="251"/>
      <c r="E3" s="3"/>
    </row>
    <row r="4" spans="2:5" ht="17" thickBot="1">
      <c r="B4" s="250"/>
      <c r="C4" s="251"/>
      <c r="D4" s="252" t="s">
        <v>7</v>
      </c>
      <c r="E4" s="3"/>
    </row>
    <row r="5" spans="2:5" ht="17" thickBot="1">
      <c r="B5" s="250"/>
      <c r="C5" s="251"/>
      <c r="D5" s="253" t="s">
        <v>833</v>
      </c>
      <c r="E5" s="3"/>
    </row>
    <row r="6" spans="2:5" ht="25.5" customHeight="1" thickBot="1">
      <c r="B6" s="254" t="s">
        <v>178</v>
      </c>
      <c r="C6" s="255" t="s">
        <v>834</v>
      </c>
      <c r="D6" s="700">
        <v>35093075.009999998</v>
      </c>
      <c r="E6" s="3"/>
    </row>
    <row r="7" spans="2:5" ht="25.5" customHeight="1" thickBot="1">
      <c r="B7" s="256" t="s">
        <v>180</v>
      </c>
      <c r="C7" s="257" t="s">
        <v>835</v>
      </c>
      <c r="D7" s="700">
        <f>D11-D6</f>
        <v>61512527.000000007</v>
      </c>
      <c r="E7" s="3"/>
    </row>
    <row r="8" spans="2:5" ht="25.5" customHeight="1" thickBot="1">
      <c r="B8" s="256" t="s">
        <v>800</v>
      </c>
      <c r="C8" s="257" t="s">
        <v>836</v>
      </c>
      <c r="D8" s="700"/>
      <c r="E8" s="3"/>
    </row>
    <row r="9" spans="2:5" ht="25.5" customHeight="1" thickBot="1">
      <c r="B9" s="256" t="s">
        <v>802</v>
      </c>
      <c r="C9" s="258" t="s">
        <v>837</v>
      </c>
      <c r="D9" s="701"/>
      <c r="E9" s="3"/>
    </row>
    <row r="10" spans="2:5" ht="25.5" customHeight="1" thickBot="1">
      <c r="B10" s="256" t="s">
        <v>804</v>
      </c>
      <c r="C10" s="258" t="s">
        <v>838</v>
      </c>
      <c r="D10" s="701"/>
      <c r="E10" s="3"/>
    </row>
    <row r="11" spans="2:5" ht="25.5" customHeight="1" thickBot="1">
      <c r="B11" s="259" t="s">
        <v>806</v>
      </c>
      <c r="C11" s="260" t="s">
        <v>839</v>
      </c>
      <c r="D11" s="701">
        <v>96605602.010000005</v>
      </c>
      <c r="E11" s="3"/>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C596D-82C0-45F9-B908-72EA83E0E51D}">
  <sheetPr codeName="Sheet44"/>
  <dimension ref="B2:E18"/>
  <sheetViews>
    <sheetView workbookViewId="0">
      <selection activeCell="D1" sqref="D1"/>
    </sheetView>
  </sheetViews>
  <sheetFormatPr baseColWidth="10" defaultColWidth="9.1640625" defaultRowHeight="15"/>
  <cols>
    <col min="1" max="1" width="7" style="1" customWidth="1"/>
    <col min="2" max="2" width="4.5" style="1" customWidth="1"/>
    <col min="3" max="3" width="58.5" style="1" customWidth="1"/>
    <col min="4" max="4" width="27.5" style="1" customWidth="1"/>
    <col min="5" max="5" width="29.1640625" style="1" customWidth="1"/>
    <col min="6" max="6" width="9.1640625" style="1"/>
    <col min="7" max="7" width="3.5" style="1" customWidth="1"/>
    <col min="8" max="8" width="54.5" style="1" customWidth="1"/>
    <col min="9" max="9" width="25" style="1" customWidth="1"/>
    <col min="10" max="16384" width="9.1640625" style="1"/>
  </cols>
  <sheetData>
    <row r="2" spans="2:5">
      <c r="B2" s="227" t="s">
        <v>763</v>
      </c>
    </row>
    <row r="3" spans="2:5" ht="17" thickBot="1">
      <c r="B3" s="187"/>
      <c r="C3" s="228"/>
      <c r="D3" s="228"/>
      <c r="E3" s="261"/>
    </row>
    <row r="4" spans="2:5" ht="17" thickBot="1">
      <c r="B4" s="187"/>
      <c r="C4" s="228"/>
      <c r="D4" s="230" t="s">
        <v>7</v>
      </c>
      <c r="E4" s="262" t="s">
        <v>8</v>
      </c>
    </row>
    <row r="5" spans="2:5" ht="17" thickBot="1">
      <c r="B5" s="187"/>
      <c r="C5" s="228"/>
      <c r="D5" s="263" t="s">
        <v>833</v>
      </c>
      <c r="E5" s="262" t="s">
        <v>840</v>
      </c>
    </row>
    <row r="6" spans="2:5" ht="25.5" customHeight="1" thickBot="1">
      <c r="B6" s="264" t="s">
        <v>178</v>
      </c>
      <c r="C6" s="265" t="s">
        <v>834</v>
      </c>
      <c r="D6" s="715">
        <v>35093075.009999998</v>
      </c>
      <c r="E6" s="716"/>
    </row>
    <row r="7" spans="2:5" ht="25.5" customHeight="1" thickBot="1">
      <c r="B7" s="242" t="s">
        <v>180</v>
      </c>
      <c r="C7" s="238" t="s">
        <v>835</v>
      </c>
      <c r="D7" s="715">
        <f>D18-D6</f>
        <v>61512527.000000007</v>
      </c>
      <c r="E7" s="716"/>
    </row>
    <row r="8" spans="2:5" ht="25.5" customHeight="1" thickBot="1">
      <c r="B8" s="242" t="s">
        <v>800</v>
      </c>
      <c r="C8" s="238" t="s">
        <v>836</v>
      </c>
      <c r="D8" s="715"/>
      <c r="E8" s="716"/>
    </row>
    <row r="9" spans="2:5" ht="25.5" customHeight="1" thickBot="1">
      <c r="B9" s="242" t="s">
        <v>802</v>
      </c>
      <c r="C9" s="266" t="s">
        <v>841</v>
      </c>
      <c r="D9" s="715"/>
      <c r="E9" s="716"/>
    </row>
    <row r="10" spans="2:5" ht="25.5" customHeight="1" thickBot="1">
      <c r="B10" s="242" t="s">
        <v>804</v>
      </c>
      <c r="C10" s="266" t="s">
        <v>842</v>
      </c>
      <c r="D10" s="720"/>
      <c r="E10" s="717"/>
    </row>
    <row r="11" spans="2:5" ht="25.5" customHeight="1" thickBot="1">
      <c r="B11" s="242" t="s">
        <v>806</v>
      </c>
      <c r="C11" s="266" t="s">
        <v>843</v>
      </c>
      <c r="D11" s="720"/>
      <c r="E11" s="718"/>
    </row>
    <row r="12" spans="2:5" ht="25.5" customHeight="1" thickBot="1">
      <c r="B12" s="242" t="s">
        <v>808</v>
      </c>
      <c r="C12" s="266" t="s">
        <v>844</v>
      </c>
      <c r="D12" s="720"/>
      <c r="E12" s="718"/>
    </row>
    <row r="13" spans="2:5" ht="25.5" customHeight="1" thickBot="1">
      <c r="B13" s="242" t="s">
        <v>810</v>
      </c>
      <c r="C13" s="266" t="s">
        <v>845</v>
      </c>
      <c r="D13" s="720"/>
      <c r="E13" s="718"/>
    </row>
    <row r="14" spans="2:5" ht="25.5" customHeight="1" thickBot="1">
      <c r="B14" s="242" t="s">
        <v>812</v>
      </c>
      <c r="C14" s="266" t="s">
        <v>846</v>
      </c>
      <c r="D14" s="720"/>
      <c r="E14" s="718"/>
    </row>
    <row r="15" spans="2:5" ht="25.5" customHeight="1" thickBot="1">
      <c r="B15" s="242" t="s">
        <v>814</v>
      </c>
      <c r="C15" s="266" t="s">
        <v>837</v>
      </c>
      <c r="D15" s="720"/>
      <c r="E15" s="716"/>
    </row>
    <row r="16" spans="2:5" ht="25.5" customHeight="1" thickBot="1">
      <c r="B16" s="242" t="s">
        <v>815</v>
      </c>
      <c r="C16" s="266" t="s">
        <v>838</v>
      </c>
      <c r="D16" s="720"/>
      <c r="E16" s="716"/>
    </row>
    <row r="17" spans="2:5" ht="25.5" customHeight="1" thickBot="1">
      <c r="B17" s="256" t="s">
        <v>816</v>
      </c>
      <c r="C17" s="258" t="s">
        <v>847</v>
      </c>
      <c r="D17" s="721"/>
      <c r="E17" s="719"/>
    </row>
    <row r="18" spans="2:5" ht="25.5" customHeight="1" thickBot="1">
      <c r="B18" s="268" t="s">
        <v>817</v>
      </c>
      <c r="C18" s="269" t="s">
        <v>839</v>
      </c>
      <c r="D18" s="720">
        <v>96605602.010000005</v>
      </c>
      <c r="E18" s="716"/>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CE0F0-BDB5-4EDB-BF70-383232C47B28}">
  <sheetPr codeName="Sheet51"/>
  <dimension ref="A1:E14"/>
  <sheetViews>
    <sheetView workbookViewId="0">
      <selection activeCell="D14" sqref="D14"/>
    </sheetView>
  </sheetViews>
  <sheetFormatPr baseColWidth="10" defaultColWidth="9.1640625" defaultRowHeight="15"/>
  <cols>
    <col min="1" max="1" width="4.5" style="1" customWidth="1"/>
    <col min="2" max="3" width="26.5" style="1" customWidth="1"/>
    <col min="4" max="5" width="27" style="1" customWidth="1"/>
    <col min="6" max="16384" width="9.1640625" style="1"/>
  </cols>
  <sheetData>
    <row r="1" spans="1:5">
      <c r="A1" s="227" t="s">
        <v>770</v>
      </c>
    </row>
    <row r="2" spans="1:5" ht="17" thickBot="1">
      <c r="A2" s="1452"/>
      <c r="B2" s="1452"/>
      <c r="C2" s="292"/>
      <c r="D2" s="293"/>
      <c r="E2" s="293"/>
    </row>
    <row r="3" spans="1:5" ht="17" thickBot="1">
      <c r="A3" s="1452"/>
      <c r="B3" s="1452"/>
      <c r="C3" s="284"/>
      <c r="D3" s="294" t="s">
        <v>7</v>
      </c>
      <c r="E3" s="294" t="s">
        <v>8</v>
      </c>
    </row>
    <row r="4" spans="1:5" ht="16">
      <c r="A4" s="1452"/>
      <c r="B4" s="1452"/>
      <c r="C4" s="228"/>
      <c r="D4" s="1439" t="s">
        <v>924</v>
      </c>
      <c r="E4" s="1453"/>
    </row>
    <row r="5" spans="1:5" ht="17" thickBot="1">
      <c r="A5" s="1452"/>
      <c r="B5" s="1452"/>
      <c r="C5" s="232"/>
      <c r="D5" s="1454"/>
      <c r="E5" s="1455"/>
    </row>
    <row r="6" spans="1:5" ht="17" thickBot="1">
      <c r="A6" s="1451"/>
      <c r="B6" s="1451"/>
      <c r="C6" s="238"/>
      <c r="D6" s="262" t="s">
        <v>925</v>
      </c>
      <c r="E6" s="231" t="s">
        <v>926</v>
      </c>
    </row>
    <row r="7" spans="1:5" ht="16" thickBot="1">
      <c r="A7" s="285" t="s">
        <v>178</v>
      </c>
      <c r="B7" s="1449" t="s">
        <v>927</v>
      </c>
      <c r="C7" s="1450"/>
      <c r="D7" s="238"/>
      <c r="E7" s="238"/>
    </row>
    <row r="8" spans="1:5" ht="16" thickBot="1">
      <c r="A8" s="291" t="s">
        <v>180</v>
      </c>
      <c r="B8" s="1449" t="s">
        <v>928</v>
      </c>
      <c r="C8" s="1450"/>
      <c r="D8" s="238"/>
      <c r="E8" s="238"/>
    </row>
    <row r="9" spans="1:5" ht="16" thickBot="1">
      <c r="A9" s="287" t="s">
        <v>800</v>
      </c>
      <c r="B9" s="1445" t="s">
        <v>929</v>
      </c>
      <c r="C9" s="1446"/>
      <c r="D9" s="238"/>
      <c r="E9" s="238"/>
    </row>
    <row r="10" spans="1:5" ht="16" thickBot="1">
      <c r="A10" s="287" t="s">
        <v>802</v>
      </c>
      <c r="B10" s="1445" t="s">
        <v>930</v>
      </c>
      <c r="C10" s="1446"/>
      <c r="D10" s="238"/>
      <c r="E10" s="238"/>
    </row>
    <row r="11" spans="1:5" ht="16" thickBot="1">
      <c r="A11" s="287" t="s">
        <v>804</v>
      </c>
      <c r="B11" s="1445" t="s">
        <v>931</v>
      </c>
      <c r="C11" s="1446"/>
      <c r="D11" s="238"/>
      <c r="E11" s="238"/>
    </row>
    <row r="12" spans="1:5" ht="16" thickBot="1">
      <c r="A12" s="287" t="s">
        <v>806</v>
      </c>
      <c r="B12" s="1445" t="s">
        <v>932</v>
      </c>
      <c r="C12" s="1446"/>
      <c r="D12" s="238"/>
      <c r="E12" s="238"/>
    </row>
    <row r="13" spans="1:5" ht="16" thickBot="1">
      <c r="A13" s="287" t="s">
        <v>808</v>
      </c>
      <c r="B13" s="1445" t="s">
        <v>933</v>
      </c>
      <c r="C13" s="1446"/>
      <c r="D13" s="238"/>
      <c r="E13" s="238"/>
    </row>
    <row r="14" spans="1:5" ht="16" thickBot="1">
      <c r="A14" s="295" t="s">
        <v>810</v>
      </c>
      <c r="B14" s="1447" t="s">
        <v>45</v>
      </c>
      <c r="C14" s="1448"/>
      <c r="D14" s="238"/>
      <c r="E14" s="238"/>
    </row>
  </sheetData>
  <mergeCells count="14">
    <mergeCell ref="A6:B6"/>
    <mergeCell ref="A2:B2"/>
    <mergeCell ref="A3:B3"/>
    <mergeCell ref="A4:B4"/>
    <mergeCell ref="D4:E5"/>
    <mergeCell ref="A5:B5"/>
    <mergeCell ref="B13:C13"/>
    <mergeCell ref="B14:C14"/>
    <mergeCell ref="B7:C7"/>
    <mergeCell ref="B8:C8"/>
    <mergeCell ref="B9:C9"/>
    <mergeCell ref="B10:C10"/>
    <mergeCell ref="B11:C11"/>
    <mergeCell ref="B12:C12"/>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B79EF-002E-44BC-B15D-1DD9665B97A7}">
  <sheetPr codeName="Sheet45">
    <pageSetUpPr fitToPage="1"/>
  </sheetPr>
  <dimension ref="A1:J17"/>
  <sheetViews>
    <sheetView workbookViewId="0">
      <selection activeCell="D11" sqref="D11"/>
    </sheetView>
  </sheetViews>
  <sheetFormatPr baseColWidth="10" defaultColWidth="9.1640625" defaultRowHeight="15"/>
  <cols>
    <col min="1" max="1" width="9.1640625" style="1"/>
    <col min="2" max="2" width="26" style="1" customWidth="1"/>
    <col min="3" max="6" width="9.1640625" style="1"/>
    <col min="7" max="7" width="14.5" style="1" customWidth="1"/>
    <col min="8" max="8" width="17" style="1" customWidth="1"/>
    <col min="9" max="9" width="17.83203125" style="1" customWidth="1"/>
    <col min="10" max="10" width="18.5" style="1" customWidth="1"/>
    <col min="11" max="16384" width="9.1640625" style="1"/>
  </cols>
  <sheetData>
    <row r="1" spans="1:10">
      <c r="A1" s="227" t="s">
        <v>764</v>
      </c>
    </row>
    <row r="2" spans="1:10" ht="17" thickBot="1">
      <c r="A2" s="187"/>
      <c r="B2" s="228"/>
      <c r="C2" s="228"/>
      <c r="D2" s="228"/>
      <c r="E2" s="228"/>
      <c r="F2" s="228"/>
      <c r="G2" s="228"/>
      <c r="H2" s="228"/>
      <c r="I2" s="228"/>
      <c r="J2" s="228"/>
    </row>
    <row r="3" spans="1:10" ht="23.25" customHeight="1" thickBot="1">
      <c r="A3" s="229"/>
      <c r="B3" s="229"/>
      <c r="C3" s="230" t="s">
        <v>7</v>
      </c>
      <c r="D3" s="231" t="s">
        <v>8</v>
      </c>
      <c r="E3" s="231" t="s">
        <v>9</v>
      </c>
      <c r="F3" s="231" t="s">
        <v>46</v>
      </c>
      <c r="G3" s="231" t="s">
        <v>47</v>
      </c>
      <c r="H3" s="231" t="s">
        <v>155</v>
      </c>
      <c r="I3" s="231" t="s">
        <v>156</v>
      </c>
      <c r="J3" s="231" t="s">
        <v>157</v>
      </c>
    </row>
    <row r="4" spans="1:10" ht="36" customHeight="1" thickBot="1">
      <c r="A4" s="229"/>
      <c r="B4" s="229"/>
      <c r="C4" s="1433" t="s">
        <v>848</v>
      </c>
      <c r="D4" s="1434"/>
      <c r="E4" s="1434"/>
      <c r="F4" s="1456"/>
      <c r="G4" s="1457" t="s">
        <v>784</v>
      </c>
      <c r="H4" s="1458"/>
      <c r="I4" s="1442" t="s">
        <v>849</v>
      </c>
      <c r="J4" s="1441"/>
    </row>
    <row r="5" spans="1:10" ht="17" thickBot="1">
      <c r="A5" s="229"/>
      <c r="B5" s="229"/>
      <c r="C5" s="1459" t="s">
        <v>850</v>
      </c>
      <c r="D5" s="1439" t="s">
        <v>851</v>
      </c>
      <c r="E5" s="1440"/>
      <c r="F5" s="1453"/>
      <c r="G5" s="1443" t="s">
        <v>852</v>
      </c>
      <c r="H5" s="1443" t="s">
        <v>853</v>
      </c>
      <c r="I5" s="270"/>
      <c r="J5" s="1443" t="s">
        <v>854</v>
      </c>
    </row>
    <row r="6" spans="1:10" ht="66.75" customHeight="1" thickBot="1">
      <c r="A6" s="229"/>
      <c r="B6" s="229"/>
      <c r="C6" s="1460"/>
      <c r="D6" s="234"/>
      <c r="E6" s="271" t="s">
        <v>855</v>
      </c>
      <c r="F6" s="272" t="s">
        <v>856</v>
      </c>
      <c r="G6" s="1444"/>
      <c r="H6" s="1444"/>
      <c r="I6" s="273"/>
      <c r="J6" s="1461"/>
    </row>
    <row r="7" spans="1:10" ht="29" thickBot="1">
      <c r="A7" s="236" t="s">
        <v>796</v>
      </c>
      <c r="B7" s="237" t="s">
        <v>797</v>
      </c>
      <c r="C7" s="274"/>
      <c r="D7" s="274"/>
      <c r="E7" s="274"/>
      <c r="F7" s="275"/>
      <c r="G7" s="275"/>
      <c r="H7" s="275"/>
      <c r="I7" s="275"/>
      <c r="J7" s="275"/>
    </row>
    <row r="8" spans="1:10" ht="16" thickBot="1">
      <c r="A8" s="236" t="s">
        <v>178</v>
      </c>
      <c r="B8" s="237" t="s">
        <v>798</v>
      </c>
      <c r="C8" s="704">
        <f>SUM(C9:C14)</f>
        <v>16422593.25</v>
      </c>
      <c r="D8" s="704">
        <f t="shared" ref="D8:J8" si="0">SUM(D9:D14)</f>
        <v>57277842.829999998</v>
      </c>
      <c r="E8" s="704">
        <f t="shared" si="0"/>
        <v>0</v>
      </c>
      <c r="F8" s="705">
        <f t="shared" si="0"/>
        <v>0</v>
      </c>
      <c r="G8" s="705">
        <f t="shared" si="0"/>
        <v>-151357.74</v>
      </c>
      <c r="H8" s="705">
        <f t="shared" si="0"/>
        <v>-11540015.35</v>
      </c>
      <c r="I8" s="705">
        <f t="shared" si="0"/>
        <v>0</v>
      </c>
      <c r="J8" s="705">
        <f t="shared" si="0"/>
        <v>0</v>
      </c>
    </row>
    <row r="9" spans="1:10" ht="16" thickBot="1">
      <c r="A9" s="239" t="s">
        <v>180</v>
      </c>
      <c r="B9" s="240" t="s">
        <v>799</v>
      </c>
      <c r="C9" s="702">
        <v>0</v>
      </c>
      <c r="D9" s="702">
        <v>0</v>
      </c>
      <c r="E9" s="702"/>
      <c r="F9" s="702"/>
      <c r="G9" s="702">
        <v>0</v>
      </c>
      <c r="H9" s="702">
        <v>0</v>
      </c>
      <c r="I9" s="703"/>
      <c r="J9" s="703"/>
    </row>
    <row r="10" spans="1:10" ht="16" thickBot="1">
      <c r="A10" s="239" t="s">
        <v>800</v>
      </c>
      <c r="B10" s="240" t="s">
        <v>801</v>
      </c>
      <c r="C10" s="702">
        <v>0</v>
      </c>
      <c r="D10" s="702">
        <v>0</v>
      </c>
      <c r="E10" s="702"/>
      <c r="F10" s="702"/>
      <c r="G10" s="702">
        <v>0</v>
      </c>
      <c r="H10" s="702">
        <v>0</v>
      </c>
      <c r="I10" s="703"/>
      <c r="J10" s="703"/>
    </row>
    <row r="11" spans="1:10" ht="16" thickBot="1">
      <c r="A11" s="239" t="s">
        <v>802</v>
      </c>
      <c r="B11" s="240" t="s">
        <v>803</v>
      </c>
      <c r="C11" s="702">
        <v>0</v>
      </c>
      <c r="D11" s="702">
        <v>0</v>
      </c>
      <c r="E11" s="702"/>
      <c r="F11" s="702"/>
      <c r="G11" s="702">
        <v>0</v>
      </c>
      <c r="H11" s="702">
        <v>0</v>
      </c>
      <c r="I11" s="703"/>
      <c r="J11" s="703"/>
    </row>
    <row r="12" spans="1:10" ht="16" thickBot="1">
      <c r="A12" s="239" t="s">
        <v>804</v>
      </c>
      <c r="B12" s="240" t="s">
        <v>805</v>
      </c>
      <c r="C12" s="702">
        <v>0</v>
      </c>
      <c r="D12" s="702">
        <v>0</v>
      </c>
      <c r="E12" s="702"/>
      <c r="F12" s="702"/>
      <c r="G12" s="702">
        <v>0</v>
      </c>
      <c r="H12" s="702">
        <v>0</v>
      </c>
      <c r="I12" s="703"/>
      <c r="J12" s="703"/>
    </row>
    <row r="13" spans="1:10" ht="16" thickBot="1">
      <c r="A13" s="239" t="s">
        <v>806</v>
      </c>
      <c r="B13" s="240" t="s">
        <v>807</v>
      </c>
      <c r="C13" s="702">
        <v>3226328.93</v>
      </c>
      <c r="D13" s="702">
        <v>52989845.539999999</v>
      </c>
      <c r="E13" s="702"/>
      <c r="F13" s="702"/>
      <c r="G13" s="702">
        <v>-25560.85</v>
      </c>
      <c r="H13" s="702">
        <v>-9718639.6600000001</v>
      </c>
      <c r="I13" s="703"/>
      <c r="J13" s="703"/>
    </row>
    <row r="14" spans="1:10" ht="16" thickBot="1">
      <c r="A14" s="239" t="s">
        <v>808</v>
      </c>
      <c r="B14" s="240" t="s">
        <v>811</v>
      </c>
      <c r="C14" s="702">
        <v>13196264.32</v>
      </c>
      <c r="D14" s="702">
        <v>4287997.29</v>
      </c>
      <c r="E14" s="702"/>
      <c r="F14" s="702"/>
      <c r="G14" s="702">
        <v>-125796.89</v>
      </c>
      <c r="H14" s="702">
        <v>-1821375.69</v>
      </c>
      <c r="I14" s="703"/>
      <c r="J14" s="703"/>
    </row>
    <row r="15" spans="1:10" ht="16" thickBot="1">
      <c r="A15" s="242" t="s">
        <v>810</v>
      </c>
      <c r="B15" s="238" t="s">
        <v>857</v>
      </c>
      <c r="C15" s="702"/>
      <c r="D15" s="702"/>
      <c r="E15" s="702"/>
      <c r="F15" s="702"/>
      <c r="G15" s="702"/>
      <c r="H15" s="702"/>
      <c r="I15" s="703"/>
      <c r="J15" s="703"/>
    </row>
    <row r="16" spans="1:10" ht="16" thickBot="1">
      <c r="A16" s="242" t="s">
        <v>812</v>
      </c>
      <c r="B16" s="238" t="s">
        <v>858</v>
      </c>
      <c r="C16" s="702"/>
      <c r="D16" s="702"/>
      <c r="E16" s="702"/>
      <c r="F16" s="703"/>
      <c r="G16" s="703"/>
      <c r="H16" s="703"/>
      <c r="I16" s="703"/>
      <c r="J16" s="703"/>
    </row>
    <row r="17" spans="1:10" ht="16" thickBot="1">
      <c r="A17" s="244">
        <v>100</v>
      </c>
      <c r="B17" s="243" t="s">
        <v>45</v>
      </c>
      <c r="C17" s="704">
        <f>SUM(C8,C15,C16)</f>
        <v>16422593.25</v>
      </c>
      <c r="D17" s="704">
        <f t="shared" ref="D17:J17" si="1">SUM(D8,D15,D16)</f>
        <v>57277842.829999998</v>
      </c>
      <c r="E17" s="704">
        <f t="shared" si="1"/>
        <v>0</v>
      </c>
      <c r="F17" s="705">
        <f t="shared" si="1"/>
        <v>0</v>
      </c>
      <c r="G17" s="705">
        <f t="shared" si="1"/>
        <v>-151357.74</v>
      </c>
      <c r="H17" s="705">
        <f t="shared" si="1"/>
        <v>-11540015.35</v>
      </c>
      <c r="I17" s="705">
        <f t="shared" si="1"/>
        <v>0</v>
      </c>
      <c r="J17" s="705">
        <f t="shared" si="1"/>
        <v>0</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93" fitToHeight="0" orientation="landscape" r:id="rId1"/>
  <headerFooter>
    <oddHeader>&amp;CEN
Annex XV</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D2A3-0552-4775-B1B2-DDF49E1DE929}">
  <sheetPr codeName="Sheet46"/>
  <dimension ref="B2:D9"/>
  <sheetViews>
    <sheetView workbookViewId="0"/>
  </sheetViews>
  <sheetFormatPr baseColWidth="10" defaultColWidth="9.1640625" defaultRowHeight="15"/>
  <cols>
    <col min="1" max="1" width="9.1640625" style="1"/>
    <col min="2" max="2" width="4.5" style="1" customWidth="1"/>
    <col min="3" max="3" width="41.83203125" style="1" customWidth="1"/>
    <col min="4" max="4" width="49.5" style="1" customWidth="1"/>
    <col min="5" max="16384" width="9.1640625" style="1"/>
  </cols>
  <sheetData>
    <row r="2" spans="2:4">
      <c r="B2" s="227" t="s">
        <v>765</v>
      </c>
    </row>
    <row r="3" spans="2:4" ht="17" thickBot="1">
      <c r="B3" s="187"/>
      <c r="C3" s="228"/>
      <c r="D3" s="228"/>
    </row>
    <row r="4" spans="2:4" ht="17" thickBot="1">
      <c r="B4" s="229"/>
      <c r="C4" s="229"/>
      <c r="D4" s="230" t="s">
        <v>7</v>
      </c>
    </row>
    <row r="5" spans="2:4" ht="36" customHeight="1">
      <c r="B5" s="229"/>
      <c r="C5" s="229"/>
      <c r="D5" s="1443" t="s">
        <v>859</v>
      </c>
    </row>
    <row r="6" spans="2:4" ht="17" thickBot="1">
      <c r="B6" s="229"/>
      <c r="C6" s="229"/>
      <c r="D6" s="1461"/>
    </row>
    <row r="7" spans="2:4" ht="29.25" customHeight="1" thickBot="1">
      <c r="B7" s="236" t="s">
        <v>178</v>
      </c>
      <c r="C7" s="237" t="s">
        <v>860</v>
      </c>
      <c r="D7" s="267"/>
    </row>
    <row r="8" spans="2:4" ht="50.25" customHeight="1" thickBot="1">
      <c r="B8" s="242" t="s">
        <v>180</v>
      </c>
      <c r="C8" s="238" t="s">
        <v>861</v>
      </c>
      <c r="D8" s="267"/>
    </row>
    <row r="9" spans="2:4" ht="63" customHeight="1">
      <c r="B9" s="1462"/>
      <c r="C9" s="1462"/>
      <c r="D9" s="1462"/>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2B324-B2EC-4A7B-A1F8-55B20178AFC4}">
  <sheetPr codeName="Sheet47">
    <pageSetUpPr fitToPage="1"/>
  </sheetPr>
  <dimension ref="A1:N31"/>
  <sheetViews>
    <sheetView tabSelected="1" workbookViewId="0">
      <selection activeCell="D11" sqref="D11"/>
    </sheetView>
  </sheetViews>
  <sheetFormatPr baseColWidth="10" defaultColWidth="9.1640625" defaultRowHeight="15"/>
  <cols>
    <col min="1" max="1" width="9.1640625" style="1"/>
    <col min="2" max="2" width="24.83203125" style="1" customWidth="1"/>
    <col min="3" max="14" width="14.5" style="1" customWidth="1"/>
    <col min="15" max="16384" width="9.1640625" style="1"/>
  </cols>
  <sheetData>
    <row r="1" spans="1:14">
      <c r="A1" s="227" t="s">
        <v>766</v>
      </c>
    </row>
    <row r="2" spans="1:14" ht="17" thickBot="1">
      <c r="A2" s="187"/>
      <c r="B2" s="228"/>
      <c r="C2" s="228"/>
      <c r="D2" s="228"/>
      <c r="E2" s="228"/>
      <c r="F2" s="228"/>
      <c r="G2" s="228"/>
      <c r="H2" s="228"/>
      <c r="I2" s="228"/>
      <c r="J2" s="228"/>
      <c r="K2" s="228"/>
      <c r="L2" s="228"/>
      <c r="M2" s="228"/>
      <c r="N2" s="228"/>
    </row>
    <row r="3" spans="1:14" ht="17" thickBot="1">
      <c r="A3" s="229"/>
      <c r="B3" s="229"/>
      <c r="C3" s="230" t="s">
        <v>7</v>
      </c>
      <c r="D3" s="231" t="s">
        <v>8</v>
      </c>
      <c r="E3" s="231" t="s">
        <v>9</v>
      </c>
      <c r="F3" s="231" t="s">
        <v>46</v>
      </c>
      <c r="G3" s="231" t="s">
        <v>47</v>
      </c>
      <c r="H3" s="231" t="s">
        <v>155</v>
      </c>
      <c r="I3" s="231" t="s">
        <v>156</v>
      </c>
      <c r="J3" s="231" t="s">
        <v>157</v>
      </c>
      <c r="K3" s="231" t="s">
        <v>158</v>
      </c>
      <c r="L3" s="231" t="s">
        <v>159</v>
      </c>
      <c r="M3" s="231" t="s">
        <v>160</v>
      </c>
      <c r="N3" s="231" t="s">
        <v>161</v>
      </c>
    </row>
    <row r="4" spans="1:14" ht="17" thickBot="1">
      <c r="A4" s="229"/>
      <c r="B4" s="229"/>
      <c r="C4" s="1457" t="s">
        <v>783</v>
      </c>
      <c r="D4" s="1467"/>
      <c r="E4" s="1467"/>
      <c r="F4" s="1467"/>
      <c r="G4" s="1467"/>
      <c r="H4" s="1467"/>
      <c r="I4" s="1467"/>
      <c r="J4" s="1467"/>
      <c r="K4" s="1467"/>
      <c r="L4" s="1467"/>
      <c r="M4" s="1467"/>
      <c r="N4" s="1468"/>
    </row>
    <row r="5" spans="1:14" ht="17" thickBot="1">
      <c r="A5" s="229"/>
      <c r="B5" s="229"/>
      <c r="C5" s="1439" t="s">
        <v>787</v>
      </c>
      <c r="D5" s="1440"/>
      <c r="E5" s="1441"/>
      <c r="F5" s="1442" t="s">
        <v>788</v>
      </c>
      <c r="G5" s="1440"/>
      <c r="H5" s="1440"/>
      <c r="I5" s="1440"/>
      <c r="J5" s="1440"/>
      <c r="K5" s="1440"/>
      <c r="L5" s="1440"/>
      <c r="M5" s="1440"/>
      <c r="N5" s="1453"/>
    </row>
    <row r="6" spans="1:14">
      <c r="A6" s="1463"/>
      <c r="B6" s="1464"/>
      <c r="C6" s="1465"/>
      <c r="D6" s="1443" t="s">
        <v>862</v>
      </c>
      <c r="E6" s="1443" t="s">
        <v>863</v>
      </c>
      <c r="F6" s="1465"/>
      <c r="G6" s="1443" t="s">
        <v>864</v>
      </c>
      <c r="H6" s="1443" t="s">
        <v>865</v>
      </c>
      <c r="I6" s="1443" t="s">
        <v>866</v>
      </c>
      <c r="J6" s="1443" t="s">
        <v>867</v>
      </c>
      <c r="K6" s="1443" t="s">
        <v>868</v>
      </c>
      <c r="L6" s="1443" t="s">
        <v>869</v>
      </c>
      <c r="M6" s="1443" t="s">
        <v>870</v>
      </c>
      <c r="N6" s="1443" t="s">
        <v>855</v>
      </c>
    </row>
    <row r="7" spans="1:14">
      <c r="A7" s="1463"/>
      <c r="B7" s="1464"/>
      <c r="C7" s="1465"/>
      <c r="D7" s="1466"/>
      <c r="E7" s="1466"/>
      <c r="F7" s="1465"/>
      <c r="G7" s="1466"/>
      <c r="H7" s="1466"/>
      <c r="I7" s="1466"/>
      <c r="J7" s="1466"/>
      <c r="K7" s="1466"/>
      <c r="L7" s="1466"/>
      <c r="M7" s="1466"/>
      <c r="N7" s="1466"/>
    </row>
    <row r="8" spans="1:14" ht="39" customHeight="1" thickBot="1">
      <c r="A8" s="229"/>
      <c r="B8" s="229"/>
      <c r="C8" s="263"/>
      <c r="D8" s="1461"/>
      <c r="E8" s="1461"/>
      <c r="F8" s="1469"/>
      <c r="G8" s="1461"/>
      <c r="H8" s="1444"/>
      <c r="I8" s="1444"/>
      <c r="J8" s="1444"/>
      <c r="K8" s="1444"/>
      <c r="L8" s="1444"/>
      <c r="M8" s="1444"/>
      <c r="N8" s="1444"/>
    </row>
    <row r="9" spans="1:14" ht="29" thickBot="1">
      <c r="A9" s="236" t="s">
        <v>796</v>
      </c>
      <c r="B9" s="237" t="s">
        <v>797</v>
      </c>
      <c r="C9" s="706"/>
      <c r="D9" s="702"/>
      <c r="E9" s="702"/>
      <c r="F9" s="702"/>
      <c r="G9" s="702"/>
      <c r="H9" s="702"/>
      <c r="I9" s="702"/>
      <c r="J9" s="702"/>
      <c r="K9" s="702"/>
      <c r="L9" s="702"/>
      <c r="M9" s="702"/>
      <c r="N9" s="702"/>
    </row>
    <row r="10" spans="1:14" ht="16" thickBot="1">
      <c r="A10" s="236" t="s">
        <v>178</v>
      </c>
      <c r="B10" s="237" t="s">
        <v>798</v>
      </c>
      <c r="C10" s="707">
        <f>SUM(D10:E10)</f>
        <v>4559500742.0200005</v>
      </c>
      <c r="D10" s="704">
        <f>SUM(D11:D15,D17)</f>
        <v>4534031001.7600002</v>
      </c>
      <c r="E10" s="704">
        <f>SUM(E11:E15,E17)</f>
        <v>25469740.260000002</v>
      </c>
      <c r="F10" s="707">
        <f>SUM(G10:M10)</f>
        <v>40267378.280000001</v>
      </c>
      <c r="G10" s="704">
        <f t="shared" ref="G10:M10" si="0">SUM(G11:G15,G17)</f>
        <v>26356325.420000002</v>
      </c>
      <c r="H10" s="704">
        <f t="shared" si="0"/>
        <v>13911052.859999999</v>
      </c>
      <c r="I10" s="704">
        <f t="shared" si="0"/>
        <v>0</v>
      </c>
      <c r="J10" s="704">
        <f t="shared" si="0"/>
        <v>0</v>
      </c>
      <c r="K10" s="704">
        <f t="shared" si="0"/>
        <v>0</v>
      </c>
      <c r="L10" s="704">
        <f t="shared" si="0"/>
        <v>0</v>
      </c>
      <c r="M10" s="704">
        <f t="shared" si="0"/>
        <v>0</v>
      </c>
      <c r="N10" s="702"/>
    </row>
    <row r="11" spans="1:14" ht="16" thickBot="1">
      <c r="A11" s="239" t="s">
        <v>180</v>
      </c>
      <c r="B11" s="240" t="s">
        <v>799</v>
      </c>
      <c r="C11" s="707">
        <f t="shared" ref="C11:C23" si="1">SUM(D11:E11)</f>
        <v>2980.72</v>
      </c>
      <c r="D11" s="702">
        <v>2980.72</v>
      </c>
      <c r="E11" s="702">
        <v>0</v>
      </c>
      <c r="F11" s="704">
        <f t="shared" ref="F11:F23" si="2">SUM(G11:M11)</f>
        <v>0</v>
      </c>
      <c r="G11" s="702">
        <v>0</v>
      </c>
      <c r="H11" s="702">
        <v>0</v>
      </c>
      <c r="I11" s="702">
        <v>0</v>
      </c>
      <c r="J11" s="702"/>
      <c r="K11" s="702"/>
      <c r="L11" s="702"/>
      <c r="M11" s="702"/>
      <c r="N11" s="702"/>
    </row>
    <row r="12" spans="1:14" ht="16" thickBot="1">
      <c r="A12" s="239" t="s">
        <v>800</v>
      </c>
      <c r="B12" s="240" t="s">
        <v>801</v>
      </c>
      <c r="C12" s="707">
        <f t="shared" si="1"/>
        <v>53521103.359999999</v>
      </c>
      <c r="D12" s="702">
        <v>53521103.359999999</v>
      </c>
      <c r="E12" s="702">
        <v>0</v>
      </c>
      <c r="F12" s="704">
        <f t="shared" si="2"/>
        <v>0</v>
      </c>
      <c r="G12" s="702">
        <v>0</v>
      </c>
      <c r="H12" s="702">
        <v>0</v>
      </c>
      <c r="I12" s="702">
        <v>0</v>
      </c>
      <c r="J12" s="702"/>
      <c r="K12" s="702"/>
      <c r="L12" s="702"/>
      <c r="M12" s="702"/>
      <c r="N12" s="702"/>
    </row>
    <row r="13" spans="1:14" ht="16" thickBot="1">
      <c r="A13" s="239" t="s">
        <v>802</v>
      </c>
      <c r="B13" s="240" t="s">
        <v>803</v>
      </c>
      <c r="C13" s="707">
        <f t="shared" si="1"/>
        <v>1571.03</v>
      </c>
      <c r="D13" s="702">
        <v>1571.03</v>
      </c>
      <c r="E13" s="702">
        <v>0</v>
      </c>
      <c r="F13" s="704">
        <f t="shared" si="2"/>
        <v>0</v>
      </c>
      <c r="G13" s="702">
        <v>0</v>
      </c>
      <c r="H13" s="702">
        <v>0</v>
      </c>
      <c r="I13" s="702">
        <v>0</v>
      </c>
      <c r="J13" s="702"/>
      <c r="K13" s="702"/>
      <c r="L13" s="702"/>
      <c r="M13" s="702"/>
      <c r="N13" s="702"/>
    </row>
    <row r="14" spans="1:14" ht="16" thickBot="1">
      <c r="A14" s="239" t="s">
        <v>804</v>
      </c>
      <c r="B14" s="240" t="s">
        <v>805</v>
      </c>
      <c r="C14" s="707">
        <f t="shared" si="1"/>
        <v>158299350.22000003</v>
      </c>
      <c r="D14" s="702">
        <v>158299350.22000003</v>
      </c>
      <c r="E14" s="702">
        <v>0</v>
      </c>
      <c r="F14" s="704">
        <f t="shared" si="2"/>
        <v>0</v>
      </c>
      <c r="G14" s="702">
        <v>0</v>
      </c>
      <c r="H14" s="702">
        <v>0</v>
      </c>
      <c r="I14" s="702">
        <v>0</v>
      </c>
      <c r="J14" s="702"/>
      <c r="K14" s="702"/>
      <c r="L14" s="702"/>
      <c r="M14" s="702"/>
      <c r="N14" s="702"/>
    </row>
    <row r="15" spans="1:14" ht="16" thickBot="1">
      <c r="A15" s="239" t="s">
        <v>806</v>
      </c>
      <c r="B15" s="240" t="s">
        <v>807</v>
      </c>
      <c r="C15" s="707">
        <f t="shared" si="1"/>
        <v>2628777324.4400001</v>
      </c>
      <c r="D15" s="702">
        <v>2605608553.7800002</v>
      </c>
      <c r="E15" s="702">
        <v>23168770.66</v>
      </c>
      <c r="F15" s="704">
        <f t="shared" si="2"/>
        <v>27941200.370000001</v>
      </c>
      <c r="G15" s="702">
        <v>20905774.34</v>
      </c>
      <c r="H15" s="702">
        <v>7035426.0300000003</v>
      </c>
      <c r="I15" s="702">
        <v>0</v>
      </c>
      <c r="J15" s="702"/>
      <c r="K15" s="702"/>
      <c r="L15" s="702"/>
      <c r="M15" s="702"/>
      <c r="N15" s="702"/>
    </row>
    <row r="16" spans="1:14" ht="16" thickBot="1">
      <c r="A16" s="239" t="s">
        <v>808</v>
      </c>
      <c r="B16" s="240" t="s">
        <v>871</v>
      </c>
      <c r="C16" s="707">
        <f t="shared" si="1"/>
        <v>1861058152.73</v>
      </c>
      <c r="D16" s="702">
        <v>1837889382.0699999</v>
      </c>
      <c r="E16" s="702">
        <v>23168770.66</v>
      </c>
      <c r="F16" s="704">
        <f t="shared" si="2"/>
        <v>22936633.52</v>
      </c>
      <c r="G16" s="702">
        <v>15901207.49</v>
      </c>
      <c r="H16" s="702">
        <v>7035426.0300000003</v>
      </c>
      <c r="I16" s="702">
        <v>0</v>
      </c>
      <c r="J16" s="702"/>
      <c r="K16" s="702"/>
      <c r="L16" s="702"/>
      <c r="M16" s="702"/>
      <c r="N16" s="702"/>
    </row>
    <row r="17" spans="1:14" ht="16" thickBot="1">
      <c r="A17" s="239" t="s">
        <v>810</v>
      </c>
      <c r="B17" s="240" t="s">
        <v>811</v>
      </c>
      <c r="C17" s="707">
        <f t="shared" si="1"/>
        <v>1718898412.25</v>
      </c>
      <c r="D17" s="702">
        <v>1716597442.6500001</v>
      </c>
      <c r="E17" s="702">
        <v>2300969.6</v>
      </c>
      <c r="F17" s="704">
        <f t="shared" si="2"/>
        <v>12326177.91</v>
      </c>
      <c r="G17" s="702">
        <v>5450551.0800000001</v>
      </c>
      <c r="H17" s="702">
        <v>6875626.8300000001</v>
      </c>
      <c r="I17" s="702">
        <v>0</v>
      </c>
      <c r="J17" s="702"/>
      <c r="K17" s="702"/>
      <c r="L17" s="702"/>
      <c r="M17" s="702"/>
      <c r="N17" s="702"/>
    </row>
    <row r="18" spans="1:14" ht="16" thickBot="1">
      <c r="A18" s="242" t="s">
        <v>812</v>
      </c>
      <c r="B18" s="238" t="s">
        <v>813</v>
      </c>
      <c r="C18" s="707">
        <f t="shared" si="1"/>
        <v>287074592.37</v>
      </c>
      <c r="D18" s="704">
        <f>SUM(D19:D23)</f>
        <v>287074592.37</v>
      </c>
      <c r="E18" s="704">
        <f>SUM(E19:E23)</f>
        <v>0</v>
      </c>
      <c r="F18" s="704">
        <f t="shared" si="2"/>
        <v>0</v>
      </c>
      <c r="G18" s="704">
        <f>SUM(G19:G23)</f>
        <v>0</v>
      </c>
      <c r="H18" s="704">
        <f t="shared" ref="H18:M18" si="3">SUM(H19:H23)</f>
        <v>0</v>
      </c>
      <c r="I18" s="704">
        <f t="shared" si="3"/>
        <v>0</v>
      </c>
      <c r="J18" s="704">
        <f t="shared" si="3"/>
        <v>0</v>
      </c>
      <c r="K18" s="704">
        <f t="shared" si="3"/>
        <v>0</v>
      </c>
      <c r="L18" s="704">
        <f t="shared" si="3"/>
        <v>0</v>
      </c>
      <c r="M18" s="704">
        <f t="shared" si="3"/>
        <v>0</v>
      </c>
      <c r="N18" s="702"/>
    </row>
    <row r="19" spans="1:14" ht="16" thickBot="1">
      <c r="A19" s="239" t="s">
        <v>814</v>
      </c>
      <c r="B19" s="240" t="s">
        <v>799</v>
      </c>
      <c r="C19" s="707">
        <f t="shared" si="1"/>
        <v>0</v>
      </c>
      <c r="D19" s="702">
        <v>0</v>
      </c>
      <c r="E19" s="702"/>
      <c r="F19" s="704">
        <f t="shared" si="2"/>
        <v>0</v>
      </c>
      <c r="G19" s="702"/>
      <c r="H19" s="702"/>
      <c r="I19" s="702"/>
      <c r="J19" s="702"/>
      <c r="K19" s="702"/>
      <c r="L19" s="702"/>
      <c r="M19" s="702"/>
      <c r="N19" s="702"/>
    </row>
    <row r="20" spans="1:14" ht="16" thickBot="1">
      <c r="A20" s="239" t="s">
        <v>815</v>
      </c>
      <c r="B20" s="240" t="s">
        <v>801</v>
      </c>
      <c r="C20" s="707">
        <f t="shared" si="1"/>
        <v>285177604.89999998</v>
      </c>
      <c r="D20" s="702">
        <v>285177604.89999998</v>
      </c>
      <c r="E20" s="702"/>
      <c r="F20" s="704">
        <f t="shared" si="2"/>
        <v>0</v>
      </c>
      <c r="G20" s="702"/>
      <c r="H20" s="702"/>
      <c r="I20" s="702"/>
      <c r="J20" s="702"/>
      <c r="K20" s="702"/>
      <c r="L20" s="702"/>
      <c r="M20" s="702"/>
      <c r="N20" s="702"/>
    </row>
    <row r="21" spans="1:14" ht="16" thickBot="1">
      <c r="A21" s="239" t="s">
        <v>816</v>
      </c>
      <c r="B21" s="240" t="s">
        <v>803</v>
      </c>
      <c r="C21" s="707">
        <f t="shared" si="1"/>
        <v>1896987.47</v>
      </c>
      <c r="D21" s="702">
        <v>1896987.47</v>
      </c>
      <c r="E21" s="702"/>
      <c r="F21" s="704">
        <f t="shared" si="2"/>
        <v>0</v>
      </c>
      <c r="G21" s="702"/>
      <c r="H21" s="702"/>
      <c r="I21" s="702"/>
      <c r="J21" s="702"/>
      <c r="K21" s="702"/>
      <c r="L21" s="702"/>
      <c r="M21" s="702"/>
      <c r="N21" s="702"/>
    </row>
    <row r="22" spans="1:14" ht="16" thickBot="1">
      <c r="A22" s="239" t="s">
        <v>817</v>
      </c>
      <c r="B22" s="240" t="s">
        <v>805</v>
      </c>
      <c r="C22" s="707">
        <f t="shared" si="1"/>
        <v>0</v>
      </c>
      <c r="D22" s="702">
        <v>0</v>
      </c>
      <c r="E22" s="702"/>
      <c r="F22" s="704">
        <f t="shared" si="2"/>
        <v>0</v>
      </c>
      <c r="G22" s="702"/>
      <c r="H22" s="702"/>
      <c r="I22" s="702"/>
      <c r="J22" s="702"/>
      <c r="K22" s="702"/>
      <c r="L22" s="702"/>
      <c r="M22" s="702"/>
      <c r="N22" s="702"/>
    </row>
    <row r="23" spans="1:14" ht="16" thickBot="1">
      <c r="A23" s="239" t="s">
        <v>818</v>
      </c>
      <c r="B23" s="240" t="s">
        <v>807</v>
      </c>
      <c r="C23" s="707">
        <f t="shared" si="1"/>
        <v>0</v>
      </c>
      <c r="D23" s="702">
        <v>0</v>
      </c>
      <c r="E23" s="702"/>
      <c r="F23" s="704">
        <f t="shared" si="2"/>
        <v>0</v>
      </c>
      <c r="G23" s="702"/>
      <c r="H23" s="702"/>
      <c r="I23" s="702"/>
      <c r="J23" s="702"/>
      <c r="K23" s="702"/>
      <c r="L23" s="702"/>
      <c r="M23" s="702"/>
      <c r="N23" s="702"/>
    </row>
    <row r="24" spans="1:14" ht="16" thickBot="1">
      <c r="A24" s="242" t="s">
        <v>819</v>
      </c>
      <c r="B24" s="238" t="s">
        <v>739</v>
      </c>
      <c r="C24" s="707">
        <f>SUM(C25:C30)</f>
        <v>707512690.17000008</v>
      </c>
      <c r="D24" s="708"/>
      <c r="E24" s="708"/>
      <c r="F24" s="704">
        <f>SUM(F25:F30)</f>
        <v>3471272.0200000005</v>
      </c>
      <c r="G24" s="708"/>
      <c r="H24" s="708"/>
      <c r="I24" s="708"/>
      <c r="J24" s="708"/>
      <c r="K24" s="708"/>
      <c r="L24" s="708"/>
      <c r="M24" s="708"/>
      <c r="N24" s="702"/>
    </row>
    <row r="25" spans="1:14" ht="16" thickBot="1">
      <c r="A25" s="239" t="s">
        <v>820</v>
      </c>
      <c r="B25" s="240" t="s">
        <v>799</v>
      </c>
      <c r="C25" s="707">
        <v>281719.53999999998</v>
      </c>
      <c r="D25" s="708"/>
      <c r="E25" s="708"/>
      <c r="F25" s="704">
        <v>0</v>
      </c>
      <c r="G25" s="708"/>
      <c r="H25" s="708"/>
      <c r="I25" s="708"/>
      <c r="J25" s="708"/>
      <c r="K25" s="708"/>
      <c r="L25" s="708"/>
      <c r="M25" s="708"/>
      <c r="N25" s="702"/>
    </row>
    <row r="26" spans="1:14" ht="16" thickBot="1">
      <c r="A26" s="239" t="s">
        <v>821</v>
      </c>
      <c r="B26" s="240" t="s">
        <v>801</v>
      </c>
      <c r="C26" s="707">
        <v>26745.85</v>
      </c>
      <c r="D26" s="708"/>
      <c r="E26" s="708"/>
      <c r="F26" s="704">
        <v>0</v>
      </c>
      <c r="G26" s="708"/>
      <c r="H26" s="708"/>
      <c r="I26" s="708"/>
      <c r="J26" s="708"/>
      <c r="K26" s="708"/>
      <c r="L26" s="708"/>
      <c r="M26" s="708"/>
      <c r="N26" s="702"/>
    </row>
    <row r="27" spans="1:14" ht="16" thickBot="1">
      <c r="A27" s="239" t="s">
        <v>822</v>
      </c>
      <c r="B27" s="240" t="s">
        <v>803</v>
      </c>
      <c r="C27" s="707">
        <v>371828.6</v>
      </c>
      <c r="D27" s="708"/>
      <c r="E27" s="708"/>
      <c r="F27" s="704">
        <v>0</v>
      </c>
      <c r="G27" s="708"/>
      <c r="H27" s="708"/>
      <c r="I27" s="708"/>
      <c r="J27" s="708"/>
      <c r="K27" s="708"/>
      <c r="L27" s="708"/>
      <c r="M27" s="708"/>
      <c r="N27" s="702"/>
    </row>
    <row r="28" spans="1:14" ht="16" thickBot="1">
      <c r="A28" s="239" t="s">
        <v>823</v>
      </c>
      <c r="B28" s="240" t="s">
        <v>805</v>
      </c>
      <c r="C28" s="707">
        <v>23459931.59</v>
      </c>
      <c r="D28" s="708"/>
      <c r="E28" s="708"/>
      <c r="F28" s="704">
        <v>0</v>
      </c>
      <c r="G28" s="708"/>
      <c r="H28" s="708"/>
      <c r="I28" s="708"/>
      <c r="J28" s="708"/>
      <c r="K28" s="708"/>
      <c r="L28" s="708"/>
      <c r="M28" s="708"/>
      <c r="N28" s="702"/>
    </row>
    <row r="29" spans="1:14" ht="16" thickBot="1">
      <c r="A29" s="239" t="s">
        <v>824</v>
      </c>
      <c r="B29" s="240" t="s">
        <v>807</v>
      </c>
      <c r="C29" s="707">
        <v>606309922.13999999</v>
      </c>
      <c r="D29" s="708"/>
      <c r="E29" s="708"/>
      <c r="F29" s="704">
        <v>3457965.6000000006</v>
      </c>
      <c r="G29" s="708"/>
      <c r="H29" s="708"/>
      <c r="I29" s="708"/>
      <c r="J29" s="708"/>
      <c r="K29" s="708"/>
      <c r="L29" s="708"/>
      <c r="M29" s="708"/>
      <c r="N29" s="702"/>
    </row>
    <row r="30" spans="1:14" ht="16" thickBot="1">
      <c r="A30" s="239" t="s">
        <v>825</v>
      </c>
      <c r="B30" s="240" t="s">
        <v>811</v>
      </c>
      <c r="C30" s="707">
        <v>77062542.450000003</v>
      </c>
      <c r="D30" s="708"/>
      <c r="E30" s="708"/>
      <c r="F30" s="704">
        <v>13306.42</v>
      </c>
      <c r="G30" s="708"/>
      <c r="H30" s="708"/>
      <c r="I30" s="708"/>
      <c r="J30" s="708"/>
      <c r="K30" s="708"/>
      <c r="L30" s="708"/>
      <c r="M30" s="708"/>
      <c r="N30" s="702"/>
    </row>
    <row r="31" spans="1:14" ht="16" thickBot="1">
      <c r="A31" s="244" t="s">
        <v>826</v>
      </c>
      <c r="B31" s="243" t="s">
        <v>45</v>
      </c>
      <c r="C31" s="707">
        <f>SUM(C9,C10,C18,C24)</f>
        <v>5554088024.5600004</v>
      </c>
      <c r="D31" s="702">
        <f t="shared" ref="D31:N31" si="4">SUM(D9,D10,D18,D24)</f>
        <v>4821105594.1300001</v>
      </c>
      <c r="E31" s="702">
        <f t="shared" si="4"/>
        <v>25469740.260000002</v>
      </c>
      <c r="F31" s="702">
        <f t="shared" si="4"/>
        <v>43738650.300000004</v>
      </c>
      <c r="G31" s="702">
        <f t="shared" si="4"/>
        <v>26356325.420000002</v>
      </c>
      <c r="H31" s="702">
        <f t="shared" si="4"/>
        <v>13911052.859999999</v>
      </c>
      <c r="I31" s="702">
        <f t="shared" si="4"/>
        <v>0</v>
      </c>
      <c r="J31" s="702">
        <f t="shared" si="4"/>
        <v>0</v>
      </c>
      <c r="K31" s="702">
        <f t="shared" si="4"/>
        <v>0</v>
      </c>
      <c r="L31" s="702">
        <f t="shared" si="4"/>
        <v>0</v>
      </c>
      <c r="M31" s="702">
        <f t="shared" si="4"/>
        <v>0</v>
      </c>
      <c r="N31" s="702">
        <f t="shared" si="4"/>
        <v>0</v>
      </c>
    </row>
  </sheetData>
  <mergeCells count="17">
    <mergeCell ref="L6:L8"/>
    <mergeCell ref="M6:M8"/>
    <mergeCell ref="C4:N4"/>
    <mergeCell ref="C5:E5"/>
    <mergeCell ref="F5:N5"/>
    <mergeCell ref="F6:F8"/>
    <mergeCell ref="G6:G8"/>
    <mergeCell ref="N6:N8"/>
    <mergeCell ref="H6:H8"/>
    <mergeCell ref="I6:I8"/>
    <mergeCell ref="J6:J8"/>
    <mergeCell ref="K6:K8"/>
    <mergeCell ref="A6:A7"/>
    <mergeCell ref="B6:B7"/>
    <mergeCell ref="C6:C7"/>
    <mergeCell ref="D6:D8"/>
    <mergeCell ref="E6:E8"/>
  </mergeCells>
  <pageMargins left="0.70866141732283472" right="0.70866141732283472" top="0.74803149606299213" bottom="0.74803149606299213" header="0.31496062992125984" footer="0.31496062992125984"/>
  <pageSetup paperSize="9" scale="89" fitToHeight="0" orientation="landscape" r:id="rId1"/>
  <headerFooter>
    <oddHeader>&amp;CEN
Annex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3E8F8-3820-4578-81D8-47AF8C0C5220}">
  <sheetPr codeName="Sheet48"/>
  <dimension ref="B2:P22"/>
  <sheetViews>
    <sheetView workbookViewId="0">
      <selection activeCell="N18" sqref="N18"/>
    </sheetView>
  </sheetViews>
  <sheetFormatPr baseColWidth="10" defaultColWidth="9.1640625" defaultRowHeight="15"/>
  <cols>
    <col min="1" max="1" width="9.1640625" style="1"/>
    <col min="2" max="2" width="4.5" style="1" customWidth="1"/>
    <col min="3" max="3" width="14.5" style="1" customWidth="1"/>
    <col min="4" max="4" width="11.1640625" style="1" customWidth="1"/>
    <col min="5" max="6" width="10" style="1" bestFit="1" customWidth="1"/>
    <col min="7" max="7" width="9.1640625" style="1"/>
    <col min="8" max="8" width="12.5" style="1" customWidth="1"/>
    <col min="9" max="9" width="16" style="1" customWidth="1"/>
    <col min="10" max="10" width="10.83203125" style="1" customWidth="1"/>
    <col min="11" max="11" width="6.5" style="1" customWidth="1"/>
    <col min="12" max="12" width="9.1640625" style="1"/>
    <col min="13" max="13" width="9.5" style="1" bestFit="1" customWidth="1"/>
    <col min="14" max="15" width="9.1640625" style="1"/>
    <col min="16" max="16" width="12.5" style="1" bestFit="1" customWidth="1"/>
    <col min="17" max="16384" width="9.1640625" style="1"/>
  </cols>
  <sheetData>
    <row r="2" spans="2:16">
      <c r="B2" s="227" t="s">
        <v>872</v>
      </c>
    </row>
    <row r="3" spans="2:16" ht="16">
      <c r="B3" s="187"/>
      <c r="C3" s="228"/>
      <c r="D3" s="228"/>
      <c r="E3" s="228"/>
      <c r="H3" s="228"/>
      <c r="I3" s="228"/>
      <c r="J3" s="91"/>
      <c r="K3" s="228"/>
    </row>
    <row r="4" spans="2:16" ht="17" thickBot="1">
      <c r="B4" s="187"/>
      <c r="C4" s="228"/>
      <c r="D4" s="228"/>
      <c r="E4" s="228"/>
      <c r="F4" s="1451"/>
      <c r="G4" s="1451"/>
      <c r="H4" s="228"/>
      <c r="I4" s="228"/>
      <c r="J4" s="91"/>
      <c r="K4" s="228"/>
    </row>
    <row r="5" spans="2:16" ht="17" thickBot="1">
      <c r="B5" s="229"/>
      <c r="C5" s="229"/>
      <c r="D5" s="230" t="s">
        <v>7</v>
      </c>
      <c r="E5" s="231" t="s">
        <v>8</v>
      </c>
      <c r="F5" s="231" t="s">
        <v>9</v>
      </c>
      <c r="G5" s="231" t="s">
        <v>46</v>
      </c>
      <c r="H5" s="231" t="s">
        <v>47</v>
      </c>
      <c r="I5" s="231" t="s">
        <v>873</v>
      </c>
      <c r="J5" s="1433" t="s">
        <v>156</v>
      </c>
      <c r="K5" s="1456"/>
    </row>
    <row r="6" spans="2:16" ht="84" customHeight="1" thickBot="1">
      <c r="B6" s="229"/>
      <c r="C6" s="229"/>
      <c r="D6" s="1439" t="s">
        <v>874</v>
      </c>
      <c r="E6" s="1440"/>
      <c r="F6" s="1440"/>
      <c r="G6" s="1441"/>
      <c r="H6" s="1453" t="s">
        <v>875</v>
      </c>
      <c r="I6" s="1443" t="s">
        <v>876</v>
      </c>
      <c r="J6" s="1439" t="s">
        <v>877</v>
      </c>
      <c r="K6" s="1453"/>
    </row>
    <row r="7" spans="2:16" ht="34.5" customHeight="1" thickBot="1">
      <c r="B7" s="276"/>
      <c r="C7" s="276"/>
      <c r="D7" s="277"/>
      <c r="E7" s="1439" t="s">
        <v>878</v>
      </c>
      <c r="F7" s="1453"/>
      <c r="G7" s="1478" t="s">
        <v>879</v>
      </c>
      <c r="H7" s="1476"/>
      <c r="I7" s="1466"/>
      <c r="J7" s="1477"/>
      <c r="K7" s="1476"/>
    </row>
    <row r="8" spans="2:16" ht="16">
      <c r="B8" s="229"/>
      <c r="C8" s="229"/>
      <c r="D8" s="277"/>
      <c r="E8" s="1481"/>
      <c r="F8" s="1443" t="s">
        <v>855</v>
      </c>
      <c r="G8" s="1479"/>
      <c r="H8" s="1483"/>
      <c r="I8" s="1466"/>
      <c r="J8" s="1477"/>
      <c r="K8" s="1476"/>
    </row>
    <row r="9" spans="2:16" ht="17" thickBot="1">
      <c r="B9" s="229"/>
      <c r="C9" s="229"/>
      <c r="D9" s="277"/>
      <c r="E9" s="1482"/>
      <c r="F9" s="1461"/>
      <c r="G9" s="1480"/>
      <c r="H9" s="1484"/>
      <c r="I9" s="1461"/>
      <c r="J9" s="1454"/>
      <c r="K9" s="1455"/>
      <c r="P9" s="681"/>
    </row>
    <row r="10" spans="2:16" ht="29" thickBot="1">
      <c r="B10" s="264" t="s">
        <v>178</v>
      </c>
      <c r="C10" s="278" t="s">
        <v>738</v>
      </c>
      <c r="D10" s="722">
        <f>SUM(D11:D15)</f>
        <v>5041062571.0498562</v>
      </c>
      <c r="E10" s="722">
        <f>SUM(E11:E15)</f>
        <v>96618207.189999819</v>
      </c>
      <c r="F10" s="722">
        <f>SUM(F11:F15)</f>
        <v>96605602.009999812</v>
      </c>
      <c r="G10" s="722">
        <f>SUM(G11:G15)</f>
        <v>96605602.009999812</v>
      </c>
      <c r="H10" s="722">
        <f>SUM(H11:H15)</f>
        <v>-39734157.060000539</v>
      </c>
      <c r="I10" s="723"/>
      <c r="J10" s="1485"/>
      <c r="K10" s="1486"/>
      <c r="M10" s="709"/>
    </row>
    <row r="11" spans="2:16" ht="16" thickBot="1">
      <c r="B11" s="239" t="s">
        <v>180</v>
      </c>
      <c r="C11" s="279" t="s">
        <v>1690</v>
      </c>
      <c r="D11" s="698">
        <v>4416849336.0698919</v>
      </c>
      <c r="E11" s="698">
        <v>92534568.72999987</v>
      </c>
      <c r="F11" s="698">
        <v>92521995.179999873</v>
      </c>
      <c r="G11" s="698">
        <v>92521995.179999873</v>
      </c>
      <c r="H11" s="698">
        <v>-38141239.33000055</v>
      </c>
      <c r="I11" s="724"/>
      <c r="J11" s="1474"/>
      <c r="K11" s="1475"/>
    </row>
    <row r="12" spans="2:16" ht="16" thickBot="1">
      <c r="B12" s="239" t="s">
        <v>800</v>
      </c>
      <c r="C12" s="279" t="s">
        <v>2340</v>
      </c>
      <c r="D12" s="698">
        <v>571825276.38999963</v>
      </c>
      <c r="E12" s="698">
        <v>3856085.79</v>
      </c>
      <c r="F12" s="698">
        <v>3856085.79</v>
      </c>
      <c r="G12" s="698">
        <v>3856085.79</v>
      </c>
      <c r="H12" s="698">
        <v>-1380525.5799999994</v>
      </c>
      <c r="I12" s="724"/>
      <c r="J12" s="1474"/>
      <c r="K12" s="1475"/>
    </row>
    <row r="13" spans="2:16" ht="16" thickBot="1">
      <c r="B13" s="239" t="s">
        <v>802</v>
      </c>
      <c r="C13" s="279" t="s">
        <v>2341</v>
      </c>
      <c r="D13" s="698">
        <v>12674837.34</v>
      </c>
      <c r="E13" s="698">
        <v>31.63</v>
      </c>
      <c r="F13" s="698">
        <v>0</v>
      </c>
      <c r="G13" s="698">
        <v>0</v>
      </c>
      <c r="H13" s="698">
        <v>-40725.74</v>
      </c>
      <c r="I13" s="724"/>
      <c r="J13" s="1474"/>
      <c r="K13" s="1475"/>
    </row>
    <row r="14" spans="2:16" ht="16" thickBot="1">
      <c r="B14" s="239" t="s">
        <v>804</v>
      </c>
      <c r="C14" s="279" t="s">
        <v>2342</v>
      </c>
      <c r="D14" s="698">
        <v>23510987.329999998</v>
      </c>
      <c r="E14" s="698">
        <v>0</v>
      </c>
      <c r="F14" s="698">
        <v>0</v>
      </c>
      <c r="G14" s="698">
        <v>0</v>
      </c>
      <c r="H14" s="698">
        <v>-85426.270000000019</v>
      </c>
      <c r="I14" s="724"/>
      <c r="J14" s="1474"/>
      <c r="K14" s="1475"/>
    </row>
    <row r="15" spans="2:16" ht="16" thickBot="1">
      <c r="B15" s="239" t="s">
        <v>808</v>
      </c>
      <c r="C15" s="279" t="s">
        <v>880</v>
      </c>
      <c r="D15" s="698">
        <v>16202133.91996479</v>
      </c>
      <c r="E15" s="698">
        <v>227521.03999994695</v>
      </c>
      <c r="F15" s="698">
        <v>227521.03999993205</v>
      </c>
      <c r="G15" s="698">
        <v>227521.03999993205</v>
      </c>
      <c r="H15" s="698">
        <v>-86240.139999985695</v>
      </c>
      <c r="I15" s="724"/>
      <c r="J15" s="1474"/>
      <c r="K15" s="1475"/>
    </row>
    <row r="16" spans="2:16" ht="29" thickBot="1">
      <c r="B16" s="239" t="s">
        <v>810</v>
      </c>
      <c r="C16" s="243" t="s">
        <v>739</v>
      </c>
      <c r="D16" s="722">
        <f>SUM(D17:D21)</f>
        <v>779516280.88999963</v>
      </c>
      <c r="E16" s="722">
        <f>SUM(E17:E21)</f>
        <v>2806089.6400000006</v>
      </c>
      <c r="F16" s="722">
        <f>SUM(F17:F21)</f>
        <v>2806089.6400000006</v>
      </c>
      <c r="G16" s="725"/>
      <c r="H16" s="725"/>
      <c r="I16" s="722">
        <f>SUM(I17:I21)</f>
        <v>-8905051.5699997786</v>
      </c>
      <c r="J16" s="1470"/>
      <c r="K16" s="1471"/>
    </row>
    <row r="17" spans="2:11" ht="16" thickBot="1">
      <c r="B17" s="242" t="s">
        <v>812</v>
      </c>
      <c r="C17" s="279" t="s">
        <v>1690</v>
      </c>
      <c r="D17" s="698">
        <v>773054354.69999969</v>
      </c>
      <c r="E17" s="698">
        <v>2803406.43</v>
      </c>
      <c r="F17" s="698">
        <v>2803406.43</v>
      </c>
      <c r="G17" s="726"/>
      <c r="H17" s="726"/>
      <c r="I17" s="698">
        <v>-8885610.8299997672</v>
      </c>
      <c r="J17" s="1470"/>
      <c r="K17" s="1471"/>
    </row>
    <row r="18" spans="2:11" ht="16" thickBot="1">
      <c r="B18" s="239" t="s">
        <v>814</v>
      </c>
      <c r="C18" s="279" t="s">
        <v>2340</v>
      </c>
      <c r="D18" s="698">
        <v>4771.24</v>
      </c>
      <c r="E18" s="698">
        <v>0</v>
      </c>
      <c r="F18" s="698">
        <v>0</v>
      </c>
      <c r="G18" s="726"/>
      <c r="H18" s="726"/>
      <c r="I18" s="698">
        <v>-9.35</v>
      </c>
      <c r="J18" s="1470"/>
      <c r="K18" s="1471"/>
    </row>
    <row r="19" spans="2:11" ht="16" thickBot="1">
      <c r="B19" s="239" t="s">
        <v>815</v>
      </c>
      <c r="C19" s="279" t="s">
        <v>2341</v>
      </c>
      <c r="D19" s="698">
        <v>987555.17</v>
      </c>
      <c r="E19" s="698">
        <v>0</v>
      </c>
      <c r="F19" s="698">
        <v>0</v>
      </c>
      <c r="G19" s="726"/>
      <c r="H19" s="726"/>
      <c r="I19" s="698">
        <v>-3625.4</v>
      </c>
      <c r="J19" s="1470"/>
      <c r="K19" s="1471"/>
    </row>
    <row r="20" spans="2:11" ht="16" thickBot="1">
      <c r="B20" s="239" t="s">
        <v>816</v>
      </c>
      <c r="C20" s="279" t="s">
        <v>2342</v>
      </c>
      <c r="D20" s="698">
        <v>4648985.51</v>
      </c>
      <c r="E20" s="698">
        <v>0</v>
      </c>
      <c r="F20" s="698">
        <v>0</v>
      </c>
      <c r="G20" s="726"/>
      <c r="H20" s="726"/>
      <c r="I20" s="698">
        <v>-13119.439999999999</v>
      </c>
      <c r="J20" s="1470"/>
      <c r="K20" s="1471"/>
    </row>
    <row r="21" spans="2:11" ht="16" thickBot="1">
      <c r="B21" s="239" t="s">
        <v>817</v>
      </c>
      <c r="C21" s="279" t="s">
        <v>880</v>
      </c>
      <c r="D21" s="698">
        <v>820614.26999998093</v>
      </c>
      <c r="E21" s="698">
        <v>2683.2100000004284</v>
      </c>
      <c r="F21" s="698">
        <v>2683.2100000004284</v>
      </c>
      <c r="G21" s="726"/>
      <c r="H21" s="726"/>
      <c r="I21" s="698">
        <v>-2686.5500000119209</v>
      </c>
      <c r="J21" s="1470"/>
      <c r="K21" s="1471"/>
    </row>
    <row r="22" spans="2:11" ht="16" thickBot="1">
      <c r="B22" s="268" t="s">
        <v>819</v>
      </c>
      <c r="C22" s="243" t="s">
        <v>45</v>
      </c>
      <c r="D22" s="1070">
        <f t="shared" ref="D22:I22" si="0">D10+D16</f>
        <v>5820578851.9398556</v>
      </c>
      <c r="E22" s="1070">
        <f t="shared" si="0"/>
        <v>99424296.829999819</v>
      </c>
      <c r="F22" s="1070">
        <f t="shared" si="0"/>
        <v>99411691.649999812</v>
      </c>
      <c r="G22" s="1070">
        <f t="shared" si="0"/>
        <v>96605602.009999812</v>
      </c>
      <c r="H22" s="1070">
        <f t="shared" si="0"/>
        <v>-39734157.060000539</v>
      </c>
      <c r="I22" s="1070">
        <f t="shared" si="0"/>
        <v>-8905051.5699997786</v>
      </c>
      <c r="J22" s="1472"/>
      <c r="K22" s="1473"/>
    </row>
  </sheetData>
  <mergeCells count="24">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0:K20"/>
    <mergeCell ref="J21:K21"/>
    <mergeCell ref="J22:K22"/>
    <mergeCell ref="J15:K15"/>
    <mergeCell ref="J16:K16"/>
    <mergeCell ref="J17:K17"/>
    <mergeCell ref="J18:K18"/>
    <mergeCell ref="J19:K1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7F8AF-AAB0-4BF9-8D45-F4D5AF7CB3A9}">
  <sheetPr codeName="Sheet50"/>
  <dimension ref="A2:N22"/>
  <sheetViews>
    <sheetView topLeftCell="A6" workbookViewId="0">
      <selection activeCell="C9" sqref="C9"/>
    </sheetView>
  </sheetViews>
  <sheetFormatPr baseColWidth="10" defaultColWidth="9.1640625" defaultRowHeight="15"/>
  <cols>
    <col min="1" max="1" width="4.5" style="1" customWidth="1"/>
    <col min="2" max="2" width="25.83203125" style="1" customWidth="1"/>
    <col min="3" max="14" width="11.1640625" style="709" customWidth="1"/>
    <col min="15" max="16384" width="9.1640625" style="1"/>
  </cols>
  <sheetData>
    <row r="2" spans="1:14">
      <c r="A2" s="227" t="s">
        <v>769</v>
      </c>
    </row>
    <row r="3" spans="1:14" ht="17" thickBot="1">
      <c r="A3" s="187"/>
      <c r="B3" s="228"/>
      <c r="C3" s="785"/>
      <c r="D3" s="785"/>
      <c r="E3" s="785"/>
      <c r="F3" s="785"/>
      <c r="G3" s="785"/>
      <c r="H3" s="785"/>
      <c r="I3" s="785"/>
      <c r="J3" s="785"/>
      <c r="K3" s="785"/>
      <c r="L3" s="785"/>
      <c r="M3" s="785"/>
      <c r="N3" s="785"/>
    </row>
    <row r="4" spans="1:14" ht="17" thickBot="1">
      <c r="A4" s="187"/>
      <c r="B4" s="284"/>
      <c r="C4" s="786" t="s">
        <v>7</v>
      </c>
      <c r="D4" s="787" t="s">
        <v>8</v>
      </c>
      <c r="E4" s="787" t="s">
        <v>9</v>
      </c>
      <c r="F4" s="787" t="s">
        <v>46</v>
      </c>
      <c r="G4" s="787" t="s">
        <v>47</v>
      </c>
      <c r="H4" s="787" t="s">
        <v>155</v>
      </c>
      <c r="I4" s="787" t="s">
        <v>156</v>
      </c>
      <c r="J4" s="787" t="s">
        <v>157</v>
      </c>
      <c r="K4" s="787" t="s">
        <v>158</v>
      </c>
      <c r="L4" s="787" t="s">
        <v>159</v>
      </c>
      <c r="M4" s="787" t="s">
        <v>160</v>
      </c>
      <c r="N4" s="787" t="s">
        <v>161</v>
      </c>
    </row>
    <row r="5" spans="1:14" ht="21" customHeight="1" thickBot="1">
      <c r="A5" s="229"/>
      <c r="B5" s="229"/>
      <c r="C5" s="788" t="s">
        <v>798</v>
      </c>
      <c r="D5" s="789"/>
      <c r="E5" s="789"/>
      <c r="F5" s="789"/>
      <c r="G5" s="789"/>
      <c r="H5" s="789"/>
      <c r="I5" s="789"/>
      <c r="J5" s="789"/>
      <c r="K5" s="789"/>
      <c r="L5" s="789"/>
      <c r="M5" s="789"/>
      <c r="N5" s="790"/>
    </row>
    <row r="6" spans="1:14" ht="23.25" customHeight="1" thickBot="1">
      <c r="A6" s="229"/>
      <c r="B6" s="229"/>
      <c r="C6" s="791"/>
      <c r="D6" s="792" t="s">
        <v>903</v>
      </c>
      <c r="E6" s="793"/>
      <c r="F6" s="792" t="s">
        <v>904</v>
      </c>
      <c r="G6" s="794"/>
      <c r="H6" s="794"/>
      <c r="I6" s="794"/>
      <c r="J6" s="794"/>
      <c r="K6" s="794"/>
      <c r="L6" s="794"/>
      <c r="M6" s="794"/>
      <c r="N6" s="795"/>
    </row>
    <row r="7" spans="1:14" ht="19.5" customHeight="1" thickBot="1">
      <c r="A7" s="229"/>
      <c r="B7" s="229"/>
      <c r="C7" s="791"/>
      <c r="D7" s="791"/>
      <c r="E7" s="796"/>
      <c r="F7" s="791"/>
      <c r="G7" s="1487" t="s">
        <v>864</v>
      </c>
      <c r="H7" s="1489" t="s">
        <v>905</v>
      </c>
      <c r="I7" s="1490"/>
      <c r="J7" s="1490"/>
      <c r="K7" s="1490"/>
      <c r="L7" s="1490"/>
      <c r="M7" s="1490"/>
      <c r="N7" s="1491"/>
    </row>
    <row r="8" spans="1:14" ht="63.75" customHeight="1" thickBot="1">
      <c r="A8" s="229"/>
      <c r="B8" s="229"/>
      <c r="C8" s="791"/>
      <c r="D8" s="791"/>
      <c r="E8" s="797" t="s">
        <v>906</v>
      </c>
      <c r="F8" s="798"/>
      <c r="G8" s="1488"/>
      <c r="H8" s="799"/>
      <c r="I8" s="800" t="s">
        <v>907</v>
      </c>
      <c r="J8" s="800" t="s">
        <v>908</v>
      </c>
      <c r="K8" s="800" t="s">
        <v>909</v>
      </c>
      <c r="L8" s="800" t="s">
        <v>910</v>
      </c>
      <c r="M8" s="800" t="s">
        <v>911</v>
      </c>
      <c r="N8" s="800" t="s">
        <v>912</v>
      </c>
    </row>
    <row r="9" spans="1:14" ht="16" thickBot="1">
      <c r="A9" s="285" t="s">
        <v>178</v>
      </c>
      <c r="B9" s="286" t="s">
        <v>882</v>
      </c>
      <c r="C9" s="795">
        <v>5605032366.1899996</v>
      </c>
      <c r="D9" s="795">
        <v>5508426764.1800003</v>
      </c>
      <c r="E9" s="795">
        <v>2691953.94</v>
      </c>
      <c r="F9" s="795">
        <v>96605602.010000005</v>
      </c>
      <c r="G9" s="795">
        <v>66618420.519999921</v>
      </c>
      <c r="H9" s="795">
        <v>29987181.489999998</v>
      </c>
      <c r="I9" s="795">
        <v>29987181.489999998</v>
      </c>
      <c r="J9" s="795"/>
      <c r="K9" s="795"/>
      <c r="L9" s="795"/>
      <c r="M9" s="795"/>
      <c r="N9" s="795"/>
    </row>
    <row r="10" spans="1:14" ht="16" thickBot="1">
      <c r="A10" s="287" t="s">
        <v>180</v>
      </c>
      <c r="B10" s="288" t="s">
        <v>913</v>
      </c>
      <c r="C10" s="801"/>
      <c r="D10" s="801"/>
      <c r="E10" s="801"/>
      <c r="F10" s="801"/>
      <c r="G10" s="801"/>
      <c r="H10" s="801"/>
      <c r="I10" s="801"/>
      <c r="J10" s="801"/>
      <c r="K10" s="801"/>
      <c r="L10" s="801"/>
      <c r="M10" s="801"/>
      <c r="N10" s="801"/>
    </row>
    <row r="11" spans="1:14" ht="32.25" customHeight="1" thickBot="1">
      <c r="A11" s="287" t="s">
        <v>800</v>
      </c>
      <c r="B11" s="289" t="s">
        <v>914</v>
      </c>
      <c r="C11" s="801">
        <v>4260980341.1999998</v>
      </c>
      <c r="D11" s="801">
        <v>4177889349.8899999</v>
      </c>
      <c r="E11" s="801"/>
      <c r="F11" s="801">
        <v>83090991.310000002</v>
      </c>
      <c r="G11" s="801">
        <v>54852486.189999998</v>
      </c>
      <c r="H11" s="801">
        <v>28238505.120000001</v>
      </c>
      <c r="I11" s="801">
        <v>19633231.629999999</v>
      </c>
      <c r="J11" s="801"/>
      <c r="K11" s="801"/>
      <c r="L11" s="801"/>
      <c r="M11" s="801"/>
      <c r="N11" s="801"/>
    </row>
    <row r="12" spans="1:14" ht="62.25" customHeight="1" thickBot="1">
      <c r="A12" s="287" t="s">
        <v>802</v>
      </c>
      <c r="B12" s="290" t="s">
        <v>915</v>
      </c>
      <c r="C12" s="801">
        <v>0</v>
      </c>
      <c r="D12" s="801">
        <v>0</v>
      </c>
      <c r="E12" s="802"/>
      <c r="F12" s="801">
        <v>0</v>
      </c>
      <c r="G12" s="801">
        <v>0</v>
      </c>
      <c r="H12" s="801">
        <v>0</v>
      </c>
      <c r="I12" s="802"/>
      <c r="J12" s="802"/>
      <c r="K12" s="802"/>
      <c r="L12" s="802"/>
      <c r="M12" s="802"/>
      <c r="N12" s="802"/>
    </row>
    <row r="13" spans="1:14" ht="68.25" customHeight="1" thickBot="1">
      <c r="A13" s="287" t="s">
        <v>804</v>
      </c>
      <c r="B13" s="290" t="s">
        <v>916</v>
      </c>
      <c r="C13" s="801">
        <v>0</v>
      </c>
      <c r="D13" s="801">
        <v>0</v>
      </c>
      <c r="E13" s="802"/>
      <c r="F13" s="801">
        <v>0</v>
      </c>
      <c r="G13" s="801">
        <v>0</v>
      </c>
      <c r="H13" s="801">
        <v>0</v>
      </c>
      <c r="I13" s="802"/>
      <c r="J13" s="802"/>
      <c r="K13" s="802"/>
      <c r="L13" s="802"/>
      <c r="M13" s="802"/>
      <c r="N13" s="802"/>
    </row>
    <row r="14" spans="1:14" ht="51.75" customHeight="1" thickBot="1">
      <c r="A14" s="287" t="s">
        <v>806</v>
      </c>
      <c r="B14" s="290" t="s">
        <v>917</v>
      </c>
      <c r="C14" s="801">
        <v>4143540203.27</v>
      </c>
      <c r="D14" s="801">
        <v>4083189702.3299999</v>
      </c>
      <c r="E14" s="802"/>
      <c r="F14" s="801">
        <v>60350500.939999998</v>
      </c>
      <c r="G14" s="801">
        <v>51757124.509999998</v>
      </c>
      <c r="H14" s="801">
        <v>8593376.4299999997</v>
      </c>
      <c r="I14" s="802"/>
      <c r="J14" s="802"/>
      <c r="K14" s="802"/>
      <c r="L14" s="802"/>
      <c r="M14" s="802"/>
      <c r="N14" s="802"/>
    </row>
    <row r="15" spans="1:14" ht="35.25" customHeight="1" thickBot="1">
      <c r="A15" s="291" t="s">
        <v>808</v>
      </c>
      <c r="B15" s="274" t="s">
        <v>918</v>
      </c>
      <c r="C15" s="801">
        <v>-39734157.060000002</v>
      </c>
      <c r="D15" s="801">
        <v>-20770788.239999998</v>
      </c>
      <c r="E15" s="801"/>
      <c r="F15" s="801">
        <v>-18963368.82</v>
      </c>
      <c r="G15" s="801">
        <v>-12591632.16</v>
      </c>
      <c r="H15" s="801">
        <v>-6371736.6600000001</v>
      </c>
      <c r="I15" s="801">
        <v>-6371736.6600000001</v>
      </c>
      <c r="J15" s="801"/>
      <c r="K15" s="801"/>
      <c r="L15" s="801"/>
      <c r="M15" s="801"/>
      <c r="N15" s="801"/>
    </row>
    <row r="16" spans="1:14" ht="16" thickBot="1">
      <c r="A16" s="291" t="s">
        <v>810</v>
      </c>
      <c r="B16" s="274" t="s">
        <v>919</v>
      </c>
      <c r="C16" s="803"/>
      <c r="D16" s="803"/>
      <c r="E16" s="803"/>
      <c r="F16" s="803"/>
      <c r="G16" s="803"/>
      <c r="H16" s="803"/>
      <c r="I16" s="803"/>
      <c r="J16" s="803"/>
      <c r="K16" s="803"/>
      <c r="L16" s="803"/>
      <c r="M16" s="803"/>
      <c r="N16" s="803"/>
    </row>
    <row r="17" spans="1:14" ht="31.5" customHeight="1" thickBot="1">
      <c r="A17" s="287" t="s">
        <v>812</v>
      </c>
      <c r="B17" s="288" t="s">
        <v>920</v>
      </c>
      <c r="C17" s="804"/>
      <c r="D17" s="805"/>
      <c r="E17" s="805"/>
      <c r="F17" s="805"/>
      <c r="G17" s="805"/>
      <c r="H17" s="805"/>
      <c r="I17" s="806"/>
      <c r="J17" s="806"/>
      <c r="K17" s="806"/>
      <c r="L17" s="806"/>
      <c r="M17" s="806"/>
      <c r="N17" s="806"/>
    </row>
    <row r="18" spans="1:14" ht="30.75" customHeight="1" thickBot="1">
      <c r="A18" s="287" t="s">
        <v>814</v>
      </c>
      <c r="B18" s="289" t="s">
        <v>921</v>
      </c>
      <c r="C18" s="804"/>
      <c r="D18" s="805"/>
      <c r="E18" s="805"/>
      <c r="F18" s="805"/>
      <c r="G18" s="805"/>
      <c r="H18" s="805"/>
      <c r="I18" s="806"/>
      <c r="J18" s="806"/>
      <c r="K18" s="806"/>
      <c r="L18" s="806"/>
      <c r="M18" s="806"/>
      <c r="N18" s="806"/>
    </row>
    <row r="19" spans="1:14" ht="31.5" customHeight="1" thickBot="1">
      <c r="A19" s="287" t="s">
        <v>815</v>
      </c>
      <c r="B19" s="288" t="s">
        <v>922</v>
      </c>
      <c r="C19" s="804"/>
      <c r="D19" s="805"/>
      <c r="E19" s="805"/>
      <c r="F19" s="805"/>
      <c r="G19" s="805"/>
      <c r="H19" s="805"/>
      <c r="I19" s="806"/>
      <c r="J19" s="806"/>
      <c r="K19" s="806"/>
      <c r="L19" s="806"/>
      <c r="M19" s="806"/>
      <c r="N19" s="806"/>
    </row>
    <row r="20" spans="1:14" ht="29.25" customHeight="1" thickBot="1">
      <c r="A20" s="287" t="s">
        <v>816</v>
      </c>
      <c r="B20" s="289" t="s">
        <v>921</v>
      </c>
      <c r="C20" s="804"/>
      <c r="D20" s="805"/>
      <c r="E20" s="805"/>
      <c r="F20" s="805"/>
      <c r="G20" s="805"/>
      <c r="H20" s="805"/>
      <c r="I20" s="806"/>
      <c r="J20" s="806"/>
      <c r="K20" s="806"/>
      <c r="L20" s="806"/>
      <c r="M20" s="806"/>
      <c r="N20" s="806"/>
    </row>
    <row r="21" spans="1:14" ht="16" thickBot="1">
      <c r="A21" s="291" t="s">
        <v>817</v>
      </c>
      <c r="B21" s="274" t="s">
        <v>923</v>
      </c>
      <c r="C21" s="804"/>
      <c r="D21" s="805"/>
      <c r="E21" s="805"/>
      <c r="F21" s="805"/>
      <c r="G21" s="805"/>
      <c r="H21" s="805"/>
      <c r="I21" s="806"/>
      <c r="J21" s="806"/>
      <c r="K21" s="806"/>
      <c r="L21" s="806"/>
      <c r="M21" s="806"/>
      <c r="N21" s="806"/>
    </row>
    <row r="22" spans="1:14" ht="16" thickBot="1">
      <c r="A22" s="291" t="s">
        <v>818</v>
      </c>
      <c r="B22" s="274" t="s">
        <v>785</v>
      </c>
      <c r="C22" s="804"/>
      <c r="D22" s="805"/>
      <c r="E22" s="805"/>
      <c r="F22" s="805"/>
      <c r="G22" s="805"/>
      <c r="H22" s="805"/>
      <c r="I22" s="806"/>
      <c r="J22" s="806"/>
      <c r="K22" s="806"/>
      <c r="L22" s="806"/>
      <c r="M22" s="806"/>
      <c r="N22" s="806"/>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&amp;CEN
Annex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6891A-0C1E-4014-B012-CBCA004A2893}">
  <sheetPr codeName="Sheet52">
    <pageSetUpPr fitToPage="1"/>
  </sheetPr>
  <dimension ref="A1:X14"/>
  <sheetViews>
    <sheetView workbookViewId="0"/>
  </sheetViews>
  <sheetFormatPr baseColWidth="10" defaultColWidth="9.1640625" defaultRowHeight="15"/>
  <cols>
    <col min="1" max="1" width="9.1640625" style="1"/>
    <col min="2" max="2" width="15.83203125" style="1" customWidth="1"/>
    <col min="3" max="16384" width="9.1640625" style="1"/>
  </cols>
  <sheetData>
    <row r="1" spans="1:24">
      <c r="A1" s="227" t="s">
        <v>771</v>
      </c>
    </row>
    <row r="2" spans="1:24" ht="17" thickBot="1">
      <c r="A2" s="228"/>
      <c r="B2" s="228"/>
      <c r="C2" s="296"/>
      <c r="D2" s="1451"/>
      <c r="E2" s="1451"/>
      <c r="F2" s="1451"/>
      <c r="G2" s="296"/>
      <c r="H2" s="1451"/>
      <c r="I2" s="1451"/>
      <c r="J2" s="1451"/>
      <c r="K2" s="296"/>
      <c r="L2" s="1451"/>
      <c r="M2" s="1451"/>
      <c r="N2" s="1451"/>
      <c r="O2" s="1451"/>
      <c r="P2" s="1451"/>
      <c r="Q2" s="1451"/>
      <c r="R2" s="1451"/>
      <c r="S2" s="296"/>
      <c r="T2" s="1451"/>
      <c r="U2" s="1451"/>
      <c r="V2" s="296"/>
      <c r="W2" s="1451"/>
      <c r="X2" s="1451"/>
    </row>
    <row r="3" spans="1:24" ht="16" thickBot="1">
      <c r="A3" s="297"/>
      <c r="B3" s="297"/>
      <c r="C3" s="1516" t="s">
        <v>7</v>
      </c>
      <c r="D3" s="1517"/>
      <c r="E3" s="298" t="s">
        <v>8</v>
      </c>
      <c r="F3" s="1516" t="s">
        <v>9</v>
      </c>
      <c r="G3" s="1518"/>
      <c r="H3" s="1517"/>
      <c r="I3" s="298" t="s">
        <v>46</v>
      </c>
      <c r="J3" s="1516" t="s">
        <v>47</v>
      </c>
      <c r="K3" s="1517"/>
      <c r="L3" s="1516" t="s">
        <v>155</v>
      </c>
      <c r="M3" s="1517"/>
      <c r="N3" s="1516" t="s">
        <v>156</v>
      </c>
      <c r="O3" s="1518"/>
      <c r="P3" s="1517"/>
      <c r="Q3" s="299" t="s">
        <v>157</v>
      </c>
      <c r="R3" s="1516" t="s">
        <v>158</v>
      </c>
      <c r="S3" s="1517"/>
      <c r="T3" s="299" t="s">
        <v>159</v>
      </c>
      <c r="U3" s="1516" t="s">
        <v>160</v>
      </c>
      <c r="V3" s="1517"/>
      <c r="W3" s="1516" t="s">
        <v>161</v>
      </c>
      <c r="X3" s="1517"/>
    </row>
    <row r="4" spans="1:24" ht="16" thickBot="1">
      <c r="A4" s="300"/>
      <c r="B4" s="300"/>
      <c r="C4" s="1501" t="s">
        <v>934</v>
      </c>
      <c r="D4" s="1502"/>
      <c r="E4" s="1503"/>
      <c r="F4" s="1507" t="s">
        <v>935</v>
      </c>
      <c r="G4" s="1508"/>
      <c r="H4" s="1508"/>
      <c r="I4" s="1508"/>
      <c r="J4" s="1508"/>
      <c r="K4" s="1508"/>
      <c r="L4" s="1508"/>
      <c r="M4" s="1508"/>
      <c r="N4" s="1509"/>
      <c r="O4" s="1509"/>
      <c r="P4" s="1509"/>
      <c r="Q4" s="301"/>
      <c r="R4" s="1509"/>
      <c r="S4" s="1509"/>
      <c r="T4" s="301"/>
      <c r="U4" s="1509"/>
      <c r="V4" s="1509"/>
      <c r="W4" s="1509"/>
      <c r="X4" s="1510"/>
    </row>
    <row r="5" spans="1:24" ht="16" thickBot="1">
      <c r="A5" s="300"/>
      <c r="B5" s="302"/>
      <c r="C5" s="1504"/>
      <c r="D5" s="1505"/>
      <c r="E5" s="1506"/>
      <c r="F5" s="1511"/>
      <c r="G5" s="1512"/>
      <c r="H5" s="1512"/>
      <c r="I5" s="1513"/>
      <c r="J5" s="1498" t="s">
        <v>936</v>
      </c>
      <c r="K5" s="1500"/>
      <c r="L5" s="1500"/>
      <c r="M5" s="1514"/>
      <c r="N5" s="1515" t="s">
        <v>937</v>
      </c>
      <c r="O5" s="1500"/>
      <c r="P5" s="1500"/>
      <c r="Q5" s="1514"/>
      <c r="R5" s="1515" t="s">
        <v>938</v>
      </c>
      <c r="S5" s="1500"/>
      <c r="T5" s="1514"/>
      <c r="U5" s="1515" t="s">
        <v>939</v>
      </c>
      <c r="V5" s="1500"/>
      <c r="W5" s="1500"/>
      <c r="X5" s="1514"/>
    </row>
    <row r="6" spans="1:24" ht="37" thickBot="1">
      <c r="A6" s="300"/>
      <c r="B6" s="303"/>
      <c r="C6" s="1498" t="s">
        <v>882</v>
      </c>
      <c r="D6" s="1499"/>
      <c r="E6" s="304" t="s">
        <v>926</v>
      </c>
      <c r="F6" s="1498" t="s">
        <v>925</v>
      </c>
      <c r="G6" s="1499"/>
      <c r="H6" s="1498" t="s">
        <v>926</v>
      </c>
      <c r="I6" s="1499"/>
      <c r="J6" s="1498" t="s">
        <v>925</v>
      </c>
      <c r="K6" s="1500"/>
      <c r="L6" s="1499"/>
      <c r="M6" s="305" t="s">
        <v>926</v>
      </c>
      <c r="N6" s="1498" t="s">
        <v>925</v>
      </c>
      <c r="O6" s="1499"/>
      <c r="P6" s="1498" t="s">
        <v>926</v>
      </c>
      <c r="Q6" s="1499"/>
      <c r="R6" s="1498" t="s">
        <v>925</v>
      </c>
      <c r="S6" s="1499"/>
      <c r="T6" s="305" t="s">
        <v>926</v>
      </c>
      <c r="U6" s="1498" t="s">
        <v>925</v>
      </c>
      <c r="V6" s="1500"/>
      <c r="W6" s="1499"/>
      <c r="X6" s="298" t="s">
        <v>926</v>
      </c>
    </row>
    <row r="7" spans="1:24" ht="37" thickBot="1">
      <c r="A7" s="306" t="s">
        <v>178</v>
      </c>
      <c r="B7" s="303" t="s">
        <v>940</v>
      </c>
      <c r="C7" s="1492"/>
      <c r="D7" s="1493"/>
      <c r="E7" s="303"/>
      <c r="F7" s="1492"/>
      <c r="G7" s="1493"/>
      <c r="H7" s="1492"/>
      <c r="I7" s="1493"/>
      <c r="J7" s="1495"/>
      <c r="K7" s="1497"/>
      <c r="L7" s="1496"/>
      <c r="M7" s="307"/>
      <c r="N7" s="1495"/>
      <c r="O7" s="1496"/>
      <c r="P7" s="1495"/>
      <c r="Q7" s="1496"/>
      <c r="R7" s="1495"/>
      <c r="S7" s="1496"/>
      <c r="T7" s="307"/>
      <c r="U7" s="1495"/>
      <c r="V7" s="1497"/>
      <c r="W7" s="1496"/>
      <c r="X7" s="308"/>
    </row>
    <row r="8" spans="1:24" ht="49" thickBot="1">
      <c r="A8" s="309" t="s">
        <v>180</v>
      </c>
      <c r="B8" s="303" t="s">
        <v>941</v>
      </c>
      <c r="C8" s="1492"/>
      <c r="D8" s="1493"/>
      <c r="E8" s="303"/>
      <c r="F8" s="1492"/>
      <c r="G8" s="1493"/>
      <c r="H8" s="1492"/>
      <c r="I8" s="1493"/>
      <c r="J8" s="1492"/>
      <c r="K8" s="1494"/>
      <c r="L8" s="1493"/>
      <c r="M8" s="303"/>
      <c r="N8" s="1492"/>
      <c r="O8" s="1493"/>
      <c r="P8" s="1492"/>
      <c r="Q8" s="1493"/>
      <c r="R8" s="1492"/>
      <c r="S8" s="1493"/>
      <c r="T8" s="303"/>
      <c r="U8" s="1492"/>
      <c r="V8" s="1494"/>
      <c r="W8" s="1493"/>
      <c r="X8" s="303"/>
    </row>
    <row r="9" spans="1:24" ht="25" thickBot="1">
      <c r="A9" s="310" t="s">
        <v>800</v>
      </c>
      <c r="B9" s="311" t="s">
        <v>929</v>
      </c>
      <c r="C9" s="1492"/>
      <c r="D9" s="1493"/>
      <c r="E9" s="303"/>
      <c r="F9" s="1492"/>
      <c r="G9" s="1493"/>
      <c r="H9" s="1492"/>
      <c r="I9" s="1493"/>
      <c r="J9" s="1492"/>
      <c r="K9" s="1494"/>
      <c r="L9" s="1493"/>
      <c r="M9" s="303"/>
      <c r="N9" s="1492"/>
      <c r="O9" s="1493"/>
      <c r="P9" s="1492"/>
      <c r="Q9" s="1493"/>
      <c r="R9" s="1492"/>
      <c r="S9" s="1493"/>
      <c r="T9" s="303"/>
      <c r="U9" s="1492"/>
      <c r="V9" s="1494"/>
      <c r="W9" s="1493"/>
      <c r="X9" s="303"/>
    </row>
    <row r="10" spans="1:24" ht="25" thickBot="1">
      <c r="A10" s="310" t="s">
        <v>802</v>
      </c>
      <c r="B10" s="311" t="s">
        <v>942</v>
      </c>
      <c r="C10" s="1492"/>
      <c r="D10" s="1493"/>
      <c r="E10" s="303"/>
      <c r="F10" s="1492"/>
      <c r="G10" s="1493"/>
      <c r="H10" s="1492"/>
      <c r="I10" s="1493"/>
      <c r="J10" s="1492"/>
      <c r="K10" s="1494"/>
      <c r="L10" s="1493"/>
      <c r="M10" s="303"/>
      <c r="N10" s="1492"/>
      <c r="O10" s="1493"/>
      <c r="P10" s="1492"/>
      <c r="Q10" s="1493"/>
      <c r="R10" s="1492"/>
      <c r="S10" s="1493"/>
      <c r="T10" s="303"/>
      <c r="U10" s="1492"/>
      <c r="V10" s="1494"/>
      <c r="W10" s="1493"/>
      <c r="X10" s="303"/>
    </row>
    <row r="11" spans="1:24" ht="25" thickBot="1">
      <c r="A11" s="310" t="s">
        <v>804</v>
      </c>
      <c r="B11" s="311" t="s">
        <v>931</v>
      </c>
      <c r="C11" s="1492"/>
      <c r="D11" s="1493"/>
      <c r="E11" s="303"/>
      <c r="F11" s="1492"/>
      <c r="G11" s="1493"/>
      <c r="H11" s="1492"/>
      <c r="I11" s="1493"/>
      <c r="J11" s="1492"/>
      <c r="K11" s="1494"/>
      <c r="L11" s="1493"/>
      <c r="M11" s="303"/>
      <c r="N11" s="1492"/>
      <c r="O11" s="1493"/>
      <c r="P11" s="1492"/>
      <c r="Q11" s="1493"/>
      <c r="R11" s="1492"/>
      <c r="S11" s="1493"/>
      <c r="T11" s="303"/>
      <c r="U11" s="1492"/>
      <c r="V11" s="1494"/>
      <c r="W11" s="1493"/>
      <c r="X11" s="303"/>
    </row>
    <row r="12" spans="1:24" ht="25" thickBot="1">
      <c r="A12" s="310" t="s">
        <v>806</v>
      </c>
      <c r="B12" s="311" t="s">
        <v>932</v>
      </c>
      <c r="C12" s="1492"/>
      <c r="D12" s="1493"/>
      <c r="E12" s="303"/>
      <c r="F12" s="1492"/>
      <c r="G12" s="1493"/>
      <c r="H12" s="1492"/>
      <c r="I12" s="1493"/>
      <c r="J12" s="1492"/>
      <c r="K12" s="1494"/>
      <c r="L12" s="1493"/>
      <c r="M12" s="303"/>
      <c r="N12" s="1492"/>
      <c r="O12" s="1493"/>
      <c r="P12" s="1492"/>
      <c r="Q12" s="1493"/>
      <c r="R12" s="1492"/>
      <c r="S12" s="1493"/>
      <c r="T12" s="303"/>
      <c r="U12" s="1492"/>
      <c r="V12" s="1494"/>
      <c r="W12" s="1493"/>
      <c r="X12" s="303"/>
    </row>
    <row r="13" spans="1:24" ht="16" thickBot="1">
      <c r="A13" s="310" t="s">
        <v>808</v>
      </c>
      <c r="B13" s="311" t="s">
        <v>933</v>
      </c>
      <c r="C13" s="1492"/>
      <c r="D13" s="1493"/>
      <c r="E13" s="303"/>
      <c r="F13" s="1492"/>
      <c r="G13" s="1493"/>
      <c r="H13" s="1492"/>
      <c r="I13" s="1493"/>
      <c r="J13" s="1492"/>
      <c r="K13" s="1494"/>
      <c r="L13" s="1493"/>
      <c r="M13" s="303"/>
      <c r="N13" s="1492"/>
      <c r="O13" s="1493"/>
      <c r="P13" s="1492"/>
      <c r="Q13" s="1493"/>
      <c r="R13" s="1492"/>
      <c r="S13" s="1493"/>
      <c r="T13" s="303"/>
      <c r="U13" s="1492"/>
      <c r="V13" s="1494"/>
      <c r="W13" s="1493"/>
      <c r="X13" s="303"/>
    </row>
    <row r="14" spans="1:24" ht="16" thickBot="1">
      <c r="A14" s="312" t="s">
        <v>810</v>
      </c>
      <c r="B14" s="313" t="s">
        <v>45</v>
      </c>
      <c r="C14" s="1492"/>
      <c r="D14" s="1493"/>
      <c r="E14" s="303"/>
      <c r="F14" s="1492"/>
      <c r="G14" s="1493"/>
      <c r="H14" s="1492"/>
      <c r="I14" s="1493"/>
      <c r="J14" s="1492"/>
      <c r="K14" s="1494"/>
      <c r="L14" s="1493"/>
      <c r="M14" s="303"/>
      <c r="N14" s="1492"/>
      <c r="O14" s="1493"/>
      <c r="P14" s="1492"/>
      <c r="Q14" s="1493"/>
      <c r="R14" s="1492"/>
      <c r="S14" s="1493"/>
      <c r="T14" s="303"/>
      <c r="U14" s="1492"/>
      <c r="V14" s="1494"/>
      <c r="W14" s="1493"/>
      <c r="X14" s="303"/>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pageMargins left="0.70866141732283472" right="0.70866141732283472" top="0.74803149606299213" bottom="0.74803149606299213" header="0.31496062992125984" footer="0.31496062992125984"/>
  <pageSetup paperSize="9" scale="57" orientation="landscape" r:id="rId1"/>
  <headerFooter>
    <oddHeader>&amp;CEN
Annex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9B9BD-27D6-4948-A711-FBD1A58E86B2}">
  <sheetPr codeName="Sheet54"/>
  <dimension ref="A1:C10"/>
  <sheetViews>
    <sheetView workbookViewId="0"/>
  </sheetViews>
  <sheetFormatPr baseColWidth="10" defaultColWidth="9.1640625" defaultRowHeight="15"/>
  <cols>
    <col min="1" max="1" width="19.5" style="1" customWidth="1"/>
    <col min="2" max="2" width="12.5" style="1" bestFit="1" customWidth="1"/>
    <col min="3" max="3" width="82.5" style="1" customWidth="1"/>
    <col min="4" max="16384" width="9.1640625" style="1"/>
  </cols>
  <sheetData>
    <row r="1" spans="1:3" ht="21">
      <c r="A1" s="314" t="s">
        <v>943</v>
      </c>
      <c r="B1" s="210"/>
      <c r="C1" s="210"/>
    </row>
    <row r="2" spans="1:3" ht="21">
      <c r="A2" s="1" t="s">
        <v>120</v>
      </c>
      <c r="B2" s="210"/>
      <c r="C2" s="210"/>
    </row>
    <row r="3" spans="1:3">
      <c r="B3" s="315"/>
    </row>
    <row r="5" spans="1:3" ht="16">
      <c r="A5" s="15" t="s">
        <v>121</v>
      </c>
      <c r="B5" s="45" t="s">
        <v>113</v>
      </c>
      <c r="C5" s="44" t="s">
        <v>114</v>
      </c>
    </row>
    <row r="6" spans="1:3" ht="48">
      <c r="A6" s="15" t="s">
        <v>945</v>
      </c>
      <c r="B6" s="15" t="s">
        <v>116</v>
      </c>
      <c r="C6" s="212" t="s">
        <v>946</v>
      </c>
    </row>
    <row r="7" spans="1:3" ht="16">
      <c r="A7" s="15" t="s">
        <v>947</v>
      </c>
      <c r="B7" s="15" t="s">
        <v>117</v>
      </c>
      <c r="C7" s="211" t="s">
        <v>948</v>
      </c>
    </row>
    <row r="8" spans="1:3" ht="32">
      <c r="A8" s="15" t="s">
        <v>949</v>
      </c>
      <c r="B8" s="15" t="s">
        <v>950</v>
      </c>
      <c r="C8" s="211" t="s">
        <v>951</v>
      </c>
    </row>
    <row r="9" spans="1:3" ht="48">
      <c r="A9" s="15" t="s">
        <v>952</v>
      </c>
      <c r="B9" s="15" t="s">
        <v>132</v>
      </c>
      <c r="C9" s="211" t="s">
        <v>953</v>
      </c>
    </row>
    <row r="10" spans="1:3" ht="32">
      <c r="A10" s="15" t="s">
        <v>954</v>
      </c>
      <c r="B10" s="15" t="s">
        <v>134</v>
      </c>
      <c r="C10" s="211" t="s">
        <v>955</v>
      </c>
    </row>
  </sheetData>
  <pageMargins left="0.70866141732283472" right="0.70866141732283472" top="0.74803149606299213" bottom="0.74803149606299213" header="0.31496062992125984" footer="0.31496062992125984"/>
  <pageSetup paperSize="9" orientation="landscape" verticalDpi="1200" r:id="rId1"/>
  <headerFooter>
    <oddHeader>&amp;CEN
Annex XVII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D2CC1-50F7-4793-BDAF-B4411423D4FB}">
  <sheetPr codeName="Sheet49">
    <pageSetUpPr fitToPage="1"/>
  </sheetPr>
  <dimension ref="B2:I28"/>
  <sheetViews>
    <sheetView topLeftCell="A3" workbookViewId="0">
      <selection activeCell="G3" sqref="G3"/>
    </sheetView>
  </sheetViews>
  <sheetFormatPr baseColWidth="10" defaultColWidth="9.1640625" defaultRowHeight="15"/>
  <cols>
    <col min="1" max="1" width="9.1640625" style="1"/>
    <col min="2" max="2" width="4.5" style="1" customWidth="1"/>
    <col min="3" max="3" width="25" style="1" customWidth="1"/>
    <col min="4" max="4" width="11.5" style="1" bestFit="1" customWidth="1"/>
    <col min="5" max="6" width="9.1640625" style="1"/>
    <col min="7" max="7" width="13" style="1" customWidth="1"/>
    <col min="8" max="8" width="12.5" style="1" customWidth="1"/>
    <col min="9" max="9" width="20.5" style="1" customWidth="1"/>
    <col min="10" max="16384" width="9.1640625" style="1"/>
  </cols>
  <sheetData>
    <row r="2" spans="2:9">
      <c r="B2" s="227" t="s">
        <v>881</v>
      </c>
    </row>
    <row r="3" spans="2:9" ht="17" thickBot="1">
      <c r="B3" s="187"/>
      <c r="C3" s="228"/>
      <c r="D3" s="228"/>
      <c r="E3" s="1451"/>
      <c r="F3" s="1451"/>
      <c r="G3" s="228"/>
      <c r="H3" s="228"/>
      <c r="I3" s="228"/>
    </row>
    <row r="4" spans="2:9" ht="17" thickBot="1">
      <c r="B4" s="229"/>
      <c r="C4" s="229"/>
      <c r="D4" s="230" t="s">
        <v>7</v>
      </c>
      <c r="E4" s="231" t="s">
        <v>8</v>
      </c>
      <c r="F4" s="231" t="s">
        <v>9</v>
      </c>
      <c r="G4" s="231" t="s">
        <v>46</v>
      </c>
      <c r="H4" s="231" t="s">
        <v>47</v>
      </c>
      <c r="I4" s="231" t="s">
        <v>155</v>
      </c>
    </row>
    <row r="5" spans="2:9" ht="19.5" customHeight="1" thickBot="1">
      <c r="B5" s="229"/>
      <c r="C5" s="229"/>
      <c r="D5" s="1439" t="s">
        <v>882</v>
      </c>
      <c r="E5" s="1440"/>
      <c r="F5" s="1440"/>
      <c r="G5" s="1441"/>
      <c r="H5" s="1453" t="s">
        <v>875</v>
      </c>
      <c r="I5" s="1443" t="s">
        <v>877</v>
      </c>
    </row>
    <row r="6" spans="2:9" ht="49.5" customHeight="1" thickBot="1">
      <c r="B6" s="276"/>
      <c r="C6" s="276"/>
      <c r="D6" s="280"/>
      <c r="E6" s="1439" t="s">
        <v>878</v>
      </c>
      <c r="F6" s="1453"/>
      <c r="G6" s="235" t="s">
        <v>883</v>
      </c>
      <c r="H6" s="1476"/>
      <c r="I6" s="1466"/>
    </row>
    <row r="7" spans="2:9" ht="16">
      <c r="B7" s="229"/>
      <c r="C7" s="229"/>
      <c r="D7" s="277"/>
      <c r="E7" s="1522"/>
      <c r="F7" s="1443" t="s">
        <v>855</v>
      </c>
      <c r="G7" s="1522"/>
      <c r="H7" s="1476"/>
      <c r="I7" s="1466"/>
    </row>
    <row r="8" spans="2:9" ht="17" thickBot="1">
      <c r="B8" s="229"/>
      <c r="C8" s="229"/>
      <c r="D8" s="281"/>
      <c r="E8" s="1523"/>
      <c r="F8" s="1461"/>
      <c r="G8" s="1524"/>
      <c r="H8" s="1521"/>
      <c r="I8" s="1444"/>
    </row>
    <row r="9" spans="2:9" ht="16" thickBot="1">
      <c r="B9" s="236" t="s">
        <v>178</v>
      </c>
      <c r="C9" s="237" t="s">
        <v>884</v>
      </c>
      <c r="D9" s="698">
        <v>55996420.609999999</v>
      </c>
      <c r="E9" s="698">
        <v>23267.08</v>
      </c>
      <c r="F9" s="698">
        <v>23267.08</v>
      </c>
      <c r="G9" s="698">
        <f>D9</f>
        <v>55996420.609999999</v>
      </c>
      <c r="H9" s="698">
        <v>-136215.29</v>
      </c>
      <c r="I9" s="711"/>
    </row>
    <row r="10" spans="2:9" ht="16" thickBot="1">
      <c r="B10" s="282" t="s">
        <v>180</v>
      </c>
      <c r="C10" s="238" t="s">
        <v>885</v>
      </c>
      <c r="D10" s="711">
        <v>12386623.939999999</v>
      </c>
      <c r="E10" s="711">
        <v>36031.82</v>
      </c>
      <c r="F10" s="711">
        <v>36031.82</v>
      </c>
      <c r="G10" s="711">
        <f t="shared" ref="G10:G27" si="0">D10</f>
        <v>12386623.939999999</v>
      </c>
      <c r="H10" s="711">
        <v>-73264.039999999994</v>
      </c>
      <c r="I10" s="711"/>
    </row>
    <row r="11" spans="2:9" ht="16" thickBot="1">
      <c r="B11" s="282" t="s">
        <v>800</v>
      </c>
      <c r="C11" s="238" t="s">
        <v>886</v>
      </c>
      <c r="D11" s="711">
        <v>231054792.88</v>
      </c>
      <c r="E11" s="711">
        <v>47952355.090000004</v>
      </c>
      <c r="F11" s="711">
        <v>47952355.090000004</v>
      </c>
      <c r="G11" s="711">
        <f t="shared" si="0"/>
        <v>231054792.88</v>
      </c>
      <c r="H11" s="711">
        <v>-11709319.26</v>
      </c>
      <c r="I11" s="711"/>
    </row>
    <row r="12" spans="2:9" ht="29" thickBot="1">
      <c r="B12" s="282" t="s">
        <v>802</v>
      </c>
      <c r="C12" s="238" t="s">
        <v>887</v>
      </c>
      <c r="D12" s="711">
        <v>210269122.80000001</v>
      </c>
      <c r="E12" s="711">
        <v>0</v>
      </c>
      <c r="F12" s="711">
        <v>0</v>
      </c>
      <c r="G12" s="711">
        <f t="shared" si="0"/>
        <v>210269122.80000001</v>
      </c>
      <c r="H12" s="711">
        <v>-1365123.32</v>
      </c>
      <c r="I12" s="711"/>
    </row>
    <row r="13" spans="2:9" ht="16" thickBot="1">
      <c r="B13" s="282" t="s">
        <v>804</v>
      </c>
      <c r="C13" s="238" t="s">
        <v>888</v>
      </c>
      <c r="D13" s="711">
        <v>37945889.990000002</v>
      </c>
      <c r="E13" s="711">
        <v>0</v>
      </c>
      <c r="F13" s="711">
        <v>0</v>
      </c>
      <c r="G13" s="711">
        <f t="shared" si="0"/>
        <v>37945889.990000002</v>
      </c>
      <c r="H13" s="711">
        <v>-400554.11</v>
      </c>
      <c r="I13" s="711"/>
    </row>
    <row r="14" spans="2:9" ht="16" thickBot="1">
      <c r="B14" s="282" t="s">
        <v>806</v>
      </c>
      <c r="C14" s="238" t="s">
        <v>889</v>
      </c>
      <c r="D14" s="711">
        <v>113728958.72</v>
      </c>
      <c r="E14" s="711">
        <v>113040.43</v>
      </c>
      <c r="F14" s="711">
        <v>113040.43</v>
      </c>
      <c r="G14" s="711">
        <f t="shared" si="0"/>
        <v>113728958.72</v>
      </c>
      <c r="H14" s="711">
        <v>-584377.49</v>
      </c>
      <c r="I14" s="711"/>
    </row>
    <row r="15" spans="2:9" ht="16" thickBot="1">
      <c r="B15" s="282" t="s">
        <v>808</v>
      </c>
      <c r="C15" s="238" t="s">
        <v>890</v>
      </c>
      <c r="D15" s="711">
        <v>153905133.46000001</v>
      </c>
      <c r="E15" s="711">
        <v>1931943.34</v>
      </c>
      <c r="F15" s="711">
        <v>1931943.34</v>
      </c>
      <c r="G15" s="711">
        <f t="shared" si="0"/>
        <v>153905133.46000001</v>
      </c>
      <c r="H15" s="711">
        <v>-1232751.21</v>
      </c>
      <c r="I15" s="711"/>
    </row>
    <row r="16" spans="2:9" ht="16" thickBot="1">
      <c r="B16" s="282" t="s">
        <v>810</v>
      </c>
      <c r="C16" s="238" t="s">
        <v>891</v>
      </c>
      <c r="D16" s="711">
        <v>113681628.83</v>
      </c>
      <c r="E16" s="711">
        <v>42370.14</v>
      </c>
      <c r="F16" s="711">
        <v>42370.14</v>
      </c>
      <c r="G16" s="711">
        <f t="shared" si="0"/>
        <v>113681628.83</v>
      </c>
      <c r="H16" s="711">
        <v>-1053787.92</v>
      </c>
      <c r="I16" s="711"/>
    </row>
    <row r="17" spans="2:9" ht="29" thickBot="1">
      <c r="B17" s="242" t="s">
        <v>812</v>
      </c>
      <c r="C17" s="238" t="s">
        <v>892</v>
      </c>
      <c r="D17" s="711">
        <v>77548295.030000001</v>
      </c>
      <c r="E17" s="711">
        <v>3791394.21</v>
      </c>
      <c r="F17" s="711">
        <v>3791394.21</v>
      </c>
      <c r="G17" s="711">
        <f t="shared" si="0"/>
        <v>77548295.030000001</v>
      </c>
      <c r="H17" s="711">
        <v>-501286.97</v>
      </c>
      <c r="I17" s="711"/>
    </row>
    <row r="18" spans="2:9" ht="16" thickBot="1">
      <c r="B18" s="282" t="s">
        <v>814</v>
      </c>
      <c r="C18" s="238" t="s">
        <v>893</v>
      </c>
      <c r="D18" s="711">
        <v>23183185.859999999</v>
      </c>
      <c r="E18" s="711">
        <v>125565.61</v>
      </c>
      <c r="F18" s="711">
        <v>125565.61</v>
      </c>
      <c r="G18" s="711">
        <f t="shared" si="0"/>
        <v>23183185.859999999</v>
      </c>
      <c r="H18" s="711">
        <v>-180079.96</v>
      </c>
      <c r="I18" s="711"/>
    </row>
    <row r="19" spans="2:9" ht="16" thickBot="1">
      <c r="B19" s="282" t="s">
        <v>815</v>
      </c>
      <c r="C19" s="238" t="s">
        <v>894</v>
      </c>
      <c r="D19" s="711">
        <v>0</v>
      </c>
      <c r="E19" s="1519">
        <v>0</v>
      </c>
      <c r="F19" s="1520"/>
      <c r="G19" s="711">
        <f t="shared" si="0"/>
        <v>0</v>
      </c>
      <c r="H19" s="711">
        <v>0</v>
      </c>
      <c r="I19" s="711"/>
    </row>
    <row r="20" spans="2:9" ht="16" thickBot="1">
      <c r="B20" s="282" t="s">
        <v>816</v>
      </c>
      <c r="C20" s="238" t="s">
        <v>895</v>
      </c>
      <c r="D20" s="711">
        <v>1551139367.9400001</v>
      </c>
      <c r="E20" s="711">
        <v>32528164.949999999</v>
      </c>
      <c r="F20" s="711">
        <v>32528164.949999999</v>
      </c>
      <c r="G20" s="711">
        <f t="shared" si="0"/>
        <v>1551139367.9400001</v>
      </c>
      <c r="H20" s="711">
        <v>-10919926.140000001</v>
      </c>
      <c r="I20" s="711"/>
    </row>
    <row r="21" spans="2:9" ht="29" thickBot="1">
      <c r="B21" s="282" t="s">
        <v>817</v>
      </c>
      <c r="C21" s="238" t="s">
        <v>896</v>
      </c>
      <c r="D21" s="711">
        <v>97957896.879999995</v>
      </c>
      <c r="E21" s="711">
        <v>218840.23</v>
      </c>
      <c r="F21" s="711">
        <v>218840.23</v>
      </c>
      <c r="G21" s="711">
        <f t="shared" si="0"/>
        <v>97957896.879999995</v>
      </c>
      <c r="H21" s="711">
        <v>-345954.36</v>
      </c>
      <c r="I21" s="711"/>
    </row>
    <row r="22" spans="2:9" ht="29" thickBot="1">
      <c r="B22" s="282" t="s">
        <v>818</v>
      </c>
      <c r="C22" s="238" t="s">
        <v>897</v>
      </c>
      <c r="D22" s="711">
        <v>103443638.25</v>
      </c>
      <c r="E22" s="711">
        <v>112132.22</v>
      </c>
      <c r="F22" s="711">
        <v>112132.22</v>
      </c>
      <c r="G22" s="711">
        <f t="shared" si="0"/>
        <v>103443638.25</v>
      </c>
      <c r="H22" s="711">
        <v>-496912.29</v>
      </c>
      <c r="I22" s="711"/>
    </row>
    <row r="23" spans="2:9" ht="29" thickBot="1">
      <c r="B23" s="242" t="s">
        <v>819</v>
      </c>
      <c r="C23" s="238" t="s">
        <v>898</v>
      </c>
      <c r="D23" s="711">
        <v>0</v>
      </c>
      <c r="E23" s="711">
        <v>0</v>
      </c>
      <c r="F23" s="711">
        <v>0</v>
      </c>
      <c r="G23" s="711">
        <f t="shared" si="0"/>
        <v>0</v>
      </c>
      <c r="H23" s="711">
        <v>0</v>
      </c>
      <c r="I23" s="711"/>
    </row>
    <row r="24" spans="2:9" ht="16" thickBot="1">
      <c r="B24" s="282" t="s">
        <v>820</v>
      </c>
      <c r="C24" s="238" t="s">
        <v>899</v>
      </c>
      <c r="D24" s="711">
        <v>5856133.4000000004</v>
      </c>
      <c r="E24" s="711">
        <v>38961.910000000003</v>
      </c>
      <c r="F24" s="711">
        <v>38961.910000000003</v>
      </c>
      <c r="G24" s="711">
        <f t="shared" si="0"/>
        <v>5856133.4000000004</v>
      </c>
      <c r="H24" s="711">
        <v>-25380.81</v>
      </c>
      <c r="I24" s="711"/>
    </row>
    <row r="25" spans="2:9" ht="29" thickBot="1">
      <c r="B25" s="282" t="s">
        <v>821</v>
      </c>
      <c r="C25" s="238" t="s">
        <v>900</v>
      </c>
      <c r="D25" s="711">
        <v>77038912.620000005</v>
      </c>
      <c r="E25" s="711">
        <v>100032.44</v>
      </c>
      <c r="F25" s="711">
        <v>100032.44</v>
      </c>
      <c r="G25" s="711">
        <f t="shared" si="0"/>
        <v>77038912.620000005</v>
      </c>
      <c r="H25" s="711">
        <v>-234900.11</v>
      </c>
      <c r="I25" s="711"/>
    </row>
    <row r="26" spans="2:9" ht="16" thickBot="1">
      <c r="B26" s="282" t="s">
        <v>822</v>
      </c>
      <c r="C26" s="238" t="s">
        <v>901</v>
      </c>
      <c r="D26" s="711">
        <v>68043779.310000002</v>
      </c>
      <c r="E26" s="711">
        <v>9037.77</v>
      </c>
      <c r="F26" s="711">
        <v>9037.77</v>
      </c>
      <c r="G26" s="711">
        <f t="shared" si="0"/>
        <v>68043779.310000002</v>
      </c>
      <c r="H26" s="711">
        <v>-1032780.71</v>
      </c>
      <c r="I26" s="711"/>
    </row>
    <row r="27" spans="2:9" ht="16" thickBot="1">
      <c r="B27" s="282" t="s">
        <v>823</v>
      </c>
      <c r="C27" s="238" t="s">
        <v>902</v>
      </c>
      <c r="D27" s="711">
        <v>14576376.93</v>
      </c>
      <c r="E27" s="711">
        <v>11337.37</v>
      </c>
      <c r="F27" s="711">
        <v>11337.37</v>
      </c>
      <c r="G27" s="711">
        <f t="shared" si="0"/>
        <v>14576376.93</v>
      </c>
      <c r="H27" s="711">
        <v>-41808.370000000003</v>
      </c>
      <c r="I27" s="711"/>
    </row>
    <row r="28" spans="2:9" ht="16" thickBot="1">
      <c r="B28" s="283" t="s">
        <v>824</v>
      </c>
      <c r="C28" s="243" t="s">
        <v>45</v>
      </c>
      <c r="D28" s="699">
        <f>SUM(D9:D27)</f>
        <v>2947756157.4500003</v>
      </c>
      <c r="E28" s="699">
        <f t="shared" ref="E28:I28" si="1">SUM(E9:E27)</f>
        <v>87034474.609999999</v>
      </c>
      <c r="F28" s="699">
        <f t="shared" si="1"/>
        <v>87034474.609999999</v>
      </c>
      <c r="G28" s="699">
        <f t="shared" si="1"/>
        <v>2947756157.4500003</v>
      </c>
      <c r="H28" s="699">
        <f t="shared" si="1"/>
        <v>-30334422.359999999</v>
      </c>
      <c r="I28" s="699">
        <f t="shared" si="1"/>
        <v>0</v>
      </c>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&amp;CEN
Annex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2D80D-E6FC-461F-96EE-AB0B97CA993E}">
  <sheetPr codeName="Sheet55">
    <pageSetUpPr autoPageBreaks="0" fitToPage="1"/>
  </sheetPr>
  <dimension ref="A2:J16"/>
  <sheetViews>
    <sheetView workbookViewId="0">
      <selection activeCell="D12" sqref="D12"/>
    </sheetView>
  </sheetViews>
  <sheetFormatPr baseColWidth="10" defaultColWidth="9.1640625" defaultRowHeight="15"/>
  <cols>
    <col min="1" max="1" width="9.1640625" style="1"/>
    <col min="2" max="2" width="6.5" style="1" customWidth="1"/>
    <col min="3" max="3" width="55" style="1" customWidth="1"/>
    <col min="4" max="4" width="19.5" style="1" customWidth="1"/>
    <col min="5" max="5" width="27" style="1" customWidth="1"/>
    <col min="6" max="6" width="23.5" style="1" customWidth="1"/>
    <col min="7" max="7" width="21.1640625" style="1" customWidth="1"/>
    <col min="8" max="8" width="28.5" style="1" customWidth="1"/>
    <col min="9" max="16384" width="9.1640625" style="1"/>
  </cols>
  <sheetData>
    <row r="2" spans="1:10" ht="16">
      <c r="C2" s="316"/>
      <c r="D2" s="316"/>
      <c r="E2" s="316"/>
      <c r="F2" s="316"/>
      <c r="G2" s="316"/>
      <c r="H2" s="316"/>
      <c r="I2" s="316"/>
      <c r="J2" s="317"/>
    </row>
    <row r="3" spans="1:10" ht="21" customHeight="1">
      <c r="A3" s="318"/>
      <c r="C3" s="319" t="s">
        <v>944</v>
      </c>
      <c r="D3" s="320"/>
      <c r="E3" s="320"/>
      <c r="F3" s="320"/>
      <c r="G3" s="320"/>
      <c r="H3" s="320"/>
      <c r="J3" s="317"/>
    </row>
    <row r="7" spans="1:10" ht="32.25" customHeight="1">
      <c r="C7" s="321"/>
      <c r="D7" s="322" t="s">
        <v>956</v>
      </c>
      <c r="E7" s="323" t="s">
        <v>957</v>
      </c>
      <c r="F7" s="324"/>
      <c r="G7" s="324"/>
      <c r="H7" s="325"/>
      <c r="I7" s="317"/>
      <c r="J7" s="317"/>
    </row>
    <row r="8" spans="1:10" ht="32.25" customHeight="1">
      <c r="C8" s="321"/>
      <c r="D8" s="326"/>
      <c r="E8" s="327"/>
      <c r="F8" s="322" t="s">
        <v>958</v>
      </c>
      <c r="G8" s="323" t="s">
        <v>959</v>
      </c>
      <c r="H8" s="328"/>
      <c r="I8" s="317"/>
      <c r="J8" s="317"/>
    </row>
    <row r="9" spans="1:10" ht="32.25" customHeight="1">
      <c r="C9" s="321"/>
      <c r="D9" s="329"/>
      <c r="E9" s="330"/>
      <c r="F9" s="329"/>
      <c r="G9" s="330"/>
      <c r="H9" s="322" t="s">
        <v>960</v>
      </c>
      <c r="I9" s="317"/>
      <c r="J9" s="317"/>
    </row>
    <row r="10" spans="1:10" ht="14.25" customHeight="1">
      <c r="C10" s="321"/>
      <c r="D10" s="331" t="s">
        <v>7</v>
      </c>
      <c r="E10" s="332" t="s">
        <v>8</v>
      </c>
      <c r="F10" s="331" t="s">
        <v>9</v>
      </c>
      <c r="G10" s="332" t="s">
        <v>46</v>
      </c>
      <c r="H10" s="331" t="s">
        <v>47</v>
      </c>
      <c r="I10" s="317"/>
      <c r="J10" s="317"/>
    </row>
    <row r="11" spans="1:10" ht="11.25" customHeight="1">
      <c r="B11" s="331">
        <v>1</v>
      </c>
      <c r="C11" s="333" t="s">
        <v>798</v>
      </c>
      <c r="D11" s="807">
        <v>8905137041.2900009</v>
      </c>
      <c r="E11" s="807"/>
      <c r="F11" s="807"/>
      <c r="G11" s="807" t="s">
        <v>190</v>
      </c>
      <c r="H11" s="808"/>
      <c r="I11" s="317"/>
      <c r="J11" s="317"/>
    </row>
    <row r="12" spans="1:10" ht="11.25" customHeight="1">
      <c r="B12" s="331">
        <v>2</v>
      </c>
      <c r="C12" s="333" t="s">
        <v>961</v>
      </c>
      <c r="D12" s="807">
        <v>434445424.94999999</v>
      </c>
      <c r="E12" s="807"/>
      <c r="F12" s="807"/>
      <c r="G12" s="807"/>
      <c r="H12" s="809" t="s">
        <v>962</v>
      </c>
      <c r="I12" s="317"/>
      <c r="J12" s="317"/>
    </row>
    <row r="13" spans="1:10" ht="12" customHeight="1">
      <c r="B13" s="331">
        <v>3</v>
      </c>
      <c r="C13" s="333" t="s">
        <v>45</v>
      </c>
      <c r="D13" s="807">
        <f>SUM(D11:D12)</f>
        <v>9339582466.2400017</v>
      </c>
      <c r="E13" s="807">
        <f t="shared" ref="E13:H13" si="0">SUM(E11:E12)</f>
        <v>0</v>
      </c>
      <c r="F13" s="807">
        <f t="shared" si="0"/>
        <v>0</v>
      </c>
      <c r="G13" s="810">
        <f t="shared" si="0"/>
        <v>0</v>
      </c>
      <c r="H13" s="808">
        <f t="shared" si="0"/>
        <v>0</v>
      </c>
      <c r="I13" s="317"/>
      <c r="J13" s="317"/>
    </row>
    <row r="14" spans="1:10" ht="17">
      <c r="B14" s="331">
        <v>4</v>
      </c>
      <c r="C14" s="334" t="s">
        <v>963</v>
      </c>
      <c r="D14" s="811"/>
      <c r="E14" s="807"/>
      <c r="F14" s="807"/>
      <c r="G14" s="812"/>
      <c r="H14" s="808" t="s">
        <v>962</v>
      </c>
      <c r="I14" s="317"/>
      <c r="J14" s="317"/>
    </row>
    <row r="15" spans="1:10" ht="17">
      <c r="B15" s="335" t="s">
        <v>593</v>
      </c>
      <c r="C15" s="334" t="s">
        <v>964</v>
      </c>
      <c r="D15" s="811"/>
      <c r="E15" s="807"/>
      <c r="F15" s="809"/>
      <c r="G15" s="809"/>
      <c r="H15" s="809"/>
      <c r="I15" s="317"/>
      <c r="J15" s="317"/>
    </row>
    <row r="16" spans="1:10">
      <c r="C16" s="129"/>
    </row>
  </sheetData>
  <pageMargins left="0.70866141732283472" right="0.70866141732283472" top="0.74803149606299213" bottom="0.74803149606299213" header="0.31496062992125984" footer="0.31496062992125984"/>
  <pageSetup paperSize="9" scale="69" orientation="landscape" r:id="rId1"/>
  <headerFooter>
    <oddHeader>&amp;CEN
Annex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9E5F0-D759-4EE2-9B83-90054131769E}">
  <sheetPr codeName="Sheet57">
    <pageSetUpPr fitToPage="1"/>
  </sheetPr>
  <dimension ref="A1:C7"/>
  <sheetViews>
    <sheetView workbookViewId="0">
      <selection sqref="A1:C1"/>
    </sheetView>
  </sheetViews>
  <sheetFormatPr baseColWidth="10" defaultColWidth="9.1640625" defaultRowHeight="15"/>
  <cols>
    <col min="1" max="1" width="27" style="1" customWidth="1"/>
    <col min="2" max="2" width="15.5" style="1" customWidth="1"/>
    <col min="3" max="3" width="117.5" style="1" customWidth="1"/>
    <col min="4" max="16384" width="9.1640625" style="1"/>
  </cols>
  <sheetData>
    <row r="1" spans="1:3" ht="19">
      <c r="A1" s="1525" t="s">
        <v>724</v>
      </c>
      <c r="B1" s="1525"/>
      <c r="C1" s="1525"/>
    </row>
    <row r="2" spans="1:3" ht="21">
      <c r="A2" s="209"/>
      <c r="B2" s="209"/>
      <c r="C2" s="210"/>
    </row>
    <row r="3" spans="1:3" ht="16">
      <c r="A3" s="15" t="s">
        <v>121</v>
      </c>
      <c r="B3" s="15" t="s">
        <v>113</v>
      </c>
      <c r="C3" s="44" t="s">
        <v>122</v>
      </c>
    </row>
    <row r="4" spans="1:3" ht="32">
      <c r="A4" s="211" t="s">
        <v>725</v>
      </c>
      <c r="B4" s="41" t="s">
        <v>116</v>
      </c>
      <c r="C4" s="44" t="s">
        <v>726</v>
      </c>
    </row>
    <row r="5" spans="1:3" ht="16">
      <c r="A5" s="211" t="s">
        <v>727</v>
      </c>
      <c r="B5" s="41" t="s">
        <v>117</v>
      </c>
      <c r="C5" s="44" t="s">
        <v>728</v>
      </c>
    </row>
    <row r="6" spans="1:3" ht="16">
      <c r="A6" s="211" t="s">
        <v>729</v>
      </c>
      <c r="B6" s="41" t="s">
        <v>730</v>
      </c>
      <c r="C6" s="44" t="s">
        <v>731</v>
      </c>
    </row>
    <row r="7" spans="1:3" ht="48">
      <c r="A7" s="212" t="s">
        <v>732</v>
      </c>
      <c r="B7" s="41" t="s">
        <v>132</v>
      </c>
      <c r="C7" s="44" t="s">
        <v>733</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&amp;CEN
Annex XIX</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C912C-E837-4073-A27E-27EBE4491D97}">
  <sheetPr codeName="Sheet58">
    <pageSetUpPr fitToPage="1"/>
  </sheetPr>
  <dimension ref="A1:H35"/>
  <sheetViews>
    <sheetView topLeftCell="A5" workbookViewId="0">
      <selection activeCell="B34" sqref="B7:B34"/>
    </sheetView>
  </sheetViews>
  <sheetFormatPr baseColWidth="10" defaultColWidth="9.1640625" defaultRowHeight="15"/>
  <cols>
    <col min="1" max="1" width="4.5" style="1" customWidth="1"/>
    <col min="2" max="2" width="75" style="1" customWidth="1"/>
    <col min="3" max="8" width="24.83203125" style="1" customWidth="1"/>
    <col min="9" max="9" width="9.1640625" style="1"/>
    <col min="10" max="10" width="12.5" style="1" customWidth="1"/>
    <col min="11" max="16384" width="9.1640625" style="1"/>
  </cols>
  <sheetData>
    <row r="1" spans="1:8" ht="19">
      <c r="B1" s="43" t="s">
        <v>722</v>
      </c>
    </row>
    <row r="3" spans="1:8">
      <c r="E3" s="1082"/>
      <c r="G3" s="1082"/>
    </row>
    <row r="4" spans="1:8">
      <c r="A4" s="213"/>
      <c r="B4" s="1526" t="s">
        <v>734</v>
      </c>
      <c r="C4" s="1527" t="s">
        <v>735</v>
      </c>
      <c r="D4" s="1526"/>
      <c r="E4" s="1528" t="s">
        <v>736</v>
      </c>
      <c r="F4" s="1527"/>
      <c r="G4" s="1529" t="s">
        <v>737</v>
      </c>
      <c r="H4" s="1530"/>
    </row>
    <row r="5" spans="1:8" ht="16">
      <c r="A5" s="214"/>
      <c r="B5" s="1526"/>
      <c r="C5" s="215" t="s">
        <v>738</v>
      </c>
      <c r="D5" s="216" t="s">
        <v>739</v>
      </c>
      <c r="E5" s="215" t="s">
        <v>738</v>
      </c>
      <c r="F5" s="216" t="s">
        <v>739</v>
      </c>
      <c r="G5" s="9" t="s">
        <v>740</v>
      </c>
      <c r="H5" s="9" t="s">
        <v>741</v>
      </c>
    </row>
    <row r="6" spans="1:8">
      <c r="A6" s="214"/>
      <c r="B6" s="1526"/>
      <c r="C6" s="217" t="s">
        <v>7</v>
      </c>
      <c r="D6" s="41" t="s">
        <v>8</v>
      </c>
      <c r="E6" s="41" t="s">
        <v>9</v>
      </c>
      <c r="F6" s="41" t="s">
        <v>46</v>
      </c>
      <c r="G6" s="41" t="s">
        <v>47</v>
      </c>
      <c r="H6" s="41" t="s">
        <v>155</v>
      </c>
    </row>
    <row r="7" spans="1:8" ht="16">
      <c r="A7" s="218">
        <v>1</v>
      </c>
      <c r="B7" s="44" t="s">
        <v>742</v>
      </c>
      <c r="C7" s="687">
        <v>4255492908.45084</v>
      </c>
      <c r="D7" s="687">
        <v>140850.64000000001</v>
      </c>
      <c r="E7" s="687">
        <v>4266241972.2199998</v>
      </c>
      <c r="F7" s="687">
        <v>56340.23</v>
      </c>
      <c r="G7" s="687">
        <v>0</v>
      </c>
      <c r="H7" s="682">
        <f>IFERROR(G7/SUM(E7:F7),0)</f>
        <v>0</v>
      </c>
    </row>
    <row r="8" spans="1:8" ht="16">
      <c r="A8" s="218">
        <v>2</v>
      </c>
      <c r="B8" s="212" t="s">
        <v>743</v>
      </c>
      <c r="C8" s="687">
        <v>41692493.490000002</v>
      </c>
      <c r="D8" s="687">
        <v>18516.88</v>
      </c>
      <c r="E8" s="687">
        <v>41692493.490000002</v>
      </c>
      <c r="F8" s="687">
        <v>7406.57</v>
      </c>
      <c r="G8" s="687">
        <v>8339980.0199999996</v>
      </c>
      <c r="H8" s="682">
        <f t="shared" ref="H8:H35" si="0">IFERROR(G8/SUM(E8:F8),0)</f>
        <v>0.20000000019184697</v>
      </c>
    </row>
    <row r="9" spans="1:8" ht="16">
      <c r="A9" s="218">
        <v>3</v>
      </c>
      <c r="B9" s="212" t="s">
        <v>744</v>
      </c>
      <c r="C9" s="687">
        <v>0</v>
      </c>
      <c r="D9" s="687">
        <v>0</v>
      </c>
      <c r="E9" s="687">
        <v>37757774.469999999</v>
      </c>
      <c r="F9" s="687">
        <v>0</v>
      </c>
      <c r="G9" s="687">
        <v>0</v>
      </c>
      <c r="H9" s="682">
        <f t="shared" si="0"/>
        <v>0</v>
      </c>
    </row>
    <row r="10" spans="1:8" ht="16">
      <c r="A10" s="218">
        <v>4</v>
      </c>
      <c r="B10" s="212" t="s">
        <v>745</v>
      </c>
      <c r="C10" s="687">
        <v>0</v>
      </c>
      <c r="D10" s="687">
        <v>0</v>
      </c>
      <c r="E10" s="687">
        <v>35375246.630000003</v>
      </c>
      <c r="F10" s="687">
        <v>0</v>
      </c>
      <c r="G10" s="687">
        <v>0</v>
      </c>
      <c r="H10" s="682">
        <f t="shared" si="0"/>
        <v>0</v>
      </c>
    </row>
    <row r="11" spans="1:8" ht="16">
      <c r="A11" s="218">
        <v>5</v>
      </c>
      <c r="B11" s="212" t="s">
        <v>746</v>
      </c>
      <c r="C11" s="687">
        <v>0</v>
      </c>
      <c r="D11" s="687">
        <v>0</v>
      </c>
      <c r="E11" s="687">
        <v>0</v>
      </c>
      <c r="F11" s="687">
        <v>0</v>
      </c>
      <c r="G11" s="687">
        <v>0</v>
      </c>
      <c r="H11" s="682">
        <f t="shared" si="0"/>
        <v>0</v>
      </c>
    </row>
    <row r="12" spans="1:8" ht="16">
      <c r="A12" s="218">
        <v>6</v>
      </c>
      <c r="B12" s="212" t="s">
        <v>2357</v>
      </c>
      <c r="C12" s="687">
        <v>45879821.880000003</v>
      </c>
      <c r="D12" s="687">
        <v>384027.42</v>
      </c>
      <c r="E12" s="687">
        <v>45879821.880000003</v>
      </c>
      <c r="F12" s="687">
        <v>346871.77</v>
      </c>
      <c r="G12" s="687">
        <v>9293904.0999999996</v>
      </c>
      <c r="H12" s="682">
        <f t="shared" si="0"/>
        <v>0.20105059146924298</v>
      </c>
    </row>
    <row r="13" spans="1:8" ht="30" customHeight="1">
      <c r="A13" s="218">
        <v>7</v>
      </c>
      <c r="B13" s="212" t="s">
        <v>2359</v>
      </c>
      <c r="C13" s="687">
        <v>513127772.97611302</v>
      </c>
      <c r="D13" s="687">
        <v>633234513.43197405</v>
      </c>
      <c r="E13" s="687">
        <v>501880105.93000001</v>
      </c>
      <c r="F13" s="687">
        <v>115096461.56</v>
      </c>
      <c r="G13" s="687">
        <v>560346337.72000003</v>
      </c>
      <c r="H13" s="682">
        <f t="shared" si="0"/>
        <v>0.90821332161708423</v>
      </c>
    </row>
    <row r="14" spans="1:8" ht="16">
      <c r="A14" s="218">
        <v>8</v>
      </c>
      <c r="B14" s="212" t="s">
        <v>2358</v>
      </c>
      <c r="C14" s="687">
        <v>11752474.439999999</v>
      </c>
      <c r="D14" s="687">
        <v>29868411.239999998</v>
      </c>
      <c r="E14" s="687">
        <v>11752474.439999999</v>
      </c>
      <c r="F14" s="687">
        <v>738911.29</v>
      </c>
      <c r="G14" s="687">
        <v>10686326.049999999</v>
      </c>
      <c r="H14" s="682">
        <f t="shared" si="0"/>
        <v>0.85549564163526948</v>
      </c>
    </row>
    <row r="15" spans="1:8" ht="16">
      <c r="A15" s="218">
        <v>9</v>
      </c>
      <c r="B15" s="212" t="s">
        <v>747</v>
      </c>
      <c r="C15" s="687">
        <v>295174452.88999999</v>
      </c>
      <c r="D15" s="687">
        <v>161658699.16791201</v>
      </c>
      <c r="E15" s="687">
        <v>248140968.47</v>
      </c>
      <c r="F15" s="687">
        <v>18540512.489999998</v>
      </c>
      <c r="G15" s="687">
        <v>186340765.41000003</v>
      </c>
      <c r="H15" s="682">
        <f t="shared" si="0"/>
        <v>0.69873905281765547</v>
      </c>
    </row>
    <row r="16" spans="1:8" ht="16">
      <c r="A16" s="218">
        <v>10</v>
      </c>
      <c r="B16" s="212" t="s">
        <v>2360</v>
      </c>
      <c r="C16" s="687">
        <v>4058481771.1545</v>
      </c>
      <c r="D16" s="687">
        <v>0</v>
      </c>
      <c r="E16" s="687">
        <v>4052355616.75</v>
      </c>
      <c r="F16" s="687">
        <v>0</v>
      </c>
      <c r="G16" s="687">
        <v>2120031041.0999999</v>
      </c>
      <c r="H16" s="682">
        <f t="shared" si="0"/>
        <v>0.52316016697475098</v>
      </c>
    </row>
    <row r="17" spans="1:8" ht="16">
      <c r="A17" s="218">
        <v>11</v>
      </c>
      <c r="B17" s="212" t="s">
        <v>2361</v>
      </c>
      <c r="C17" s="687">
        <v>1405067697.7709999</v>
      </c>
      <c r="D17" s="687">
        <v>0</v>
      </c>
      <c r="E17" s="687">
        <v>1404949985.27</v>
      </c>
      <c r="F17" s="687">
        <v>0</v>
      </c>
      <c r="G17" s="687">
        <v>279941580.55000001</v>
      </c>
      <c r="H17" s="682">
        <f t="shared" si="0"/>
        <v>0.19925376951849391</v>
      </c>
    </row>
    <row r="18" spans="1:8" ht="16">
      <c r="A18" s="218">
        <v>12</v>
      </c>
      <c r="B18" s="212" t="s">
        <v>2362</v>
      </c>
      <c r="C18" s="687">
        <v>305767998.45209998</v>
      </c>
      <c r="D18" s="687">
        <v>0</v>
      </c>
      <c r="E18" s="687">
        <v>305507865</v>
      </c>
      <c r="F18" s="687">
        <v>0</v>
      </c>
      <c r="G18" s="687">
        <v>229735591.86000001</v>
      </c>
      <c r="H18" s="682">
        <f t="shared" si="0"/>
        <v>0.7519793045589841</v>
      </c>
    </row>
    <row r="19" spans="1:8" ht="16">
      <c r="A19" s="218">
        <v>13</v>
      </c>
      <c r="B19" s="212" t="s">
        <v>2363</v>
      </c>
      <c r="C19" s="687">
        <v>7529393.5499999998</v>
      </c>
      <c r="D19" s="687">
        <v>0</v>
      </c>
      <c r="E19" s="687">
        <v>7467514.1399999997</v>
      </c>
      <c r="F19" s="687">
        <v>0</v>
      </c>
      <c r="G19" s="687">
        <v>5739216.6900000004</v>
      </c>
      <c r="H19" s="682">
        <f t="shared" si="0"/>
        <v>0.76855786040734575</v>
      </c>
    </row>
    <row r="20" spans="1:8" ht="16">
      <c r="A20" s="218">
        <v>14</v>
      </c>
      <c r="B20" s="212" t="s">
        <v>2364</v>
      </c>
      <c r="C20" s="687">
        <v>260328263.75389999</v>
      </c>
      <c r="D20" s="687">
        <v>0</v>
      </c>
      <c r="E20" s="687">
        <v>259960263.74000001</v>
      </c>
      <c r="F20" s="687">
        <v>0</v>
      </c>
      <c r="G20" s="687">
        <v>88829796.810000002</v>
      </c>
      <c r="H20" s="682">
        <f t="shared" si="0"/>
        <v>0.34170528807757855</v>
      </c>
    </row>
    <row r="21" spans="1:8" ht="16">
      <c r="A21" s="218">
        <v>15</v>
      </c>
      <c r="B21" s="212" t="s">
        <v>2365</v>
      </c>
      <c r="C21" s="687">
        <v>0</v>
      </c>
      <c r="D21" s="687">
        <v>0</v>
      </c>
      <c r="E21" s="687">
        <v>0</v>
      </c>
      <c r="F21" s="687">
        <v>0</v>
      </c>
      <c r="G21" s="687">
        <v>0</v>
      </c>
      <c r="H21" s="682">
        <f t="shared" si="0"/>
        <v>0</v>
      </c>
    </row>
    <row r="22" spans="1:8" ht="16">
      <c r="A22" s="218">
        <v>16</v>
      </c>
      <c r="B22" s="212" t="s">
        <v>2366</v>
      </c>
      <c r="C22" s="687">
        <v>576639835.38820004</v>
      </c>
      <c r="D22" s="687">
        <v>0</v>
      </c>
      <c r="E22" s="687">
        <v>575519245.40999997</v>
      </c>
      <c r="F22" s="687">
        <v>0</v>
      </c>
      <c r="G22" s="687">
        <v>292671833.56999999</v>
      </c>
      <c r="H22" s="682">
        <f t="shared" si="0"/>
        <v>0.50853526776763225</v>
      </c>
    </row>
    <row r="23" spans="1:8" ht="16">
      <c r="A23" s="218">
        <v>17</v>
      </c>
      <c r="B23" s="212" t="s">
        <v>2367</v>
      </c>
      <c r="C23" s="687">
        <v>237514970.7286</v>
      </c>
      <c r="D23" s="687">
        <v>0</v>
      </c>
      <c r="E23" s="687">
        <v>235507645</v>
      </c>
      <c r="F23" s="687">
        <v>0</v>
      </c>
      <c r="G23" s="687">
        <v>206906257.49000001</v>
      </c>
      <c r="H23" s="682">
        <f t="shared" si="0"/>
        <v>0.87855431397991357</v>
      </c>
    </row>
    <row r="24" spans="1:8" ht="16">
      <c r="A24" s="218">
        <v>18</v>
      </c>
      <c r="B24" s="212" t="s">
        <v>2368</v>
      </c>
      <c r="C24" s="687">
        <v>90354000.060000002</v>
      </c>
      <c r="D24" s="687">
        <v>0</v>
      </c>
      <c r="E24" s="687">
        <v>89398211.950000003</v>
      </c>
      <c r="F24" s="687">
        <v>0</v>
      </c>
      <c r="G24" s="687">
        <v>78948335.939999998</v>
      </c>
      <c r="H24" s="682">
        <f t="shared" si="0"/>
        <v>0.88310866870755123</v>
      </c>
    </row>
    <row r="25" spans="1:8" ht="16">
      <c r="A25" s="218">
        <v>19</v>
      </c>
      <c r="B25" s="212" t="s">
        <v>2369</v>
      </c>
      <c r="C25" s="687">
        <v>1054896669.6007</v>
      </c>
      <c r="D25" s="687">
        <v>0</v>
      </c>
      <c r="E25" s="687">
        <v>1053713768.42</v>
      </c>
      <c r="F25" s="687">
        <v>0</v>
      </c>
      <c r="G25" s="687">
        <v>770015024.21000004</v>
      </c>
      <c r="H25" s="682">
        <f t="shared" si="0"/>
        <v>0.73076299018528112</v>
      </c>
    </row>
    <row r="26" spans="1:8" ht="16">
      <c r="A26" s="218">
        <v>20</v>
      </c>
      <c r="B26" s="212" t="s">
        <v>2370</v>
      </c>
      <c r="C26" s="687">
        <v>821869.98</v>
      </c>
      <c r="D26" s="687">
        <v>0</v>
      </c>
      <c r="E26" s="687">
        <v>821869.98</v>
      </c>
      <c r="F26" s="687">
        <v>0</v>
      </c>
      <c r="G26" s="687">
        <v>1232804.96</v>
      </c>
      <c r="H26" s="682">
        <f t="shared" si="0"/>
        <v>1.4999999878326253</v>
      </c>
    </row>
    <row r="27" spans="1:8" ht="16">
      <c r="A27" s="218">
        <v>21</v>
      </c>
      <c r="B27" s="212" t="s">
        <v>2371</v>
      </c>
      <c r="C27" s="687">
        <v>119561071.87</v>
      </c>
      <c r="D27" s="687">
        <v>0</v>
      </c>
      <c r="E27" s="687">
        <v>119509247.84</v>
      </c>
      <c r="F27" s="687">
        <v>0</v>
      </c>
      <c r="G27" s="687">
        <v>166010599.02000001</v>
      </c>
      <c r="H27" s="682">
        <f t="shared" si="0"/>
        <v>1.3891025340754919</v>
      </c>
    </row>
    <row r="28" spans="1:8" ht="16">
      <c r="A28" s="218">
        <v>22</v>
      </c>
      <c r="B28" s="212" t="s">
        <v>606</v>
      </c>
      <c r="C28" s="687">
        <v>75616229.7852</v>
      </c>
      <c r="D28" s="687">
        <v>2411542.8075000001</v>
      </c>
      <c r="E28" s="687">
        <v>60064189.869999997</v>
      </c>
      <c r="F28" s="687">
        <v>1093179.57</v>
      </c>
      <c r="G28" s="687">
        <v>78416420.159999996</v>
      </c>
      <c r="H28" s="682">
        <f t="shared" si="0"/>
        <v>1.2822072119523131</v>
      </c>
    </row>
    <row r="29" spans="1:8" ht="16">
      <c r="A29" s="218">
        <v>23</v>
      </c>
      <c r="B29" s="212" t="s">
        <v>2372</v>
      </c>
      <c r="C29" s="687">
        <v>0</v>
      </c>
      <c r="D29" s="687">
        <v>0</v>
      </c>
      <c r="E29" s="687">
        <v>0</v>
      </c>
      <c r="F29" s="687">
        <v>0</v>
      </c>
      <c r="G29" s="687">
        <v>0</v>
      </c>
      <c r="H29" s="682">
        <f t="shared" si="0"/>
        <v>0</v>
      </c>
    </row>
    <row r="30" spans="1:8" ht="16">
      <c r="A30" s="218">
        <v>24</v>
      </c>
      <c r="B30" s="212" t="s">
        <v>592</v>
      </c>
      <c r="C30" s="687">
        <v>0</v>
      </c>
      <c r="D30" s="687">
        <v>0</v>
      </c>
      <c r="E30" s="687">
        <v>0</v>
      </c>
      <c r="F30" s="687">
        <v>0</v>
      </c>
      <c r="G30" s="687">
        <v>0</v>
      </c>
      <c r="H30" s="682">
        <f t="shared" si="0"/>
        <v>0</v>
      </c>
    </row>
    <row r="31" spans="1:8" ht="16">
      <c r="A31" s="218">
        <v>25</v>
      </c>
      <c r="B31" s="212" t="s">
        <v>748</v>
      </c>
      <c r="C31" s="687">
        <v>0</v>
      </c>
      <c r="D31" s="687">
        <v>0</v>
      </c>
      <c r="E31" s="687">
        <v>0</v>
      </c>
      <c r="F31" s="687">
        <v>0</v>
      </c>
      <c r="G31" s="687">
        <v>0</v>
      </c>
      <c r="H31" s="682">
        <f t="shared" si="0"/>
        <v>0</v>
      </c>
    </row>
    <row r="32" spans="1:8" ht="16">
      <c r="A32" s="218">
        <v>26</v>
      </c>
      <c r="B32" s="212" t="s">
        <v>2373</v>
      </c>
      <c r="C32" s="687">
        <v>5745296.9828509996</v>
      </c>
      <c r="D32" s="687">
        <v>0</v>
      </c>
      <c r="E32" s="687">
        <v>5745297.0099999998</v>
      </c>
      <c r="F32" s="687">
        <v>0</v>
      </c>
      <c r="G32" s="687">
        <v>5170437.8499999996</v>
      </c>
      <c r="H32" s="682">
        <f t="shared" si="0"/>
        <v>0.89994265588020483</v>
      </c>
    </row>
    <row r="33" spans="1:8" ht="16">
      <c r="A33" s="218">
        <v>27</v>
      </c>
      <c r="B33" s="212" t="s">
        <v>258</v>
      </c>
      <c r="C33" s="687">
        <v>1000000</v>
      </c>
      <c r="D33" s="687">
        <v>0</v>
      </c>
      <c r="E33" s="687">
        <v>1000000</v>
      </c>
      <c r="F33" s="687">
        <v>0</v>
      </c>
      <c r="G33" s="687">
        <v>1000000</v>
      </c>
      <c r="H33" s="682">
        <f t="shared" si="0"/>
        <v>1</v>
      </c>
    </row>
    <row r="34" spans="1:8" ht="16">
      <c r="A34" s="218">
        <v>28</v>
      </c>
      <c r="B34" s="212" t="s">
        <v>749</v>
      </c>
      <c r="C34" s="687">
        <v>33520941.050000001</v>
      </c>
      <c r="D34" s="687">
        <v>0</v>
      </c>
      <c r="E34" s="687">
        <v>33520941.050000001</v>
      </c>
      <c r="F34" s="687">
        <v>0</v>
      </c>
      <c r="G34" s="687">
        <v>32127356.59</v>
      </c>
      <c r="H34" s="682">
        <f t="shared" si="0"/>
        <v>0.95842645175380592</v>
      </c>
    </row>
    <row r="35" spans="1:8">
      <c r="A35" s="221">
        <v>29</v>
      </c>
      <c r="B35" s="222" t="s">
        <v>750</v>
      </c>
      <c r="C35" s="687">
        <v>9337484163.0995007</v>
      </c>
      <c r="D35" s="687">
        <v>827716561.58738601</v>
      </c>
      <c r="E35" s="687">
        <v>9341406902.2099991</v>
      </c>
      <c r="F35" s="687">
        <v>135879683.47999999</v>
      </c>
      <c r="G35" s="687">
        <v>3011752569</v>
      </c>
      <c r="H35" s="682">
        <f t="shared" si="0"/>
        <v>0.31778637712059099</v>
      </c>
    </row>
  </sheetData>
  <mergeCells count="4">
    <mergeCell ref="B4:B6"/>
    <mergeCell ref="C4:D4"/>
    <mergeCell ref="E4:F4"/>
    <mergeCell ref="G4:H4"/>
  </mergeCells>
  <conditionalFormatting sqref="C7:G35">
    <cfRule type="cellIs" dxfId="14" priority="2" stopIfTrue="1" operator="lessThan">
      <formula>0</formula>
    </cfRule>
  </conditionalFormatting>
  <pageMargins left="0.70866141732283472" right="0.70866141732283472" top="0.74803149606299213" bottom="0.74803149606299213" header="0.31496062992125984" footer="0.31496062992125984"/>
  <pageSetup paperSize="9" scale="58" fitToHeight="0" orientation="landscape" r:id="rId1"/>
  <headerFooter>
    <oddHeader>&amp;CEN
Annex XIX</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FC58-112F-46D7-ADCD-425CE29E73DD}">
  <sheetPr codeName="Sheet59">
    <pageSetUpPr fitToPage="1"/>
  </sheetPr>
  <dimension ref="A2:AC36"/>
  <sheetViews>
    <sheetView zoomScaleNormal="100" workbookViewId="0">
      <selection activeCell="B3" sqref="B3"/>
    </sheetView>
  </sheetViews>
  <sheetFormatPr baseColWidth="10" defaultColWidth="9.1640625" defaultRowHeight="15"/>
  <cols>
    <col min="1" max="1" width="3.83203125" style="1" customWidth="1"/>
    <col min="2" max="2" width="74.33203125" style="1" customWidth="1"/>
    <col min="3" max="3" width="12.6640625" style="1" bestFit="1" customWidth="1"/>
    <col min="4" max="5" width="3.6640625" style="1" bestFit="1" customWidth="1"/>
    <col min="6" max="6" width="4.6640625" style="1" bestFit="1" customWidth="1"/>
    <col min="7" max="7" width="12.6640625" style="1" bestFit="1" customWidth="1"/>
    <col min="8" max="8" width="10.33203125" style="1" bestFit="1" customWidth="1"/>
    <col min="9" max="9" width="11.33203125" style="1" bestFit="1" customWidth="1"/>
    <col min="10" max="10" width="6.6640625" style="1" bestFit="1" customWidth="1"/>
    <col min="11" max="11" width="11.33203125" style="1" bestFit="1" customWidth="1"/>
    <col min="12" max="12" width="7.6640625" style="1" bestFit="1" customWidth="1"/>
    <col min="13" max="13" width="12.6640625" style="1" bestFit="1" customWidth="1"/>
    <col min="14" max="14" width="4.6640625" style="1" bestFit="1" customWidth="1"/>
    <col min="15" max="15" width="11.33203125" style="1" bestFit="1" customWidth="1"/>
    <col min="16" max="16" width="9.33203125" style="1" bestFit="1" customWidth="1"/>
    <col min="17" max="18" width="12.6640625" style="1" bestFit="1" customWidth="1"/>
    <col min="19" max="19" width="9.33203125" style="1" bestFit="1" customWidth="1"/>
    <col min="20" max="20" width="11.33203125" style="1" bestFit="1" customWidth="1"/>
    <col min="21" max="21" width="5.6640625" style="1" bestFit="1" customWidth="1"/>
    <col min="22" max="22" width="11.33203125" style="1" bestFit="1" customWidth="1"/>
    <col min="23" max="25" width="5.6640625" style="1" bestFit="1" customWidth="1"/>
    <col min="26" max="26" width="6.6640625" style="1" bestFit="1" customWidth="1"/>
    <col min="27" max="27" width="11.33203125" style="1" bestFit="1" customWidth="1"/>
    <col min="28" max="28" width="16" style="1" customWidth="1"/>
    <col min="29" max="29" width="14" style="1" customWidth="1"/>
    <col min="30" max="16384" width="9.1640625" style="1"/>
  </cols>
  <sheetData>
    <row r="2" spans="1:29" ht="19">
      <c r="B2" s="43" t="s">
        <v>723</v>
      </c>
    </row>
    <row r="3" spans="1:29">
      <c r="C3" s="1082"/>
    </row>
    <row r="4" spans="1:29">
      <c r="C4" s="1082"/>
      <c r="D4" s="1082"/>
    </row>
    <row r="5" spans="1:29" ht="15" customHeight="1">
      <c r="A5" s="213"/>
      <c r="B5" s="1526" t="s">
        <v>734</v>
      </c>
      <c r="C5" s="1528" t="s">
        <v>751</v>
      </c>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27"/>
      <c r="AB5" s="1532" t="s">
        <v>45</v>
      </c>
      <c r="AC5" s="1532" t="s">
        <v>752</v>
      </c>
    </row>
    <row r="6" spans="1:29" ht="16">
      <c r="A6" s="214"/>
      <c r="B6" s="1526"/>
      <c r="C6" s="223">
        <v>0</v>
      </c>
      <c r="D6" s="224">
        <v>0.02</v>
      </c>
      <c r="E6" s="223">
        <v>0.04</v>
      </c>
      <c r="F6" s="224">
        <v>0.1</v>
      </c>
      <c r="G6" s="224">
        <v>0.2</v>
      </c>
      <c r="H6" s="224">
        <v>0.3</v>
      </c>
      <c r="I6" s="224">
        <v>0.35</v>
      </c>
      <c r="J6" s="224">
        <v>0.4</v>
      </c>
      <c r="K6" s="224">
        <v>0.45</v>
      </c>
      <c r="L6" s="224">
        <v>0.5</v>
      </c>
      <c r="M6" s="224">
        <v>0.6</v>
      </c>
      <c r="N6" s="224">
        <v>0.7</v>
      </c>
      <c r="O6" s="224">
        <v>0.75</v>
      </c>
      <c r="P6" s="224">
        <v>0.8</v>
      </c>
      <c r="Q6" s="224">
        <v>0.9</v>
      </c>
      <c r="R6" s="225">
        <v>1</v>
      </c>
      <c r="S6" s="225">
        <v>1.05</v>
      </c>
      <c r="T6" s="225">
        <v>1.1000000000000001</v>
      </c>
      <c r="U6" s="225">
        <v>1.3</v>
      </c>
      <c r="V6" s="225">
        <v>1.5</v>
      </c>
      <c r="W6" s="225">
        <v>2.5</v>
      </c>
      <c r="X6" s="225">
        <v>3.7</v>
      </c>
      <c r="Y6" s="225">
        <v>4</v>
      </c>
      <c r="Z6" s="225">
        <v>12.5</v>
      </c>
      <c r="AA6" s="225" t="s">
        <v>753</v>
      </c>
      <c r="AB6" s="1532"/>
      <c r="AC6" s="1532"/>
    </row>
    <row r="7" spans="1:29">
      <c r="A7" s="214"/>
      <c r="B7" s="1526"/>
      <c r="C7" s="217" t="s">
        <v>7</v>
      </c>
      <c r="D7" s="217" t="s">
        <v>8</v>
      </c>
      <c r="E7" s="217" t="s">
        <v>9</v>
      </c>
      <c r="F7" s="217" t="s">
        <v>46</v>
      </c>
      <c r="G7" s="217" t="s">
        <v>47</v>
      </c>
      <c r="H7" s="217" t="s">
        <v>155</v>
      </c>
      <c r="I7" s="1129" t="s">
        <v>156</v>
      </c>
      <c r="J7" s="1129" t="s">
        <v>157</v>
      </c>
      <c r="K7" s="1129" t="s">
        <v>158</v>
      </c>
      <c r="L7" s="1129" t="s">
        <v>159</v>
      </c>
      <c r="M7" s="1129" t="s">
        <v>160</v>
      </c>
      <c r="N7" s="1129" t="s">
        <v>161</v>
      </c>
      <c r="O7" s="1129" t="s">
        <v>162</v>
      </c>
      <c r="P7" s="1129" t="s">
        <v>754</v>
      </c>
      <c r="Q7" s="1129" t="s">
        <v>755</v>
      </c>
      <c r="R7" s="1129" t="s">
        <v>756</v>
      </c>
      <c r="S7" s="1129" t="s">
        <v>757</v>
      </c>
      <c r="T7" s="1129" t="s">
        <v>2028</v>
      </c>
      <c r="U7" s="1129" t="s">
        <v>2029</v>
      </c>
      <c r="V7" s="1129" t="s">
        <v>2030</v>
      </c>
      <c r="W7" s="1129" t="s">
        <v>2031</v>
      </c>
      <c r="X7" s="1129" t="s">
        <v>2032</v>
      </c>
      <c r="Y7" s="1129" t="s">
        <v>2033</v>
      </c>
      <c r="Z7" s="1129" t="s">
        <v>1296</v>
      </c>
      <c r="AA7" s="1129" t="s">
        <v>1298</v>
      </c>
      <c r="AB7" s="226" t="s">
        <v>2034</v>
      </c>
      <c r="AC7" s="226" t="s">
        <v>2035</v>
      </c>
    </row>
    <row r="8" spans="1:29" ht="16">
      <c r="A8" s="218">
        <v>1</v>
      </c>
      <c r="B8" s="44" t="s">
        <v>742</v>
      </c>
      <c r="C8" s="687">
        <v>4266298312.4499998</v>
      </c>
      <c r="D8" s="687">
        <v>0</v>
      </c>
      <c r="E8" s="687">
        <v>0</v>
      </c>
      <c r="F8" s="687">
        <v>0</v>
      </c>
      <c r="G8" s="687">
        <v>0</v>
      </c>
      <c r="H8" s="687">
        <v>0</v>
      </c>
      <c r="I8" s="687">
        <v>0</v>
      </c>
      <c r="J8" s="687">
        <v>0</v>
      </c>
      <c r="K8" s="687">
        <v>0</v>
      </c>
      <c r="L8" s="687">
        <v>0</v>
      </c>
      <c r="M8" s="687">
        <v>0</v>
      </c>
      <c r="N8" s="687">
        <v>0</v>
      </c>
      <c r="O8" s="687">
        <v>0</v>
      </c>
      <c r="P8" s="687">
        <v>0</v>
      </c>
      <c r="Q8" s="687">
        <v>0</v>
      </c>
      <c r="R8" s="687">
        <v>0</v>
      </c>
      <c r="S8" s="687">
        <v>0</v>
      </c>
      <c r="T8" s="687">
        <v>0</v>
      </c>
      <c r="U8" s="687">
        <v>0</v>
      </c>
      <c r="V8" s="687">
        <v>0</v>
      </c>
      <c r="W8" s="687">
        <v>0</v>
      </c>
      <c r="X8" s="687">
        <v>0</v>
      </c>
      <c r="Y8" s="687">
        <v>0</v>
      </c>
      <c r="Z8" s="687">
        <v>0</v>
      </c>
      <c r="AA8" s="687">
        <v>0</v>
      </c>
      <c r="AB8" s="695">
        <f t="shared" ref="AB8:AB24" si="0">SUM(C8:AA8)</f>
        <v>4266298312.4499998</v>
      </c>
      <c r="AC8" s="695">
        <f>AB8</f>
        <v>4266298312.4499998</v>
      </c>
    </row>
    <row r="9" spans="1:29" ht="16">
      <c r="A9" s="218">
        <v>2</v>
      </c>
      <c r="B9" s="212" t="s">
        <v>743</v>
      </c>
      <c r="C9" s="687">
        <v>0</v>
      </c>
      <c r="D9" s="687">
        <v>0</v>
      </c>
      <c r="E9" s="687">
        <v>0</v>
      </c>
      <c r="F9" s="687">
        <v>0</v>
      </c>
      <c r="G9" s="687">
        <v>41699900.060000002</v>
      </c>
      <c r="H9" s="687">
        <v>0</v>
      </c>
      <c r="I9" s="687">
        <v>0</v>
      </c>
      <c r="J9" s="687">
        <v>0</v>
      </c>
      <c r="K9" s="687">
        <v>0</v>
      </c>
      <c r="L9" s="687">
        <v>0</v>
      </c>
      <c r="M9" s="687">
        <v>0</v>
      </c>
      <c r="N9" s="687">
        <v>0</v>
      </c>
      <c r="O9" s="687">
        <v>0</v>
      </c>
      <c r="P9" s="687">
        <v>0</v>
      </c>
      <c r="Q9" s="687">
        <v>0</v>
      </c>
      <c r="R9" s="687">
        <v>0</v>
      </c>
      <c r="S9" s="687">
        <v>0</v>
      </c>
      <c r="T9" s="687">
        <v>0</v>
      </c>
      <c r="U9" s="687">
        <v>0</v>
      </c>
      <c r="V9" s="687">
        <v>0</v>
      </c>
      <c r="W9" s="687">
        <v>0</v>
      </c>
      <c r="X9" s="687">
        <v>0</v>
      </c>
      <c r="Y9" s="687">
        <v>0</v>
      </c>
      <c r="Z9" s="687">
        <v>0</v>
      </c>
      <c r="AA9" s="687">
        <v>0</v>
      </c>
      <c r="AB9" s="695">
        <f t="shared" si="0"/>
        <v>41699900.060000002</v>
      </c>
      <c r="AC9" s="695">
        <f t="shared" ref="AC9:AC35" si="1">AB9</f>
        <v>41699900.060000002</v>
      </c>
    </row>
    <row r="10" spans="1:29" ht="16">
      <c r="A10" s="218">
        <v>3</v>
      </c>
      <c r="B10" s="212" t="s">
        <v>744</v>
      </c>
      <c r="C10" s="687">
        <v>37757774.469999999</v>
      </c>
      <c r="D10" s="687">
        <v>0</v>
      </c>
      <c r="E10" s="687">
        <v>0</v>
      </c>
      <c r="F10" s="687">
        <v>0</v>
      </c>
      <c r="G10" s="687">
        <v>0</v>
      </c>
      <c r="H10" s="687">
        <v>0</v>
      </c>
      <c r="I10" s="687">
        <v>0</v>
      </c>
      <c r="J10" s="687">
        <v>0</v>
      </c>
      <c r="K10" s="687">
        <v>0</v>
      </c>
      <c r="L10" s="687">
        <v>0</v>
      </c>
      <c r="M10" s="687">
        <v>0</v>
      </c>
      <c r="N10" s="687">
        <v>0</v>
      </c>
      <c r="O10" s="687">
        <v>0</v>
      </c>
      <c r="P10" s="687">
        <v>0</v>
      </c>
      <c r="Q10" s="687">
        <v>0</v>
      </c>
      <c r="R10" s="687">
        <v>0</v>
      </c>
      <c r="S10" s="687">
        <v>0</v>
      </c>
      <c r="T10" s="687">
        <v>0</v>
      </c>
      <c r="U10" s="687">
        <v>0</v>
      </c>
      <c r="V10" s="687">
        <v>0</v>
      </c>
      <c r="W10" s="687">
        <v>0</v>
      </c>
      <c r="X10" s="687">
        <v>0</v>
      </c>
      <c r="Y10" s="687">
        <v>0</v>
      </c>
      <c r="Z10" s="687">
        <v>0</v>
      </c>
      <c r="AA10" s="687">
        <v>0</v>
      </c>
      <c r="AB10" s="695">
        <f t="shared" si="0"/>
        <v>37757774.469999999</v>
      </c>
      <c r="AC10" s="695">
        <f t="shared" si="1"/>
        <v>37757774.469999999</v>
      </c>
    </row>
    <row r="11" spans="1:29" ht="16">
      <c r="A11" s="218">
        <v>4</v>
      </c>
      <c r="B11" s="212" t="s">
        <v>745</v>
      </c>
      <c r="C11" s="687">
        <v>35375246.630000003</v>
      </c>
      <c r="D11" s="687">
        <v>0</v>
      </c>
      <c r="E11" s="687">
        <v>0</v>
      </c>
      <c r="F11" s="687">
        <v>0</v>
      </c>
      <c r="G11" s="687">
        <v>0</v>
      </c>
      <c r="H11" s="687">
        <v>0</v>
      </c>
      <c r="I11" s="687">
        <v>0</v>
      </c>
      <c r="J11" s="687">
        <v>0</v>
      </c>
      <c r="K11" s="687">
        <v>0</v>
      </c>
      <c r="L11" s="687">
        <v>0</v>
      </c>
      <c r="M11" s="687">
        <v>0</v>
      </c>
      <c r="N11" s="687">
        <v>0</v>
      </c>
      <c r="O11" s="687">
        <v>0</v>
      </c>
      <c r="P11" s="687">
        <v>0</v>
      </c>
      <c r="Q11" s="687">
        <v>0</v>
      </c>
      <c r="R11" s="687">
        <v>0</v>
      </c>
      <c r="S11" s="687">
        <v>0</v>
      </c>
      <c r="T11" s="687">
        <v>0</v>
      </c>
      <c r="U11" s="687">
        <v>0</v>
      </c>
      <c r="V11" s="687">
        <v>0</v>
      </c>
      <c r="W11" s="687">
        <v>0</v>
      </c>
      <c r="X11" s="687">
        <v>0</v>
      </c>
      <c r="Y11" s="687">
        <v>0</v>
      </c>
      <c r="Z11" s="687">
        <v>0</v>
      </c>
      <c r="AA11" s="687">
        <v>0</v>
      </c>
      <c r="AB11" s="695">
        <f t="shared" si="0"/>
        <v>35375246.630000003</v>
      </c>
      <c r="AC11" s="695">
        <f t="shared" si="1"/>
        <v>35375246.630000003</v>
      </c>
    </row>
    <row r="12" spans="1:29" ht="16">
      <c r="A12" s="218">
        <v>5</v>
      </c>
      <c r="B12" s="212" t="s">
        <v>746</v>
      </c>
      <c r="C12" s="687">
        <v>0</v>
      </c>
      <c r="D12" s="687">
        <v>0</v>
      </c>
      <c r="E12" s="687">
        <v>0</v>
      </c>
      <c r="F12" s="687">
        <v>0</v>
      </c>
      <c r="G12" s="687">
        <v>0</v>
      </c>
      <c r="H12" s="687">
        <v>0</v>
      </c>
      <c r="I12" s="687">
        <v>0</v>
      </c>
      <c r="J12" s="687">
        <v>0</v>
      </c>
      <c r="K12" s="687">
        <v>0</v>
      </c>
      <c r="L12" s="687">
        <v>0</v>
      </c>
      <c r="M12" s="687">
        <v>0</v>
      </c>
      <c r="N12" s="687">
        <v>0</v>
      </c>
      <c r="O12" s="687">
        <v>0</v>
      </c>
      <c r="P12" s="687">
        <v>0</v>
      </c>
      <c r="Q12" s="687">
        <v>0</v>
      </c>
      <c r="R12" s="687">
        <v>0</v>
      </c>
      <c r="S12" s="687">
        <v>0</v>
      </c>
      <c r="T12" s="687">
        <v>0</v>
      </c>
      <c r="U12" s="687">
        <v>0</v>
      </c>
      <c r="V12" s="687">
        <v>0</v>
      </c>
      <c r="W12" s="687">
        <v>0</v>
      </c>
      <c r="X12" s="687">
        <v>0</v>
      </c>
      <c r="Y12" s="687">
        <v>0</v>
      </c>
      <c r="Z12" s="687">
        <v>0</v>
      </c>
      <c r="AA12" s="687">
        <v>0</v>
      </c>
      <c r="AB12" s="695">
        <f t="shared" si="0"/>
        <v>0</v>
      </c>
      <c r="AC12" s="695">
        <f t="shared" si="1"/>
        <v>0</v>
      </c>
    </row>
    <row r="13" spans="1:29" ht="16">
      <c r="A13" s="218">
        <v>6</v>
      </c>
      <c r="B13" s="212" t="s">
        <v>2357</v>
      </c>
      <c r="C13" s="687">
        <v>0</v>
      </c>
      <c r="D13" s="687">
        <v>0</v>
      </c>
      <c r="E13" s="687">
        <v>0</v>
      </c>
      <c r="F13" s="687">
        <v>0</v>
      </c>
      <c r="G13" s="687">
        <v>45841286.950000003</v>
      </c>
      <c r="H13" s="687">
        <v>322101.34000000078</v>
      </c>
      <c r="I13" s="687">
        <v>0</v>
      </c>
      <c r="J13" s="687">
        <v>28801.54</v>
      </c>
      <c r="K13" s="687">
        <v>0</v>
      </c>
      <c r="L13" s="687">
        <v>34260.06</v>
      </c>
      <c r="M13" s="687">
        <v>0</v>
      </c>
      <c r="N13" s="687">
        <v>0</v>
      </c>
      <c r="O13" s="687">
        <v>0</v>
      </c>
      <c r="P13" s="687">
        <v>0</v>
      </c>
      <c r="Q13" s="687">
        <v>0</v>
      </c>
      <c r="R13" s="687">
        <v>0</v>
      </c>
      <c r="S13" s="687">
        <v>0</v>
      </c>
      <c r="T13" s="687">
        <v>0</v>
      </c>
      <c r="U13" s="687">
        <v>0</v>
      </c>
      <c r="V13" s="687">
        <v>243.76</v>
      </c>
      <c r="W13" s="687">
        <v>0</v>
      </c>
      <c r="X13" s="687">
        <v>0</v>
      </c>
      <c r="Y13" s="687">
        <v>0</v>
      </c>
      <c r="Z13" s="687">
        <v>0</v>
      </c>
      <c r="AA13" s="687">
        <v>0</v>
      </c>
      <c r="AB13" s="695">
        <f t="shared" si="0"/>
        <v>46226693.650000006</v>
      </c>
      <c r="AC13" s="695">
        <f t="shared" si="1"/>
        <v>46226693.650000006</v>
      </c>
    </row>
    <row r="14" spans="1:29" ht="16">
      <c r="A14" s="218">
        <v>7</v>
      </c>
      <c r="B14" s="212" t="s">
        <v>2359</v>
      </c>
      <c r="C14" s="687">
        <v>0</v>
      </c>
      <c r="D14" s="687">
        <v>0</v>
      </c>
      <c r="E14" s="687">
        <v>0</v>
      </c>
      <c r="F14" s="687">
        <v>0</v>
      </c>
      <c r="G14" s="687">
        <v>0</v>
      </c>
      <c r="H14" s="687">
        <v>0</v>
      </c>
      <c r="I14" s="687">
        <v>0</v>
      </c>
      <c r="J14" s="687">
        <v>0</v>
      </c>
      <c r="K14" s="687">
        <v>0</v>
      </c>
      <c r="L14" s="687">
        <v>0</v>
      </c>
      <c r="M14" s="687">
        <v>0</v>
      </c>
      <c r="N14" s="687">
        <v>0</v>
      </c>
      <c r="O14" s="687">
        <v>0</v>
      </c>
      <c r="P14" s="687">
        <v>0</v>
      </c>
      <c r="Q14" s="687">
        <v>0</v>
      </c>
      <c r="R14" s="687">
        <v>616976567.49000001</v>
      </c>
      <c r="S14" s="687">
        <v>0</v>
      </c>
      <c r="T14" s="687">
        <v>0</v>
      </c>
      <c r="U14" s="687">
        <v>0</v>
      </c>
      <c r="V14" s="687">
        <v>0</v>
      </c>
      <c r="W14" s="687">
        <v>0</v>
      </c>
      <c r="X14" s="687">
        <v>0</v>
      </c>
      <c r="Y14" s="687">
        <v>0</v>
      </c>
      <c r="Z14" s="687">
        <v>0</v>
      </c>
      <c r="AA14" s="687">
        <v>0</v>
      </c>
      <c r="AB14" s="695">
        <f t="shared" si="0"/>
        <v>616976567.49000001</v>
      </c>
      <c r="AC14" s="695">
        <f t="shared" si="1"/>
        <v>616976567.49000001</v>
      </c>
    </row>
    <row r="15" spans="1:29" ht="16">
      <c r="A15" s="218">
        <v>8</v>
      </c>
      <c r="B15" s="212" t="s">
        <v>2358</v>
      </c>
      <c r="C15" s="687">
        <v>0</v>
      </c>
      <c r="D15" s="687">
        <v>0</v>
      </c>
      <c r="E15" s="687">
        <v>0</v>
      </c>
      <c r="F15" s="687">
        <v>0</v>
      </c>
      <c r="G15" s="687">
        <v>0</v>
      </c>
      <c r="H15" s="687">
        <v>0</v>
      </c>
      <c r="I15" s="687">
        <v>0</v>
      </c>
      <c r="J15" s="687">
        <v>0</v>
      </c>
      <c r="K15" s="687">
        <v>0</v>
      </c>
      <c r="L15" s="687">
        <v>0</v>
      </c>
      <c r="M15" s="687">
        <v>0</v>
      </c>
      <c r="N15" s="687">
        <v>0</v>
      </c>
      <c r="O15" s="687">
        <v>0</v>
      </c>
      <c r="P15" s="687">
        <v>0</v>
      </c>
      <c r="Q15" s="687">
        <v>0</v>
      </c>
      <c r="R15" s="687">
        <v>12491385.73</v>
      </c>
      <c r="S15" s="687">
        <v>0</v>
      </c>
      <c r="T15" s="687">
        <v>0</v>
      </c>
      <c r="U15" s="687">
        <v>0</v>
      </c>
      <c r="V15" s="687">
        <v>0</v>
      </c>
      <c r="W15" s="687">
        <v>0</v>
      </c>
      <c r="X15" s="687">
        <v>0</v>
      </c>
      <c r="Y15" s="687">
        <v>0</v>
      </c>
      <c r="Z15" s="687">
        <v>0</v>
      </c>
      <c r="AA15" s="687">
        <v>0</v>
      </c>
      <c r="AB15" s="695">
        <f t="shared" si="0"/>
        <v>12491385.73</v>
      </c>
      <c r="AC15" s="695">
        <f t="shared" si="1"/>
        <v>12491385.73</v>
      </c>
    </row>
    <row r="16" spans="1:29" ht="16">
      <c r="A16" s="218">
        <v>9</v>
      </c>
      <c r="B16" s="212" t="s">
        <v>747</v>
      </c>
      <c r="C16" s="687">
        <v>0</v>
      </c>
      <c r="D16" s="687">
        <v>0</v>
      </c>
      <c r="E16" s="687">
        <v>0</v>
      </c>
      <c r="F16" s="687">
        <v>0</v>
      </c>
      <c r="G16" s="687">
        <v>0</v>
      </c>
      <c r="H16" s="687">
        <v>0</v>
      </c>
      <c r="I16" s="687">
        <v>0</v>
      </c>
      <c r="J16" s="687">
        <v>0</v>
      </c>
      <c r="K16" s="687">
        <v>7727155.0899999999</v>
      </c>
      <c r="L16" s="687">
        <v>0</v>
      </c>
      <c r="M16" s="687">
        <v>0</v>
      </c>
      <c r="N16" s="687">
        <v>0</v>
      </c>
      <c r="O16" s="687">
        <v>251916382.65000001</v>
      </c>
      <c r="P16" s="687">
        <v>0</v>
      </c>
      <c r="Q16" s="687">
        <v>0</v>
      </c>
      <c r="R16" s="687">
        <v>6808926.1500000004</v>
      </c>
      <c r="S16" s="687">
        <v>0</v>
      </c>
      <c r="T16" s="687">
        <v>0</v>
      </c>
      <c r="U16" s="687">
        <v>0</v>
      </c>
      <c r="V16" s="687">
        <v>0</v>
      </c>
      <c r="W16" s="687">
        <v>0</v>
      </c>
      <c r="X16" s="687">
        <v>0</v>
      </c>
      <c r="Y16" s="687">
        <v>0</v>
      </c>
      <c r="Z16" s="687">
        <v>0</v>
      </c>
      <c r="AA16" s="687">
        <v>0</v>
      </c>
      <c r="AB16" s="695">
        <f t="shared" si="0"/>
        <v>266452463.89000002</v>
      </c>
      <c r="AC16" s="695">
        <f t="shared" si="1"/>
        <v>266452463.89000002</v>
      </c>
    </row>
    <row r="17" spans="1:29" ht="16">
      <c r="A17" s="218">
        <v>10</v>
      </c>
      <c r="B17" s="212" t="s">
        <v>2360</v>
      </c>
      <c r="C17" s="687">
        <v>0</v>
      </c>
      <c r="D17" s="687">
        <v>0</v>
      </c>
      <c r="E17" s="687">
        <v>0</v>
      </c>
      <c r="F17" s="687">
        <v>0</v>
      </c>
      <c r="G17" s="687">
        <v>1405010628.25</v>
      </c>
      <c r="H17" s="687">
        <v>30318481.649999999</v>
      </c>
      <c r="I17" s="687">
        <v>61056016.189999998</v>
      </c>
      <c r="J17" s="687">
        <v>0</v>
      </c>
      <c r="K17" s="687">
        <v>148860362.84</v>
      </c>
      <c r="L17" s="687">
        <v>0</v>
      </c>
      <c r="M17" s="687">
        <v>587537324.21000004</v>
      </c>
      <c r="N17" s="687">
        <v>0</v>
      </c>
      <c r="O17" s="687">
        <v>314351695.14999998</v>
      </c>
      <c r="P17" s="687">
        <v>3516371.91</v>
      </c>
      <c r="Q17" s="687">
        <v>561030466.88999999</v>
      </c>
      <c r="R17" s="687">
        <v>351707014.74000001</v>
      </c>
      <c r="S17" s="687">
        <v>2459381.58</v>
      </c>
      <c r="T17" s="687">
        <v>181433257.5</v>
      </c>
      <c r="U17" s="687">
        <v>0</v>
      </c>
      <c r="V17" s="687">
        <v>93824571.810000002</v>
      </c>
      <c r="W17" s="687">
        <v>0</v>
      </c>
      <c r="X17" s="687">
        <v>0</v>
      </c>
      <c r="Y17" s="687">
        <v>0</v>
      </c>
      <c r="Z17" s="687">
        <v>0</v>
      </c>
      <c r="AA17" s="687">
        <v>311250044.02999997</v>
      </c>
      <c r="AB17" s="695">
        <f t="shared" si="0"/>
        <v>4052355616.75</v>
      </c>
      <c r="AC17" s="695">
        <f t="shared" si="1"/>
        <v>4052355616.75</v>
      </c>
    </row>
    <row r="18" spans="1:29" ht="16">
      <c r="A18" s="218">
        <v>11</v>
      </c>
      <c r="B18" s="212" t="s">
        <v>2361</v>
      </c>
      <c r="C18" s="687">
        <v>0</v>
      </c>
      <c r="D18" s="687">
        <v>0</v>
      </c>
      <c r="E18" s="687">
        <v>0</v>
      </c>
      <c r="F18" s="687">
        <v>0</v>
      </c>
      <c r="G18" s="687">
        <v>1404949985.27</v>
      </c>
      <c r="H18" s="687">
        <v>0</v>
      </c>
      <c r="I18" s="687">
        <v>0</v>
      </c>
      <c r="J18" s="687">
        <v>0</v>
      </c>
      <c r="K18" s="687">
        <v>0</v>
      </c>
      <c r="L18" s="687">
        <v>0</v>
      </c>
      <c r="M18" s="687">
        <v>0</v>
      </c>
      <c r="N18" s="687">
        <v>0</v>
      </c>
      <c r="O18" s="687">
        <v>0</v>
      </c>
      <c r="P18" s="687">
        <v>0</v>
      </c>
      <c r="Q18" s="687">
        <v>0</v>
      </c>
      <c r="R18" s="687">
        <v>0</v>
      </c>
      <c r="S18" s="687">
        <v>0</v>
      </c>
      <c r="T18" s="687">
        <v>0</v>
      </c>
      <c r="U18" s="687">
        <v>0</v>
      </c>
      <c r="V18" s="687">
        <v>0</v>
      </c>
      <c r="W18" s="687">
        <v>0</v>
      </c>
      <c r="X18" s="687">
        <v>0</v>
      </c>
      <c r="Y18" s="687">
        <v>0</v>
      </c>
      <c r="Z18" s="687">
        <v>0</v>
      </c>
      <c r="AA18" s="687">
        <v>0</v>
      </c>
      <c r="AB18" s="695">
        <f t="shared" si="0"/>
        <v>1404949985.27</v>
      </c>
      <c r="AC18" s="695">
        <f t="shared" si="1"/>
        <v>1404949985.27</v>
      </c>
    </row>
    <row r="19" spans="1:29" ht="16">
      <c r="A19" s="218">
        <v>12</v>
      </c>
      <c r="B19" s="212" t="s">
        <v>2362</v>
      </c>
      <c r="C19" s="687">
        <v>0</v>
      </c>
      <c r="D19" s="687">
        <v>0</v>
      </c>
      <c r="E19" s="687">
        <v>0</v>
      </c>
      <c r="F19" s="687">
        <v>0</v>
      </c>
      <c r="G19" s="687">
        <v>0</v>
      </c>
      <c r="H19" s="687">
        <v>0</v>
      </c>
      <c r="I19" s="687">
        <v>0</v>
      </c>
      <c r="J19" s="687">
        <v>0</v>
      </c>
      <c r="K19" s="687">
        <v>0</v>
      </c>
      <c r="L19" s="687">
        <v>0</v>
      </c>
      <c r="M19" s="687">
        <v>0</v>
      </c>
      <c r="N19" s="687">
        <v>0</v>
      </c>
      <c r="O19" s="687">
        <v>296759726.26999998</v>
      </c>
      <c r="P19" s="687">
        <v>0</v>
      </c>
      <c r="Q19" s="687">
        <v>0</v>
      </c>
      <c r="R19" s="687">
        <v>8748138.7300000004</v>
      </c>
      <c r="S19" s="687">
        <v>0</v>
      </c>
      <c r="T19" s="687">
        <v>0</v>
      </c>
      <c r="U19" s="687">
        <v>0</v>
      </c>
      <c r="V19" s="687">
        <v>0</v>
      </c>
      <c r="W19" s="687">
        <v>0</v>
      </c>
      <c r="X19" s="687">
        <v>0</v>
      </c>
      <c r="Y19" s="687">
        <v>0</v>
      </c>
      <c r="Z19" s="687">
        <v>0</v>
      </c>
      <c r="AA19" s="687">
        <v>0</v>
      </c>
      <c r="AB19" s="695">
        <f t="shared" si="0"/>
        <v>305507865</v>
      </c>
      <c r="AC19" s="695">
        <f t="shared" si="1"/>
        <v>305507865</v>
      </c>
    </row>
    <row r="20" spans="1:29" ht="16">
      <c r="A20" s="218">
        <v>13</v>
      </c>
      <c r="B20" s="212" t="s">
        <v>2363</v>
      </c>
      <c r="C20" s="687">
        <v>0</v>
      </c>
      <c r="D20" s="687">
        <v>0</v>
      </c>
      <c r="E20" s="687">
        <v>0</v>
      </c>
      <c r="F20" s="687">
        <v>0</v>
      </c>
      <c r="G20" s="687">
        <v>0</v>
      </c>
      <c r="H20" s="687">
        <v>0</v>
      </c>
      <c r="I20" s="687">
        <v>0</v>
      </c>
      <c r="J20" s="687">
        <v>0</v>
      </c>
      <c r="K20" s="687">
        <v>0</v>
      </c>
      <c r="L20" s="687">
        <v>0</v>
      </c>
      <c r="M20" s="687">
        <v>0</v>
      </c>
      <c r="N20" s="687">
        <v>0</v>
      </c>
      <c r="O20" s="687">
        <v>2376602.7999999998</v>
      </c>
      <c r="P20" s="687">
        <v>0</v>
      </c>
      <c r="Q20" s="687">
        <v>0</v>
      </c>
      <c r="R20" s="687">
        <v>5090911.34</v>
      </c>
      <c r="S20" s="687">
        <v>0</v>
      </c>
      <c r="T20" s="687">
        <v>0</v>
      </c>
      <c r="U20" s="687">
        <v>0</v>
      </c>
      <c r="V20" s="687">
        <v>0</v>
      </c>
      <c r="W20" s="687">
        <v>0</v>
      </c>
      <c r="X20" s="687">
        <v>0</v>
      </c>
      <c r="Y20" s="687">
        <v>0</v>
      </c>
      <c r="Z20" s="687">
        <v>0</v>
      </c>
      <c r="AA20" s="687">
        <v>0</v>
      </c>
      <c r="AB20" s="695">
        <f t="shared" si="0"/>
        <v>7467514.1399999997</v>
      </c>
      <c r="AC20" s="695">
        <f t="shared" si="1"/>
        <v>7467514.1399999997</v>
      </c>
    </row>
    <row r="21" spans="1:29" ht="16">
      <c r="A21" s="218">
        <v>14</v>
      </c>
      <c r="B21" s="212" t="s">
        <v>2364</v>
      </c>
      <c r="C21" s="687">
        <v>0</v>
      </c>
      <c r="D21" s="687">
        <v>0</v>
      </c>
      <c r="E21" s="687">
        <v>0</v>
      </c>
      <c r="F21" s="687">
        <v>0</v>
      </c>
      <c r="G21" s="687">
        <v>0</v>
      </c>
      <c r="H21" s="687">
        <v>30318481.649999999</v>
      </c>
      <c r="I21" s="687">
        <v>61056016.189999998</v>
      </c>
      <c r="J21" s="687">
        <v>0</v>
      </c>
      <c r="K21" s="687">
        <v>148860362.84</v>
      </c>
      <c r="L21" s="687">
        <v>0</v>
      </c>
      <c r="M21" s="687">
        <v>12018078.800000001</v>
      </c>
      <c r="N21" s="687">
        <v>0</v>
      </c>
      <c r="O21" s="687">
        <v>5247942.68</v>
      </c>
      <c r="P21" s="687">
        <v>0</v>
      </c>
      <c r="Q21" s="687">
        <v>0</v>
      </c>
      <c r="R21" s="687">
        <v>0</v>
      </c>
      <c r="S21" s="687">
        <v>2459381.58</v>
      </c>
      <c r="T21" s="687">
        <v>0</v>
      </c>
      <c r="U21" s="687">
        <v>0</v>
      </c>
      <c r="V21" s="687">
        <v>0</v>
      </c>
      <c r="W21" s="687">
        <v>0</v>
      </c>
      <c r="X21" s="687">
        <v>0</v>
      </c>
      <c r="Y21" s="687">
        <v>0</v>
      </c>
      <c r="Z21" s="687">
        <v>0</v>
      </c>
      <c r="AA21" s="687">
        <v>0</v>
      </c>
      <c r="AB21" s="695">
        <f t="shared" si="0"/>
        <v>259960263.74000004</v>
      </c>
      <c r="AC21" s="695">
        <f t="shared" si="1"/>
        <v>259960263.74000004</v>
      </c>
    </row>
    <row r="22" spans="1:29" ht="16">
      <c r="A22" s="218">
        <v>15</v>
      </c>
      <c r="B22" s="212" t="s">
        <v>2365</v>
      </c>
      <c r="C22" s="687">
        <v>0</v>
      </c>
      <c r="D22" s="687">
        <v>0</v>
      </c>
      <c r="E22" s="687">
        <v>0</v>
      </c>
      <c r="F22" s="687">
        <v>0</v>
      </c>
      <c r="G22" s="687">
        <v>0</v>
      </c>
      <c r="H22" s="687">
        <v>0</v>
      </c>
      <c r="I22" s="687">
        <v>0</v>
      </c>
      <c r="J22" s="687">
        <v>0</v>
      </c>
      <c r="K22" s="687">
        <v>0</v>
      </c>
      <c r="L22" s="687">
        <v>0</v>
      </c>
      <c r="M22" s="687">
        <v>0</v>
      </c>
      <c r="N22" s="687">
        <v>0</v>
      </c>
      <c r="O22" s="687">
        <v>0</v>
      </c>
      <c r="P22" s="687">
        <v>0</v>
      </c>
      <c r="Q22" s="687">
        <v>0</v>
      </c>
      <c r="R22" s="687">
        <v>0</v>
      </c>
      <c r="S22" s="687">
        <v>0</v>
      </c>
      <c r="T22" s="687">
        <v>0</v>
      </c>
      <c r="U22" s="687">
        <v>0</v>
      </c>
      <c r="V22" s="687">
        <v>0</v>
      </c>
      <c r="W22" s="687">
        <v>0</v>
      </c>
      <c r="X22" s="687">
        <v>0</v>
      </c>
      <c r="Y22" s="687">
        <v>0</v>
      </c>
      <c r="Z22" s="687">
        <v>0</v>
      </c>
      <c r="AA22" s="687">
        <v>0</v>
      </c>
      <c r="AB22" s="695">
        <f t="shared" si="0"/>
        <v>0</v>
      </c>
      <c r="AC22" s="695">
        <f t="shared" si="1"/>
        <v>0</v>
      </c>
    </row>
    <row r="23" spans="1:29" ht="16">
      <c r="A23" s="218">
        <v>16</v>
      </c>
      <c r="B23" s="212" t="s">
        <v>2366</v>
      </c>
      <c r="C23" s="687">
        <v>0</v>
      </c>
      <c r="D23" s="687">
        <v>0</v>
      </c>
      <c r="E23" s="687">
        <v>0</v>
      </c>
      <c r="F23" s="687">
        <v>0</v>
      </c>
      <c r="G23" s="687">
        <v>0</v>
      </c>
      <c r="H23" s="687">
        <v>0</v>
      </c>
      <c r="I23" s="687">
        <v>0</v>
      </c>
      <c r="J23" s="687">
        <v>0</v>
      </c>
      <c r="K23" s="687">
        <v>0</v>
      </c>
      <c r="L23" s="687">
        <v>0</v>
      </c>
      <c r="M23" s="687">
        <v>575519245.40999997</v>
      </c>
      <c r="N23" s="687">
        <v>0</v>
      </c>
      <c r="O23" s="687">
        <v>0</v>
      </c>
      <c r="P23" s="687">
        <v>0</v>
      </c>
      <c r="Q23" s="687">
        <v>0</v>
      </c>
      <c r="R23" s="687">
        <v>0</v>
      </c>
      <c r="S23" s="687">
        <v>0</v>
      </c>
      <c r="T23" s="687">
        <v>0</v>
      </c>
      <c r="U23" s="687">
        <v>0</v>
      </c>
      <c r="V23" s="687">
        <v>0</v>
      </c>
      <c r="W23" s="687">
        <v>0</v>
      </c>
      <c r="X23" s="687">
        <v>0</v>
      </c>
      <c r="Y23" s="687">
        <v>0</v>
      </c>
      <c r="Z23" s="687">
        <v>0</v>
      </c>
      <c r="AA23" s="687">
        <v>0</v>
      </c>
      <c r="AB23" s="695">
        <f t="shared" si="0"/>
        <v>575519245.40999997</v>
      </c>
      <c r="AC23" s="695">
        <f t="shared" si="1"/>
        <v>575519245.40999997</v>
      </c>
    </row>
    <row r="24" spans="1:29" ht="16">
      <c r="A24" s="1089">
        <v>17</v>
      </c>
      <c r="B24" s="212" t="s">
        <v>2367</v>
      </c>
      <c r="C24" s="687">
        <v>0</v>
      </c>
      <c r="D24" s="687">
        <v>0</v>
      </c>
      <c r="E24" s="687">
        <v>0</v>
      </c>
      <c r="F24" s="687">
        <v>0</v>
      </c>
      <c r="G24" s="687">
        <v>60642.98</v>
      </c>
      <c r="H24" s="687">
        <v>0</v>
      </c>
      <c r="I24" s="687">
        <v>0</v>
      </c>
      <c r="J24" s="687">
        <v>0</v>
      </c>
      <c r="K24" s="687">
        <v>0</v>
      </c>
      <c r="L24" s="687">
        <v>0</v>
      </c>
      <c r="M24" s="687">
        <v>0</v>
      </c>
      <c r="N24" s="687">
        <v>0</v>
      </c>
      <c r="O24" s="687">
        <v>9030739.75</v>
      </c>
      <c r="P24" s="687">
        <v>3516371.91</v>
      </c>
      <c r="Q24" s="687">
        <v>0</v>
      </c>
      <c r="R24" s="687">
        <v>222899890.36000001</v>
      </c>
      <c r="S24" s="687">
        <v>0</v>
      </c>
      <c r="T24" s="687">
        <v>0</v>
      </c>
      <c r="U24" s="687">
        <v>0</v>
      </c>
      <c r="V24" s="687">
        <v>0</v>
      </c>
      <c r="W24" s="687">
        <v>0</v>
      </c>
      <c r="X24" s="687">
        <v>0</v>
      </c>
      <c r="Y24" s="687">
        <v>0</v>
      </c>
      <c r="Z24" s="687">
        <v>0</v>
      </c>
      <c r="AA24" s="687">
        <v>0</v>
      </c>
      <c r="AB24" s="695">
        <f t="shared" si="0"/>
        <v>235507645</v>
      </c>
      <c r="AC24" s="695">
        <f t="shared" si="1"/>
        <v>235507645</v>
      </c>
    </row>
    <row r="25" spans="1:29" ht="16">
      <c r="A25" s="1089">
        <v>18</v>
      </c>
      <c r="B25" s="212" t="s">
        <v>2368</v>
      </c>
      <c r="C25" s="687">
        <v>0</v>
      </c>
      <c r="D25" s="687">
        <v>0</v>
      </c>
      <c r="E25" s="687">
        <v>0</v>
      </c>
      <c r="F25" s="687">
        <v>0</v>
      </c>
      <c r="G25" s="687">
        <v>0</v>
      </c>
      <c r="H25" s="687">
        <v>0</v>
      </c>
      <c r="I25" s="687">
        <v>0</v>
      </c>
      <c r="J25" s="687">
        <v>0</v>
      </c>
      <c r="K25" s="687">
        <v>0</v>
      </c>
      <c r="L25" s="687">
        <v>0</v>
      </c>
      <c r="M25" s="687">
        <v>0</v>
      </c>
      <c r="N25" s="687">
        <v>0</v>
      </c>
      <c r="O25" s="687">
        <v>936683.65</v>
      </c>
      <c r="P25" s="687">
        <v>0</v>
      </c>
      <c r="Q25" s="687">
        <v>0</v>
      </c>
      <c r="R25" s="687">
        <v>88461528.299999997</v>
      </c>
      <c r="S25" s="687">
        <v>0</v>
      </c>
      <c r="T25" s="687">
        <v>0</v>
      </c>
      <c r="U25" s="687">
        <v>0</v>
      </c>
      <c r="V25" s="687">
        <v>0</v>
      </c>
      <c r="W25" s="687">
        <v>0</v>
      </c>
      <c r="X25" s="687">
        <v>0</v>
      </c>
      <c r="Y25" s="687">
        <v>0</v>
      </c>
      <c r="Z25" s="687">
        <v>0</v>
      </c>
      <c r="AA25" s="687">
        <v>0</v>
      </c>
      <c r="AB25" s="695">
        <f t="shared" ref="AB25:AB35" si="2">SUM(C25:AA25)</f>
        <v>89398211.950000003</v>
      </c>
      <c r="AC25" s="695">
        <f t="shared" si="1"/>
        <v>89398211.950000003</v>
      </c>
    </row>
    <row r="26" spans="1:29" ht="16">
      <c r="A26" s="1089">
        <v>19</v>
      </c>
      <c r="B26" s="212" t="s">
        <v>2369</v>
      </c>
      <c r="C26" s="687">
        <v>0</v>
      </c>
      <c r="D26" s="687">
        <v>0</v>
      </c>
      <c r="E26" s="687">
        <v>0</v>
      </c>
      <c r="F26" s="687">
        <v>0</v>
      </c>
      <c r="G26" s="687">
        <v>0</v>
      </c>
      <c r="H26" s="687">
        <v>0</v>
      </c>
      <c r="I26" s="687">
        <v>0</v>
      </c>
      <c r="J26" s="687">
        <v>0</v>
      </c>
      <c r="K26" s="687">
        <v>0</v>
      </c>
      <c r="L26" s="687">
        <v>0</v>
      </c>
      <c r="M26" s="687">
        <v>0</v>
      </c>
      <c r="N26" s="687">
        <v>0</v>
      </c>
      <c r="O26" s="687">
        <v>0</v>
      </c>
      <c r="P26" s="687">
        <v>0</v>
      </c>
      <c r="Q26" s="687">
        <v>561030466.88999999</v>
      </c>
      <c r="R26" s="687">
        <v>0</v>
      </c>
      <c r="S26" s="687">
        <v>0</v>
      </c>
      <c r="T26" s="687">
        <v>181433257.5</v>
      </c>
      <c r="U26" s="687">
        <v>0</v>
      </c>
      <c r="V26" s="687">
        <v>0</v>
      </c>
      <c r="W26" s="687">
        <v>0</v>
      </c>
      <c r="X26" s="687">
        <v>0</v>
      </c>
      <c r="Y26" s="687">
        <v>0</v>
      </c>
      <c r="Z26" s="687">
        <v>0</v>
      </c>
      <c r="AA26" s="687">
        <v>311250044.02999997</v>
      </c>
      <c r="AB26" s="695">
        <f t="shared" si="2"/>
        <v>1053713768.42</v>
      </c>
      <c r="AC26" s="695">
        <f t="shared" si="1"/>
        <v>1053713768.42</v>
      </c>
    </row>
    <row r="27" spans="1:29" ht="16">
      <c r="A27" s="1089">
        <v>20</v>
      </c>
      <c r="B27" s="212" t="s">
        <v>2370</v>
      </c>
      <c r="C27" s="687">
        <v>0</v>
      </c>
      <c r="D27" s="687">
        <v>0</v>
      </c>
      <c r="E27" s="687">
        <v>0</v>
      </c>
      <c r="F27" s="687">
        <v>0</v>
      </c>
      <c r="G27" s="687">
        <v>0</v>
      </c>
      <c r="H27" s="687">
        <v>0</v>
      </c>
      <c r="I27" s="687">
        <v>0</v>
      </c>
      <c r="J27" s="687">
        <v>0</v>
      </c>
      <c r="K27" s="687">
        <v>0</v>
      </c>
      <c r="L27" s="687">
        <v>0</v>
      </c>
      <c r="M27" s="687">
        <v>0</v>
      </c>
      <c r="N27" s="687">
        <v>0</v>
      </c>
      <c r="O27" s="687">
        <v>0</v>
      </c>
      <c r="P27" s="687">
        <v>0</v>
      </c>
      <c r="Q27" s="687">
        <v>0</v>
      </c>
      <c r="R27" s="687">
        <v>0</v>
      </c>
      <c r="S27" s="687">
        <v>0</v>
      </c>
      <c r="T27" s="687">
        <v>0</v>
      </c>
      <c r="U27" s="687">
        <v>0</v>
      </c>
      <c r="V27" s="687">
        <v>821869.98</v>
      </c>
      <c r="W27" s="687">
        <v>0</v>
      </c>
      <c r="X27" s="687">
        <v>0</v>
      </c>
      <c r="Y27" s="687">
        <v>0</v>
      </c>
      <c r="Z27" s="687">
        <v>0</v>
      </c>
      <c r="AA27" s="687">
        <v>0</v>
      </c>
      <c r="AB27" s="695">
        <f t="shared" si="2"/>
        <v>821869.98</v>
      </c>
      <c r="AC27" s="695">
        <f t="shared" si="1"/>
        <v>821869.98</v>
      </c>
    </row>
    <row r="28" spans="1:29" ht="16">
      <c r="A28" s="1089">
        <v>21</v>
      </c>
      <c r="B28" s="212" t="s">
        <v>2371</v>
      </c>
      <c r="C28" s="687">
        <v>0</v>
      </c>
      <c r="D28" s="687">
        <v>0</v>
      </c>
      <c r="E28" s="687">
        <v>0</v>
      </c>
      <c r="F28" s="687">
        <v>0</v>
      </c>
      <c r="G28" s="687">
        <v>0</v>
      </c>
      <c r="H28" s="687">
        <v>0</v>
      </c>
      <c r="I28" s="687">
        <v>0</v>
      </c>
      <c r="J28" s="687">
        <v>0</v>
      </c>
      <c r="K28" s="687">
        <v>0</v>
      </c>
      <c r="L28" s="687">
        <v>0</v>
      </c>
      <c r="M28" s="687">
        <v>0</v>
      </c>
      <c r="N28" s="687">
        <v>0</v>
      </c>
      <c r="O28" s="687">
        <v>0</v>
      </c>
      <c r="P28" s="687">
        <v>0</v>
      </c>
      <c r="Q28" s="687">
        <v>0</v>
      </c>
      <c r="R28" s="687">
        <v>26506546.010000002</v>
      </c>
      <c r="S28" s="687">
        <v>0</v>
      </c>
      <c r="T28" s="687">
        <v>0</v>
      </c>
      <c r="U28" s="687">
        <v>0</v>
      </c>
      <c r="V28" s="687">
        <v>93002701.829999998</v>
      </c>
      <c r="W28" s="687">
        <v>0</v>
      </c>
      <c r="X28" s="687">
        <v>0</v>
      </c>
      <c r="Y28" s="687">
        <v>0</v>
      </c>
      <c r="Z28" s="687">
        <v>0</v>
      </c>
      <c r="AA28" s="687">
        <v>0</v>
      </c>
      <c r="AB28" s="695">
        <f t="shared" si="2"/>
        <v>119509247.84</v>
      </c>
      <c r="AC28" s="695">
        <f t="shared" si="1"/>
        <v>119509247.84</v>
      </c>
    </row>
    <row r="29" spans="1:29" ht="16">
      <c r="A29" s="1089">
        <v>22</v>
      </c>
      <c r="B29" s="212" t="s">
        <v>606</v>
      </c>
      <c r="C29" s="687">
        <v>0</v>
      </c>
      <c r="D29" s="687">
        <v>0</v>
      </c>
      <c r="E29" s="687">
        <v>0</v>
      </c>
      <c r="F29" s="687">
        <v>0</v>
      </c>
      <c r="G29" s="687">
        <v>0</v>
      </c>
      <c r="H29" s="687">
        <v>0</v>
      </c>
      <c r="I29" s="687">
        <v>0</v>
      </c>
      <c r="J29" s="687">
        <v>0</v>
      </c>
      <c r="K29" s="687">
        <v>0</v>
      </c>
      <c r="L29" s="687">
        <v>0</v>
      </c>
      <c r="M29" s="687">
        <v>0</v>
      </c>
      <c r="N29" s="687">
        <v>0</v>
      </c>
      <c r="O29" s="687">
        <v>0</v>
      </c>
      <c r="P29" s="687">
        <v>0</v>
      </c>
      <c r="Q29" s="687">
        <v>0</v>
      </c>
      <c r="R29" s="687">
        <v>26639268.560000002</v>
      </c>
      <c r="S29" s="687">
        <v>0</v>
      </c>
      <c r="T29" s="687">
        <v>0</v>
      </c>
      <c r="U29" s="687">
        <v>0</v>
      </c>
      <c r="V29" s="687">
        <v>34518100.880000003</v>
      </c>
      <c r="W29" s="687">
        <v>0</v>
      </c>
      <c r="X29" s="687">
        <v>0</v>
      </c>
      <c r="Y29" s="687">
        <v>0</v>
      </c>
      <c r="Z29" s="687">
        <v>0</v>
      </c>
      <c r="AA29" s="687">
        <v>0</v>
      </c>
      <c r="AB29" s="695">
        <f t="shared" si="2"/>
        <v>61157369.440000005</v>
      </c>
      <c r="AC29" s="695">
        <f t="shared" si="1"/>
        <v>61157369.440000005</v>
      </c>
    </row>
    <row r="30" spans="1:29" ht="16">
      <c r="A30" s="1089">
        <v>23</v>
      </c>
      <c r="B30" s="212" t="s">
        <v>2372</v>
      </c>
      <c r="C30" s="687">
        <v>0</v>
      </c>
      <c r="D30" s="687">
        <v>0</v>
      </c>
      <c r="E30" s="687">
        <v>0</v>
      </c>
      <c r="F30" s="687">
        <v>0</v>
      </c>
      <c r="G30" s="687">
        <v>0</v>
      </c>
      <c r="H30" s="687">
        <v>0</v>
      </c>
      <c r="I30" s="687">
        <v>0</v>
      </c>
      <c r="J30" s="687">
        <v>0</v>
      </c>
      <c r="K30" s="687">
        <v>0</v>
      </c>
      <c r="L30" s="687">
        <v>0</v>
      </c>
      <c r="M30" s="687">
        <v>0</v>
      </c>
      <c r="N30" s="687">
        <v>0</v>
      </c>
      <c r="O30" s="687">
        <v>0</v>
      </c>
      <c r="P30" s="687">
        <v>0</v>
      </c>
      <c r="Q30" s="687">
        <v>0</v>
      </c>
      <c r="R30" s="687">
        <v>0</v>
      </c>
      <c r="S30" s="687">
        <v>0</v>
      </c>
      <c r="T30" s="687">
        <v>0</v>
      </c>
      <c r="U30" s="687">
        <v>0</v>
      </c>
      <c r="V30" s="687">
        <v>0</v>
      </c>
      <c r="W30" s="687">
        <v>0</v>
      </c>
      <c r="X30" s="687">
        <v>0</v>
      </c>
      <c r="Y30" s="687">
        <v>0</v>
      </c>
      <c r="Z30" s="687">
        <v>0</v>
      </c>
      <c r="AA30" s="687">
        <v>0</v>
      </c>
      <c r="AB30" s="695">
        <f t="shared" si="2"/>
        <v>0</v>
      </c>
      <c r="AC30" s="695">
        <f t="shared" si="1"/>
        <v>0</v>
      </c>
    </row>
    <row r="31" spans="1:29" ht="16">
      <c r="A31" s="1089">
        <v>24</v>
      </c>
      <c r="B31" s="212" t="s">
        <v>592</v>
      </c>
      <c r="C31" s="687">
        <v>0</v>
      </c>
      <c r="D31" s="687">
        <v>0</v>
      </c>
      <c r="E31" s="687">
        <v>0</v>
      </c>
      <c r="F31" s="687">
        <v>0</v>
      </c>
      <c r="G31" s="687">
        <v>0</v>
      </c>
      <c r="H31" s="687">
        <v>0</v>
      </c>
      <c r="I31" s="687">
        <v>0</v>
      </c>
      <c r="J31" s="687">
        <v>0</v>
      </c>
      <c r="K31" s="687">
        <v>0</v>
      </c>
      <c r="L31" s="687">
        <v>0</v>
      </c>
      <c r="M31" s="687">
        <v>0</v>
      </c>
      <c r="N31" s="687">
        <v>0</v>
      </c>
      <c r="O31" s="687">
        <v>0</v>
      </c>
      <c r="P31" s="687">
        <v>0</v>
      </c>
      <c r="Q31" s="687">
        <v>0</v>
      </c>
      <c r="R31" s="687">
        <v>0</v>
      </c>
      <c r="S31" s="687">
        <v>0</v>
      </c>
      <c r="T31" s="687">
        <v>0</v>
      </c>
      <c r="U31" s="687">
        <v>0</v>
      </c>
      <c r="V31" s="687">
        <v>0</v>
      </c>
      <c r="W31" s="687">
        <v>0</v>
      </c>
      <c r="X31" s="687">
        <v>0</v>
      </c>
      <c r="Y31" s="687">
        <v>0</v>
      </c>
      <c r="Z31" s="687">
        <v>0</v>
      </c>
      <c r="AA31" s="687">
        <v>0</v>
      </c>
      <c r="AB31" s="695">
        <f t="shared" si="2"/>
        <v>0</v>
      </c>
      <c r="AC31" s="695">
        <f t="shared" si="1"/>
        <v>0</v>
      </c>
    </row>
    <row r="32" spans="1:29" ht="16">
      <c r="A32" s="1089">
        <v>25</v>
      </c>
      <c r="B32" s="212" t="s">
        <v>748</v>
      </c>
      <c r="C32" s="687">
        <v>0</v>
      </c>
      <c r="D32" s="687">
        <v>0</v>
      </c>
      <c r="E32" s="687">
        <v>0</v>
      </c>
      <c r="F32" s="687">
        <v>0</v>
      </c>
      <c r="G32" s="687">
        <v>0</v>
      </c>
      <c r="H32" s="687">
        <v>0</v>
      </c>
      <c r="I32" s="687">
        <v>0</v>
      </c>
      <c r="J32" s="687">
        <v>0</v>
      </c>
      <c r="K32" s="687">
        <v>0</v>
      </c>
      <c r="L32" s="687">
        <v>0</v>
      </c>
      <c r="M32" s="687">
        <v>0</v>
      </c>
      <c r="N32" s="687">
        <v>0</v>
      </c>
      <c r="O32" s="687">
        <v>0</v>
      </c>
      <c r="P32" s="687">
        <v>0</v>
      </c>
      <c r="Q32" s="687">
        <v>0</v>
      </c>
      <c r="R32" s="687">
        <v>0</v>
      </c>
      <c r="S32" s="687">
        <v>0</v>
      </c>
      <c r="T32" s="687">
        <v>0</v>
      </c>
      <c r="U32" s="687">
        <v>0</v>
      </c>
      <c r="V32" s="687">
        <v>0</v>
      </c>
      <c r="W32" s="687">
        <v>0</v>
      </c>
      <c r="X32" s="687">
        <v>0</v>
      </c>
      <c r="Y32" s="687">
        <v>0</v>
      </c>
      <c r="Z32" s="687">
        <v>0</v>
      </c>
      <c r="AA32" s="687">
        <v>0</v>
      </c>
      <c r="AB32" s="695">
        <f t="shared" si="2"/>
        <v>0</v>
      </c>
      <c r="AC32" s="695">
        <f t="shared" si="1"/>
        <v>0</v>
      </c>
    </row>
    <row r="33" spans="1:29" ht="16">
      <c r="A33" s="1089">
        <v>26</v>
      </c>
      <c r="B33" s="212" t="s">
        <v>2373</v>
      </c>
      <c r="C33" s="687">
        <v>277170.5</v>
      </c>
      <c r="D33" s="687">
        <v>0</v>
      </c>
      <c r="E33" s="687">
        <v>0</v>
      </c>
      <c r="F33" s="687">
        <v>0</v>
      </c>
      <c r="G33" s="687">
        <v>279063.28000000003</v>
      </c>
      <c r="H33" s="687">
        <v>60196.75</v>
      </c>
      <c r="I33" s="687">
        <v>0</v>
      </c>
      <c r="J33" s="687">
        <v>0</v>
      </c>
      <c r="K33" s="687">
        <v>0</v>
      </c>
      <c r="L33" s="687">
        <v>65800.12</v>
      </c>
      <c r="M33" s="687">
        <v>0</v>
      </c>
      <c r="N33" s="687">
        <v>0</v>
      </c>
      <c r="O33" s="687">
        <v>0</v>
      </c>
      <c r="P33" s="687">
        <v>0</v>
      </c>
      <c r="Q33" s="687">
        <v>0</v>
      </c>
      <c r="R33" s="687">
        <v>5061866.96</v>
      </c>
      <c r="S33" s="687">
        <v>0</v>
      </c>
      <c r="T33" s="687">
        <v>0</v>
      </c>
      <c r="U33" s="687">
        <v>0</v>
      </c>
      <c r="V33" s="687">
        <v>1199.4000000000001</v>
      </c>
      <c r="W33" s="687">
        <v>0</v>
      </c>
      <c r="X33" s="687">
        <v>0</v>
      </c>
      <c r="Y33" s="687">
        <v>0</v>
      </c>
      <c r="Z33" s="687">
        <v>0</v>
      </c>
      <c r="AA33" s="687">
        <v>0</v>
      </c>
      <c r="AB33" s="695">
        <f t="shared" si="2"/>
        <v>5745297.0100000007</v>
      </c>
      <c r="AC33" s="695">
        <f t="shared" si="1"/>
        <v>5745297.0100000007</v>
      </c>
    </row>
    <row r="34" spans="1:29" ht="16">
      <c r="A34" s="1089">
        <v>27</v>
      </c>
      <c r="B34" s="212" t="s">
        <v>258</v>
      </c>
      <c r="C34" s="687">
        <v>0</v>
      </c>
      <c r="D34" s="687">
        <v>0</v>
      </c>
      <c r="E34" s="687">
        <v>0</v>
      </c>
      <c r="F34" s="687">
        <v>0</v>
      </c>
      <c r="G34" s="687">
        <v>0</v>
      </c>
      <c r="H34" s="687">
        <v>0</v>
      </c>
      <c r="I34" s="687">
        <v>0</v>
      </c>
      <c r="J34" s="687">
        <v>0</v>
      </c>
      <c r="K34" s="687">
        <v>0</v>
      </c>
      <c r="L34" s="687">
        <v>0</v>
      </c>
      <c r="M34" s="687">
        <v>0</v>
      </c>
      <c r="N34" s="687">
        <v>0</v>
      </c>
      <c r="O34" s="687">
        <v>0</v>
      </c>
      <c r="P34" s="687">
        <v>0</v>
      </c>
      <c r="Q34" s="687">
        <v>0</v>
      </c>
      <c r="R34" s="687">
        <v>1000000</v>
      </c>
      <c r="S34" s="687">
        <v>0</v>
      </c>
      <c r="T34" s="687">
        <v>0</v>
      </c>
      <c r="U34" s="687">
        <v>0</v>
      </c>
      <c r="V34" s="687">
        <v>0</v>
      </c>
      <c r="W34" s="687">
        <v>0</v>
      </c>
      <c r="X34" s="687">
        <v>0</v>
      </c>
      <c r="Y34" s="687">
        <v>0</v>
      </c>
      <c r="Z34" s="687">
        <v>0</v>
      </c>
      <c r="AA34" s="687">
        <v>0</v>
      </c>
      <c r="AB34" s="695">
        <f t="shared" si="2"/>
        <v>1000000</v>
      </c>
      <c r="AC34" s="695">
        <f t="shared" si="1"/>
        <v>1000000</v>
      </c>
    </row>
    <row r="35" spans="1:29" ht="16">
      <c r="A35" s="1089">
        <v>28</v>
      </c>
      <c r="B35" s="212" t="s">
        <v>749</v>
      </c>
      <c r="C35" s="687">
        <v>766.86</v>
      </c>
      <c r="D35" s="687">
        <v>0</v>
      </c>
      <c r="E35" s="687">
        <v>0</v>
      </c>
      <c r="F35" s="687">
        <v>0</v>
      </c>
      <c r="G35" s="687">
        <v>1741022.02</v>
      </c>
      <c r="H35" s="687">
        <v>0</v>
      </c>
      <c r="I35" s="687">
        <v>0</v>
      </c>
      <c r="J35" s="687">
        <v>0</v>
      </c>
      <c r="K35" s="687">
        <v>0</v>
      </c>
      <c r="L35" s="687">
        <v>0</v>
      </c>
      <c r="M35" s="687">
        <v>0</v>
      </c>
      <c r="N35" s="687">
        <v>0</v>
      </c>
      <c r="O35" s="687">
        <v>0</v>
      </c>
      <c r="P35" s="687">
        <v>0</v>
      </c>
      <c r="Q35" s="687">
        <v>0</v>
      </c>
      <c r="R35" s="687">
        <v>31779152.170000002</v>
      </c>
      <c r="S35" s="687">
        <v>0</v>
      </c>
      <c r="T35" s="687">
        <v>0</v>
      </c>
      <c r="U35" s="687">
        <v>0</v>
      </c>
      <c r="V35" s="687">
        <v>0</v>
      </c>
      <c r="W35" s="687">
        <v>0</v>
      </c>
      <c r="X35" s="687">
        <v>0</v>
      </c>
      <c r="Y35" s="687">
        <v>0</v>
      </c>
      <c r="Z35" s="687">
        <v>0</v>
      </c>
      <c r="AA35" s="687">
        <v>0</v>
      </c>
      <c r="AB35" s="695">
        <f t="shared" si="2"/>
        <v>33520941.050000001</v>
      </c>
      <c r="AC35" s="695">
        <f t="shared" si="1"/>
        <v>33520941.050000001</v>
      </c>
    </row>
    <row r="36" spans="1:29">
      <c r="A36" s="1089">
        <v>29</v>
      </c>
      <c r="B36" s="222" t="s">
        <v>750</v>
      </c>
      <c r="C36" s="1130">
        <f>SUM(C8:C35)</f>
        <v>4339709270.9099998</v>
      </c>
      <c r="D36" s="1130">
        <f>SUM(D8:D35)</f>
        <v>0</v>
      </c>
      <c r="E36" s="1130">
        <f t="shared" ref="E36:AC36" si="3">SUM(E8:E35)</f>
        <v>0</v>
      </c>
      <c r="F36" s="1130">
        <f t="shared" si="3"/>
        <v>0</v>
      </c>
      <c r="G36" s="1130">
        <f t="shared" si="3"/>
        <v>2899582528.8099999</v>
      </c>
      <c r="H36" s="1130">
        <f t="shared" si="3"/>
        <v>61019261.390000001</v>
      </c>
      <c r="I36" s="1130">
        <f t="shared" si="3"/>
        <v>122112032.38</v>
      </c>
      <c r="J36" s="1130">
        <f t="shared" si="3"/>
        <v>28801.54</v>
      </c>
      <c r="K36" s="1130">
        <f t="shared" si="3"/>
        <v>305447880.76999998</v>
      </c>
      <c r="L36" s="1130">
        <f t="shared" si="3"/>
        <v>100060.18</v>
      </c>
      <c r="M36" s="1130">
        <f t="shared" si="3"/>
        <v>1175074648.4200001</v>
      </c>
      <c r="N36" s="1130">
        <f t="shared" si="3"/>
        <v>0</v>
      </c>
      <c r="O36" s="1130">
        <f t="shared" si="3"/>
        <v>880619772.94999981</v>
      </c>
      <c r="P36" s="1130">
        <f t="shared" si="3"/>
        <v>7032743.8200000003</v>
      </c>
      <c r="Q36" s="1130">
        <f t="shared" si="3"/>
        <v>1122060933.78</v>
      </c>
      <c r="R36" s="1130">
        <f t="shared" si="3"/>
        <v>1404171196.54</v>
      </c>
      <c r="S36" s="1130">
        <f t="shared" si="3"/>
        <v>4918763.16</v>
      </c>
      <c r="T36" s="1130">
        <f t="shared" si="3"/>
        <v>362866515</v>
      </c>
      <c r="U36" s="1130">
        <f t="shared" si="3"/>
        <v>0</v>
      </c>
      <c r="V36" s="1130">
        <f t="shared" si="3"/>
        <v>222168687.66</v>
      </c>
      <c r="W36" s="1130">
        <f t="shared" si="3"/>
        <v>0</v>
      </c>
      <c r="X36" s="1130">
        <f t="shared" si="3"/>
        <v>0</v>
      </c>
      <c r="Y36" s="1130">
        <f t="shared" si="3"/>
        <v>0</v>
      </c>
      <c r="Z36" s="1130">
        <f t="shared" si="3"/>
        <v>0</v>
      </c>
      <c r="AA36" s="1130">
        <f t="shared" si="3"/>
        <v>622500088.05999994</v>
      </c>
      <c r="AB36" s="1130">
        <f t="shared" si="3"/>
        <v>13529413185.369999</v>
      </c>
      <c r="AC36" s="1130">
        <f t="shared" si="3"/>
        <v>13529413185.369999</v>
      </c>
    </row>
  </sheetData>
  <mergeCells count="4">
    <mergeCell ref="B5:B7"/>
    <mergeCell ref="C5:AA5"/>
    <mergeCell ref="AB5:AB6"/>
    <mergeCell ref="AC5:AC6"/>
  </mergeCells>
  <conditionalFormatting sqref="C8:AA35">
    <cfRule type="cellIs" dxfId="13" priority="1" stopIfTrue="1" operator="lessThan">
      <formula>0</formula>
    </cfRule>
  </conditionalFormatting>
  <pageMargins left="0.70866141732283472" right="0.70866141732283472" top="0.74803149606299213" bottom="0.74803149606299213" header="0.31496062992125984" footer="0.31496062992125984"/>
  <pageSetup paperSize="9" scale="66" orientation="landscape" r:id="rId1"/>
  <headerFooter>
    <oddHeader>&amp;CEN
Annex 23</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6944E-324D-4028-AC2E-54EEA5BE15C5}">
  <dimension ref="A1:B28"/>
  <sheetViews>
    <sheetView workbookViewId="0"/>
  </sheetViews>
  <sheetFormatPr baseColWidth="10" defaultColWidth="8.83203125" defaultRowHeight="15"/>
  <sheetData>
    <row r="1" spans="1:2">
      <c r="A1" t="s">
        <v>742</v>
      </c>
      <c r="B1" t="s">
        <v>2400</v>
      </c>
    </row>
    <row r="2" spans="1:2">
      <c r="A2" t="s">
        <v>743</v>
      </c>
      <c r="B2" t="s">
        <v>2401</v>
      </c>
    </row>
    <row r="3" spans="1:2">
      <c r="A3" t="s">
        <v>744</v>
      </c>
      <c r="B3" t="s">
        <v>2402</v>
      </c>
    </row>
    <row r="4" spans="1:2">
      <c r="A4" t="s">
        <v>745</v>
      </c>
      <c r="B4" t="s">
        <v>2403</v>
      </c>
    </row>
    <row r="5" spans="1:2">
      <c r="A5" t="s">
        <v>746</v>
      </c>
      <c r="B5" t="s">
        <v>2404</v>
      </c>
    </row>
    <row r="6" spans="1:2">
      <c r="A6" t="s">
        <v>2357</v>
      </c>
      <c r="B6" t="s">
        <v>2405</v>
      </c>
    </row>
    <row r="7" spans="1:2">
      <c r="A7" t="s">
        <v>2359</v>
      </c>
      <c r="B7" t="s">
        <v>2406</v>
      </c>
    </row>
    <row r="8" spans="1:2">
      <c r="A8" t="s">
        <v>2358</v>
      </c>
      <c r="B8" t="s">
        <v>2407</v>
      </c>
    </row>
    <row r="9" spans="1:2">
      <c r="A9" t="s">
        <v>747</v>
      </c>
      <c r="B9" t="s">
        <v>602</v>
      </c>
    </row>
    <row r="10" spans="1:2">
      <c r="A10" t="s">
        <v>2360</v>
      </c>
      <c r="B10" t="s">
        <v>2408</v>
      </c>
    </row>
    <row r="11" spans="1:2">
      <c r="A11" t="s">
        <v>2361</v>
      </c>
      <c r="B11" t="s">
        <v>2409</v>
      </c>
    </row>
    <row r="12" spans="1:2">
      <c r="A12" t="s">
        <v>2362</v>
      </c>
      <c r="B12" t="s">
        <v>2410</v>
      </c>
    </row>
    <row r="13" spans="1:2">
      <c r="A13" t="s">
        <v>2363</v>
      </c>
      <c r="B13" t="s">
        <v>2411</v>
      </c>
    </row>
    <row r="14" spans="1:2">
      <c r="A14" t="s">
        <v>2364</v>
      </c>
      <c r="B14" t="s">
        <v>2412</v>
      </c>
    </row>
    <row r="15" spans="1:2">
      <c r="A15" t="s">
        <v>2365</v>
      </c>
      <c r="B15" t="s">
        <v>2413</v>
      </c>
    </row>
    <row r="16" spans="1:2">
      <c r="A16" t="s">
        <v>2366</v>
      </c>
      <c r="B16" t="s">
        <v>2414</v>
      </c>
    </row>
    <row r="17" spans="1:2">
      <c r="A17" t="s">
        <v>2367</v>
      </c>
      <c r="B17" t="s">
        <v>2415</v>
      </c>
    </row>
    <row r="18" spans="1:2">
      <c r="A18" t="s">
        <v>2368</v>
      </c>
      <c r="B18" t="s">
        <v>2416</v>
      </c>
    </row>
    <row r="19" spans="1:2">
      <c r="A19" t="s">
        <v>2369</v>
      </c>
      <c r="B19" t="s">
        <v>2417</v>
      </c>
    </row>
    <row r="20" spans="1:2">
      <c r="A20" t="s">
        <v>2370</v>
      </c>
      <c r="B20" t="s">
        <v>2418</v>
      </c>
    </row>
    <row r="21" spans="1:2">
      <c r="A21" t="s">
        <v>2371</v>
      </c>
      <c r="B21" t="s">
        <v>2371</v>
      </c>
    </row>
    <row r="22" spans="1:2">
      <c r="A22" t="s">
        <v>606</v>
      </c>
      <c r="B22" t="s">
        <v>606</v>
      </c>
    </row>
    <row r="23" spans="1:2">
      <c r="A23" t="s">
        <v>2372</v>
      </c>
      <c r="B23" t="s">
        <v>2372</v>
      </c>
    </row>
    <row r="24" spans="1:2">
      <c r="A24" t="s">
        <v>592</v>
      </c>
      <c r="B24" t="s">
        <v>2419</v>
      </c>
    </row>
    <row r="25" spans="1:2">
      <c r="A25" t="s">
        <v>748</v>
      </c>
      <c r="B25" t="s">
        <v>2420</v>
      </c>
    </row>
    <row r="26" spans="1:2">
      <c r="A26" t="s">
        <v>2373</v>
      </c>
      <c r="B26" t="s">
        <v>2421</v>
      </c>
    </row>
    <row r="27" spans="1:2">
      <c r="A27" t="s">
        <v>258</v>
      </c>
      <c r="B27" t="s">
        <v>2422</v>
      </c>
    </row>
    <row r="28" spans="1:2">
      <c r="A28" t="s">
        <v>749</v>
      </c>
      <c r="B28" t="s">
        <v>749</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61B09-798F-4FEE-ABAE-FC2ED8762E68}">
  <sheetPr codeName="Sheet61">
    <pageSetUpPr fitToPage="1"/>
  </sheetPr>
  <dimension ref="A1:C10"/>
  <sheetViews>
    <sheetView workbookViewId="0"/>
  </sheetViews>
  <sheetFormatPr baseColWidth="10" defaultColWidth="9.1640625" defaultRowHeight="15"/>
  <cols>
    <col min="1" max="1" width="15" style="1" customWidth="1"/>
    <col min="2" max="2" width="12.5" style="1" bestFit="1" customWidth="1"/>
    <col min="3" max="3" width="73.5" style="1" customWidth="1"/>
    <col min="4" max="16384" width="9.1640625" style="1"/>
  </cols>
  <sheetData>
    <row r="1" spans="1:3" ht="18">
      <c r="A1" s="314" t="s">
        <v>965</v>
      </c>
      <c r="B1" s="336"/>
      <c r="C1" s="336"/>
    </row>
    <row r="2" spans="1:3" ht="21">
      <c r="A2" s="1" t="s">
        <v>120</v>
      </c>
      <c r="B2" s="209"/>
      <c r="C2" s="210"/>
    </row>
    <row r="3" spans="1:3" ht="21">
      <c r="B3" s="209"/>
      <c r="C3" s="210"/>
    </row>
    <row r="4" spans="1:3" ht="21">
      <c r="B4" s="209"/>
      <c r="C4" s="210"/>
    </row>
    <row r="5" spans="1:3" ht="16">
      <c r="A5" s="15" t="s">
        <v>121</v>
      </c>
      <c r="B5" s="15" t="s">
        <v>113</v>
      </c>
      <c r="C5" s="337" t="s">
        <v>114</v>
      </c>
    </row>
    <row r="6" spans="1:3" ht="32">
      <c r="A6" s="15" t="s">
        <v>973</v>
      </c>
      <c r="B6" s="15" t="s">
        <v>116</v>
      </c>
      <c r="C6" s="337" t="s">
        <v>974</v>
      </c>
    </row>
    <row r="7" spans="1:3" ht="144">
      <c r="A7" s="15" t="s">
        <v>975</v>
      </c>
      <c r="B7" s="15" t="s">
        <v>117</v>
      </c>
      <c r="C7" s="211" t="s">
        <v>976</v>
      </c>
    </row>
    <row r="8" spans="1:3" ht="64">
      <c r="A8" s="15" t="s">
        <v>977</v>
      </c>
      <c r="B8" s="15" t="s">
        <v>950</v>
      </c>
      <c r="C8" s="337" t="s">
        <v>978</v>
      </c>
    </row>
    <row r="9" spans="1:3" ht="64">
      <c r="A9" s="15" t="s">
        <v>979</v>
      </c>
      <c r="B9" s="15" t="s">
        <v>132</v>
      </c>
      <c r="C9" s="211" t="s">
        <v>980</v>
      </c>
    </row>
    <row r="10" spans="1:3" ht="208">
      <c r="A10" s="15" t="s">
        <v>981</v>
      </c>
      <c r="B10" s="15" t="s">
        <v>134</v>
      </c>
      <c r="C10" s="211" t="s">
        <v>982</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&amp;CEN
Annex XXI</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1B969-42D0-4FDC-A29D-839DE0896A7F}">
  <sheetPr codeName="Sheet62">
    <pageSetUpPr fitToPage="1"/>
  </sheetPr>
  <dimension ref="A1:N50"/>
  <sheetViews>
    <sheetView workbookViewId="0"/>
  </sheetViews>
  <sheetFormatPr baseColWidth="10" defaultColWidth="9.1640625" defaultRowHeight="15"/>
  <cols>
    <col min="1" max="1" width="16" style="1" customWidth="1"/>
    <col min="2" max="2" width="20" style="1" customWidth="1"/>
    <col min="3" max="4" width="13.5" style="1" customWidth="1"/>
    <col min="5" max="5" width="15.1640625" style="1" customWidth="1"/>
    <col min="6" max="6" width="19.5" style="1" customWidth="1"/>
    <col min="7" max="7" width="14.1640625" style="1" customWidth="1"/>
    <col min="8" max="8" width="11.5" style="1" customWidth="1"/>
    <col min="9" max="9" width="14.5" style="1" customWidth="1"/>
    <col min="10" max="10" width="17.5" style="1" customWidth="1"/>
    <col min="11" max="11" width="15.1640625" style="1" customWidth="1"/>
    <col min="12" max="13" width="15.5" style="1" customWidth="1"/>
    <col min="14" max="14" width="12.5" style="1" customWidth="1"/>
    <col min="15" max="16384" width="9.1640625" style="1"/>
  </cols>
  <sheetData>
    <row r="1" spans="1:14" ht="18">
      <c r="A1" s="338" t="s">
        <v>966</v>
      </c>
      <c r="M1" s="339"/>
    </row>
    <row r="3" spans="1:14">
      <c r="A3" s="4"/>
    </row>
    <row r="4" spans="1:14" ht="64">
      <c r="A4" s="1535" t="s">
        <v>983</v>
      </c>
      <c r="B4" s="216" t="s">
        <v>984</v>
      </c>
      <c r="C4" s="216" t="s">
        <v>985</v>
      </c>
      <c r="D4" s="216" t="s">
        <v>986</v>
      </c>
      <c r="E4" s="9" t="s">
        <v>987</v>
      </c>
      <c r="F4" s="9" t="s">
        <v>988</v>
      </c>
      <c r="G4" s="9" t="s">
        <v>989</v>
      </c>
      <c r="H4" s="9" t="s">
        <v>990</v>
      </c>
      <c r="I4" s="9" t="s">
        <v>991</v>
      </c>
      <c r="J4" s="9" t="s">
        <v>992</v>
      </c>
      <c r="K4" s="216" t="s">
        <v>993</v>
      </c>
      <c r="L4" s="216" t="s">
        <v>994</v>
      </c>
      <c r="M4" s="216" t="s">
        <v>995</v>
      </c>
      <c r="N4" s="216" t="s">
        <v>996</v>
      </c>
    </row>
    <row r="5" spans="1:14">
      <c r="A5" s="1536"/>
      <c r="B5" s="41" t="s">
        <v>7</v>
      </c>
      <c r="C5" s="41" t="s">
        <v>8</v>
      </c>
      <c r="D5" s="41" t="s">
        <v>9</v>
      </c>
      <c r="E5" s="41" t="s">
        <v>46</v>
      </c>
      <c r="F5" s="41" t="s">
        <v>47</v>
      </c>
      <c r="G5" s="41" t="s">
        <v>155</v>
      </c>
      <c r="H5" s="41" t="s">
        <v>156</v>
      </c>
      <c r="I5" s="41" t="s">
        <v>157</v>
      </c>
      <c r="J5" s="41" t="s">
        <v>158</v>
      </c>
      <c r="K5" s="41" t="s">
        <v>159</v>
      </c>
      <c r="L5" s="41" t="s">
        <v>160</v>
      </c>
      <c r="M5" s="41" t="s">
        <v>161</v>
      </c>
      <c r="N5" s="41" t="s">
        <v>162</v>
      </c>
    </row>
    <row r="6" spans="1:14" ht="16">
      <c r="A6" s="340" t="s">
        <v>997</v>
      </c>
      <c r="B6" s="341"/>
      <c r="C6" s="219"/>
      <c r="D6" s="220"/>
      <c r="E6" s="220"/>
      <c r="F6" s="220"/>
      <c r="G6" s="220"/>
      <c r="H6" s="220"/>
      <c r="I6" s="220"/>
      <c r="J6" s="220"/>
      <c r="K6" s="220"/>
      <c r="L6" s="220"/>
      <c r="M6" s="220"/>
      <c r="N6" s="220"/>
    </row>
    <row r="7" spans="1:14" ht="16">
      <c r="A7" s="342"/>
      <c r="B7" s="343" t="s">
        <v>998</v>
      </c>
      <c r="C7" s="219"/>
      <c r="D7" s="220"/>
      <c r="E7" s="220"/>
      <c r="F7" s="220"/>
      <c r="G7" s="220"/>
      <c r="H7" s="220"/>
      <c r="I7" s="220"/>
      <c r="J7" s="220"/>
      <c r="K7" s="220"/>
      <c r="L7" s="220"/>
      <c r="M7" s="220"/>
      <c r="N7" s="220"/>
    </row>
    <row r="8" spans="1:14" ht="16">
      <c r="A8" s="344"/>
      <c r="B8" s="345" t="s">
        <v>999</v>
      </c>
      <c r="C8" s="219"/>
      <c r="D8" s="220"/>
      <c r="E8" s="220"/>
      <c r="F8" s="220"/>
      <c r="G8" s="220"/>
      <c r="H8" s="220"/>
      <c r="I8" s="220"/>
      <c r="J8" s="220"/>
      <c r="K8" s="220"/>
      <c r="L8" s="220"/>
      <c r="M8" s="220"/>
      <c r="N8" s="220"/>
    </row>
    <row r="9" spans="1:14" ht="16">
      <c r="A9" s="344"/>
      <c r="B9" s="345" t="s">
        <v>1000</v>
      </c>
      <c r="C9" s="219"/>
      <c r="D9" s="220"/>
      <c r="E9" s="220"/>
      <c r="F9" s="220"/>
      <c r="G9" s="220"/>
      <c r="H9" s="220"/>
      <c r="I9" s="220"/>
      <c r="J9" s="220"/>
      <c r="K9" s="220"/>
      <c r="L9" s="220"/>
      <c r="M9" s="220"/>
      <c r="N9" s="220"/>
    </row>
    <row r="10" spans="1:14" ht="16">
      <c r="A10" s="344"/>
      <c r="B10" s="343" t="s">
        <v>1001</v>
      </c>
      <c r="C10" s="219"/>
      <c r="D10" s="220"/>
      <c r="E10" s="220"/>
      <c r="F10" s="220"/>
      <c r="G10" s="220"/>
      <c r="H10" s="220"/>
      <c r="I10" s="220"/>
      <c r="J10" s="220"/>
      <c r="K10" s="220"/>
      <c r="L10" s="220"/>
      <c r="M10" s="220"/>
      <c r="N10" s="220"/>
    </row>
    <row r="11" spans="1:14" ht="16">
      <c r="A11" s="344"/>
      <c r="B11" s="343" t="s">
        <v>1002</v>
      </c>
      <c r="C11" s="219"/>
      <c r="D11" s="220"/>
      <c r="E11" s="220"/>
      <c r="F11" s="220"/>
      <c r="G11" s="220"/>
      <c r="H11" s="220"/>
      <c r="I11" s="220"/>
      <c r="J11" s="220"/>
      <c r="K11" s="220"/>
      <c r="L11" s="220"/>
      <c r="M11" s="220"/>
      <c r="N11" s="220"/>
    </row>
    <row r="12" spans="1:14" ht="16">
      <c r="A12" s="344"/>
      <c r="B12" s="343" t="s">
        <v>1003</v>
      </c>
      <c r="C12" s="219"/>
      <c r="D12" s="220"/>
      <c r="E12" s="220"/>
      <c r="F12" s="220"/>
      <c r="G12" s="220"/>
      <c r="H12" s="220"/>
      <c r="I12" s="220"/>
      <c r="J12" s="220"/>
      <c r="K12" s="220"/>
      <c r="L12" s="220"/>
      <c r="M12" s="220"/>
      <c r="N12" s="220"/>
    </row>
    <row r="13" spans="1:14" ht="16">
      <c r="A13" s="344"/>
      <c r="B13" s="343" t="s">
        <v>1004</v>
      </c>
      <c r="C13" s="219"/>
      <c r="D13" s="220"/>
      <c r="E13" s="220"/>
      <c r="F13" s="220"/>
      <c r="G13" s="220"/>
      <c r="H13" s="220"/>
      <c r="I13" s="220"/>
      <c r="J13" s="220"/>
      <c r="K13" s="220"/>
      <c r="L13" s="220"/>
      <c r="M13" s="220"/>
      <c r="N13" s="220"/>
    </row>
    <row r="14" spans="1:14" ht="16">
      <c r="A14" s="344"/>
      <c r="B14" s="345" t="s">
        <v>1005</v>
      </c>
      <c r="C14" s="219"/>
      <c r="D14" s="220"/>
      <c r="E14" s="220"/>
      <c r="F14" s="220"/>
      <c r="G14" s="220"/>
      <c r="H14" s="220"/>
      <c r="I14" s="220"/>
      <c r="J14" s="220"/>
      <c r="K14" s="220"/>
      <c r="L14" s="220"/>
      <c r="M14" s="220"/>
      <c r="N14" s="220"/>
    </row>
    <row r="15" spans="1:14" ht="16">
      <c r="A15" s="344"/>
      <c r="B15" s="345" t="s">
        <v>1006</v>
      </c>
      <c r="C15" s="219"/>
      <c r="D15" s="220"/>
      <c r="E15" s="220"/>
      <c r="F15" s="220"/>
      <c r="G15" s="220"/>
      <c r="H15" s="220"/>
      <c r="I15" s="220"/>
      <c r="J15" s="220"/>
      <c r="K15" s="220"/>
      <c r="L15" s="220"/>
      <c r="M15" s="220"/>
      <c r="N15" s="220"/>
    </row>
    <row r="16" spans="1:14" ht="16">
      <c r="A16" s="344"/>
      <c r="B16" s="343" t="s">
        <v>1007</v>
      </c>
      <c r="C16" s="219"/>
      <c r="D16" s="220"/>
      <c r="E16" s="220"/>
      <c r="F16" s="220"/>
      <c r="G16" s="220"/>
      <c r="H16" s="220"/>
      <c r="I16" s="220"/>
      <c r="J16" s="220"/>
      <c r="K16" s="220"/>
      <c r="L16" s="220"/>
      <c r="M16" s="220"/>
      <c r="N16" s="220"/>
    </row>
    <row r="17" spans="1:14" ht="16">
      <c r="A17" s="344"/>
      <c r="B17" s="345" t="s">
        <v>1008</v>
      </c>
      <c r="C17" s="219"/>
      <c r="D17" s="220"/>
      <c r="E17" s="220"/>
      <c r="F17" s="220"/>
      <c r="G17" s="220"/>
      <c r="H17" s="220"/>
      <c r="I17" s="220"/>
      <c r="J17" s="220"/>
      <c r="K17" s="220"/>
      <c r="L17" s="220"/>
      <c r="M17" s="220"/>
      <c r="N17" s="220"/>
    </row>
    <row r="18" spans="1:14" ht="16">
      <c r="A18" s="344"/>
      <c r="B18" s="345" t="s">
        <v>1009</v>
      </c>
      <c r="C18" s="219"/>
      <c r="D18" s="220"/>
      <c r="E18" s="220"/>
      <c r="F18" s="220"/>
      <c r="G18" s="220"/>
      <c r="H18" s="220"/>
      <c r="I18" s="220"/>
      <c r="J18" s="220"/>
      <c r="K18" s="220"/>
      <c r="L18" s="220"/>
      <c r="M18" s="220"/>
      <c r="N18" s="220"/>
    </row>
    <row r="19" spans="1:14" ht="16">
      <c r="A19" s="344"/>
      <c r="B19" s="343" t="s">
        <v>1010</v>
      </c>
      <c r="C19" s="219"/>
      <c r="D19" s="220"/>
      <c r="E19" s="220"/>
      <c r="F19" s="220"/>
      <c r="G19" s="220"/>
      <c r="H19" s="220"/>
      <c r="I19" s="220"/>
      <c r="J19" s="220"/>
      <c r="K19" s="220"/>
      <c r="L19" s="220"/>
      <c r="M19" s="220"/>
      <c r="N19" s="220"/>
    </row>
    <row r="20" spans="1:14" ht="16">
      <c r="A20" s="344"/>
      <c r="B20" s="345" t="s">
        <v>1011</v>
      </c>
      <c r="C20" s="219"/>
      <c r="D20" s="220"/>
      <c r="E20" s="220"/>
      <c r="F20" s="220"/>
      <c r="G20" s="220"/>
      <c r="H20" s="220"/>
      <c r="I20" s="220"/>
      <c r="J20" s="220"/>
      <c r="K20" s="220"/>
      <c r="L20" s="220"/>
      <c r="M20" s="220"/>
      <c r="N20" s="220"/>
    </row>
    <row r="21" spans="1:14" ht="16">
      <c r="A21" s="344"/>
      <c r="B21" s="345" t="s">
        <v>1012</v>
      </c>
      <c r="C21" s="219"/>
      <c r="D21" s="220"/>
      <c r="E21" s="220"/>
      <c r="F21" s="220"/>
      <c r="G21" s="220"/>
      <c r="H21" s="220"/>
      <c r="I21" s="220"/>
      <c r="J21" s="220"/>
      <c r="K21" s="220"/>
      <c r="L21" s="220"/>
      <c r="M21" s="220"/>
      <c r="N21" s="220"/>
    </row>
    <row r="22" spans="1:14" ht="16">
      <c r="A22" s="344"/>
      <c r="B22" s="345" t="s">
        <v>1013</v>
      </c>
      <c r="C22" s="219"/>
      <c r="D22" s="220"/>
      <c r="E22" s="220"/>
      <c r="F22" s="220"/>
      <c r="G22" s="220"/>
      <c r="H22" s="220"/>
      <c r="I22" s="220"/>
      <c r="J22" s="220"/>
      <c r="K22" s="220"/>
      <c r="L22" s="220"/>
      <c r="M22" s="220"/>
      <c r="N22" s="220"/>
    </row>
    <row r="23" spans="1:14" ht="16">
      <c r="A23" s="346"/>
      <c r="B23" s="343" t="s">
        <v>1014</v>
      </c>
      <c r="C23" s="219"/>
      <c r="D23" s="220"/>
      <c r="E23" s="220"/>
      <c r="F23" s="220"/>
      <c r="G23" s="220"/>
      <c r="H23" s="220"/>
      <c r="I23" s="220"/>
      <c r="J23" s="220"/>
      <c r="K23" s="220"/>
      <c r="L23" s="220"/>
      <c r="M23" s="220"/>
      <c r="N23" s="220"/>
    </row>
    <row r="24" spans="1:14">
      <c r="A24" s="1537" t="s">
        <v>1015</v>
      </c>
      <c r="B24" s="1538"/>
      <c r="C24" s="220"/>
      <c r="D24" s="220"/>
      <c r="E24" s="220"/>
      <c r="F24" s="220"/>
      <c r="G24" s="220"/>
      <c r="H24" s="220"/>
      <c r="I24" s="220"/>
      <c r="J24" s="220"/>
      <c r="K24" s="220"/>
      <c r="L24" s="220"/>
      <c r="M24" s="220"/>
      <c r="N24" s="220"/>
    </row>
    <row r="25" spans="1:14">
      <c r="A25" s="1533" t="s">
        <v>1016</v>
      </c>
      <c r="B25" s="1534"/>
      <c r="C25" s="220"/>
      <c r="D25" s="220"/>
      <c r="E25" s="220"/>
      <c r="F25" s="220"/>
      <c r="G25" s="347"/>
      <c r="H25" s="220"/>
      <c r="I25" s="347"/>
      <c r="J25" s="220"/>
      <c r="K25" s="220"/>
      <c r="L25" s="220"/>
      <c r="M25" s="220"/>
      <c r="N25" s="220"/>
    </row>
    <row r="26" spans="1:14">
      <c r="A26" s="339"/>
      <c r="B26" s="339"/>
      <c r="C26" s="339"/>
      <c r="D26" s="339"/>
      <c r="E26" s="339"/>
      <c r="F26" s="339"/>
      <c r="G26" s="339"/>
      <c r="H26" s="339"/>
      <c r="I26" s="339"/>
      <c r="J26" s="339"/>
      <c r="K26" s="339"/>
      <c r="L26" s="339"/>
      <c r="M26" s="339"/>
      <c r="N26" s="339"/>
    </row>
    <row r="27" spans="1:14">
      <c r="A27" s="339"/>
      <c r="B27" s="339"/>
      <c r="C27" s="339"/>
      <c r="D27" s="339"/>
      <c r="E27" s="339"/>
      <c r="F27" s="339"/>
      <c r="G27" s="339"/>
      <c r="H27" s="339"/>
      <c r="I27" s="339"/>
      <c r="J27" s="339"/>
      <c r="K27" s="339"/>
      <c r="L27" s="339"/>
      <c r="M27" s="339"/>
      <c r="N27" s="339"/>
    </row>
    <row r="28" spans="1:14">
      <c r="A28" s="339"/>
      <c r="B28" s="339"/>
      <c r="C28" s="339"/>
      <c r="D28" s="339"/>
      <c r="E28" s="339"/>
      <c r="F28" s="339"/>
      <c r="G28" s="339"/>
      <c r="H28" s="339"/>
      <c r="I28" s="339"/>
      <c r="J28" s="339"/>
      <c r="K28" s="339"/>
      <c r="L28" s="339"/>
      <c r="M28" s="339"/>
      <c r="N28" s="339"/>
    </row>
    <row r="29" spans="1:14" ht="64">
      <c r="A29" s="1539" t="s">
        <v>1017</v>
      </c>
      <c r="B29" s="348" t="s">
        <v>984</v>
      </c>
      <c r="C29" s="216" t="s">
        <v>985</v>
      </c>
      <c r="D29" s="216" t="s">
        <v>986</v>
      </c>
      <c r="E29" s="9" t="s">
        <v>987</v>
      </c>
      <c r="F29" s="9" t="s">
        <v>988</v>
      </c>
      <c r="G29" s="9" t="s">
        <v>989</v>
      </c>
      <c r="H29" s="9" t="s">
        <v>990</v>
      </c>
      <c r="I29" s="9" t="s">
        <v>991</v>
      </c>
      <c r="J29" s="9" t="s">
        <v>992</v>
      </c>
      <c r="K29" s="216" t="s">
        <v>993</v>
      </c>
      <c r="L29" s="216" t="s">
        <v>994</v>
      </c>
      <c r="M29" s="216" t="s">
        <v>995</v>
      </c>
      <c r="N29" s="216" t="s">
        <v>996</v>
      </c>
    </row>
    <row r="30" spans="1:14">
      <c r="A30" s="1540"/>
      <c r="B30" s="349" t="s">
        <v>7</v>
      </c>
      <c r="C30" s="41" t="s">
        <v>8</v>
      </c>
      <c r="D30" s="41" t="s">
        <v>9</v>
      </c>
      <c r="E30" s="41" t="s">
        <v>46</v>
      </c>
      <c r="F30" s="41" t="s">
        <v>47</v>
      </c>
      <c r="G30" s="41" t="s">
        <v>155</v>
      </c>
      <c r="H30" s="41" t="s">
        <v>156</v>
      </c>
      <c r="I30" s="41" t="s">
        <v>157</v>
      </c>
      <c r="J30" s="41" t="s">
        <v>158</v>
      </c>
      <c r="K30" s="41" t="s">
        <v>159</v>
      </c>
      <c r="L30" s="41" t="s">
        <v>160</v>
      </c>
      <c r="M30" s="41" t="s">
        <v>161</v>
      </c>
      <c r="N30" s="41" t="s">
        <v>162</v>
      </c>
    </row>
    <row r="31" spans="1:14" ht="16">
      <c r="A31" s="340" t="s">
        <v>997</v>
      </c>
      <c r="B31" s="341"/>
      <c r="C31" s="219"/>
      <c r="D31" s="220"/>
      <c r="E31" s="220"/>
      <c r="F31" s="220"/>
      <c r="G31" s="220"/>
      <c r="H31" s="220"/>
      <c r="I31" s="220"/>
      <c r="J31" s="220"/>
      <c r="K31" s="220"/>
      <c r="L31" s="220"/>
      <c r="M31" s="220"/>
      <c r="N31" s="220"/>
    </row>
    <row r="32" spans="1:14" ht="16">
      <c r="A32" s="342"/>
      <c r="B32" s="343" t="s">
        <v>998</v>
      </c>
      <c r="C32" s="219"/>
      <c r="D32" s="220"/>
      <c r="E32" s="220"/>
      <c r="F32" s="220"/>
      <c r="G32" s="220"/>
      <c r="H32" s="220"/>
      <c r="I32" s="220"/>
      <c r="J32" s="220"/>
      <c r="K32" s="220"/>
      <c r="L32" s="220"/>
      <c r="M32" s="220"/>
      <c r="N32" s="220"/>
    </row>
    <row r="33" spans="1:14" ht="16">
      <c r="A33" s="344"/>
      <c r="B33" s="345" t="s">
        <v>999</v>
      </c>
      <c r="C33" s="219"/>
      <c r="D33" s="220"/>
      <c r="E33" s="220"/>
      <c r="F33" s="220"/>
      <c r="G33" s="220"/>
      <c r="H33" s="220"/>
      <c r="I33" s="220"/>
      <c r="J33" s="220"/>
      <c r="K33" s="220"/>
      <c r="L33" s="220"/>
      <c r="M33" s="220"/>
      <c r="N33" s="220"/>
    </row>
    <row r="34" spans="1:14" ht="16">
      <c r="A34" s="344"/>
      <c r="B34" s="345" t="s">
        <v>1000</v>
      </c>
      <c r="C34" s="219"/>
      <c r="D34" s="220"/>
      <c r="E34" s="220"/>
      <c r="F34" s="220"/>
      <c r="G34" s="220"/>
      <c r="H34" s="220"/>
      <c r="I34" s="220"/>
      <c r="J34" s="220"/>
      <c r="K34" s="220"/>
      <c r="L34" s="220"/>
      <c r="M34" s="220"/>
      <c r="N34" s="220"/>
    </row>
    <row r="35" spans="1:14" ht="16">
      <c r="A35" s="344"/>
      <c r="B35" s="343" t="s">
        <v>1001</v>
      </c>
      <c r="C35" s="219"/>
      <c r="D35" s="220"/>
      <c r="E35" s="220"/>
      <c r="F35" s="220"/>
      <c r="G35" s="220"/>
      <c r="H35" s="220"/>
      <c r="I35" s="220"/>
      <c r="J35" s="220"/>
      <c r="K35" s="220"/>
      <c r="L35" s="220"/>
      <c r="M35" s="220"/>
      <c r="N35" s="220"/>
    </row>
    <row r="36" spans="1:14" ht="16">
      <c r="A36" s="344"/>
      <c r="B36" s="343" t="s">
        <v>1002</v>
      </c>
      <c r="C36" s="219"/>
      <c r="D36" s="220"/>
      <c r="E36" s="220"/>
      <c r="F36" s="220"/>
      <c r="G36" s="220"/>
      <c r="H36" s="220"/>
      <c r="I36" s="220"/>
      <c r="J36" s="220"/>
      <c r="K36" s="220"/>
      <c r="L36" s="220"/>
      <c r="M36" s="220"/>
      <c r="N36" s="220"/>
    </row>
    <row r="37" spans="1:14" ht="16">
      <c r="A37" s="344"/>
      <c r="B37" s="343" t="s">
        <v>1003</v>
      </c>
      <c r="C37" s="219"/>
      <c r="D37" s="220"/>
      <c r="E37" s="220"/>
      <c r="F37" s="220"/>
      <c r="G37" s="220"/>
      <c r="H37" s="220"/>
      <c r="I37" s="220"/>
      <c r="J37" s="220"/>
      <c r="K37" s="220"/>
      <c r="L37" s="220"/>
      <c r="M37" s="220"/>
      <c r="N37" s="220"/>
    </row>
    <row r="38" spans="1:14" ht="16">
      <c r="A38" s="344"/>
      <c r="B38" s="343" t="s">
        <v>1004</v>
      </c>
      <c r="C38" s="219"/>
      <c r="D38" s="220"/>
      <c r="E38" s="220"/>
      <c r="F38" s="220"/>
      <c r="G38" s="220"/>
      <c r="H38" s="220"/>
      <c r="I38" s="220"/>
      <c r="J38" s="220"/>
      <c r="K38" s="220"/>
      <c r="L38" s="220"/>
      <c r="M38" s="220"/>
      <c r="N38" s="220"/>
    </row>
    <row r="39" spans="1:14" ht="16">
      <c r="A39" s="344"/>
      <c r="B39" s="345" t="s">
        <v>1005</v>
      </c>
      <c r="C39" s="219"/>
      <c r="D39" s="220"/>
      <c r="E39" s="220"/>
      <c r="F39" s="220"/>
      <c r="G39" s="220"/>
      <c r="H39" s="220"/>
      <c r="I39" s="220"/>
      <c r="J39" s="220"/>
      <c r="K39" s="220"/>
      <c r="L39" s="220"/>
      <c r="M39" s="220"/>
      <c r="N39" s="220"/>
    </row>
    <row r="40" spans="1:14" ht="16">
      <c r="A40" s="344"/>
      <c r="B40" s="345" t="s">
        <v>1006</v>
      </c>
      <c r="C40" s="219"/>
      <c r="D40" s="220"/>
      <c r="E40" s="220"/>
      <c r="F40" s="220"/>
      <c r="G40" s="220"/>
      <c r="H40" s="220"/>
      <c r="I40" s="220"/>
      <c r="J40" s="220"/>
      <c r="K40" s="220"/>
      <c r="L40" s="220"/>
      <c r="M40" s="220"/>
      <c r="N40" s="220"/>
    </row>
    <row r="41" spans="1:14" ht="16">
      <c r="A41" s="344"/>
      <c r="B41" s="343" t="s">
        <v>1007</v>
      </c>
      <c r="C41" s="219"/>
      <c r="D41" s="220"/>
      <c r="E41" s="220"/>
      <c r="F41" s="220"/>
      <c r="G41" s="220"/>
      <c r="H41" s="220"/>
      <c r="I41" s="220"/>
      <c r="J41" s="220"/>
      <c r="K41" s="220"/>
      <c r="L41" s="220"/>
      <c r="M41" s="220"/>
      <c r="N41" s="220"/>
    </row>
    <row r="42" spans="1:14" ht="16">
      <c r="A42" s="344"/>
      <c r="B42" s="345" t="s">
        <v>1008</v>
      </c>
      <c r="C42" s="219"/>
      <c r="D42" s="220"/>
      <c r="E42" s="220"/>
      <c r="F42" s="220"/>
      <c r="G42" s="220"/>
      <c r="H42" s="220"/>
      <c r="I42" s="220"/>
      <c r="J42" s="220"/>
      <c r="K42" s="220"/>
      <c r="L42" s="220"/>
      <c r="M42" s="220"/>
      <c r="N42" s="220"/>
    </row>
    <row r="43" spans="1:14" ht="16">
      <c r="A43" s="344"/>
      <c r="B43" s="345" t="s">
        <v>1009</v>
      </c>
      <c r="C43" s="219"/>
      <c r="D43" s="220"/>
      <c r="E43" s="220"/>
      <c r="F43" s="220"/>
      <c r="G43" s="220"/>
      <c r="H43" s="220"/>
      <c r="I43" s="220"/>
      <c r="J43" s="220"/>
      <c r="K43" s="220"/>
      <c r="L43" s="220"/>
      <c r="M43" s="220"/>
      <c r="N43" s="220"/>
    </row>
    <row r="44" spans="1:14" ht="16">
      <c r="A44" s="344"/>
      <c r="B44" s="343" t="s">
        <v>1010</v>
      </c>
      <c r="C44" s="219"/>
      <c r="D44" s="220"/>
      <c r="E44" s="220"/>
      <c r="F44" s="220"/>
      <c r="G44" s="220"/>
      <c r="H44" s="220"/>
      <c r="I44" s="220"/>
      <c r="J44" s="220"/>
      <c r="K44" s="220"/>
      <c r="L44" s="220"/>
      <c r="M44" s="220"/>
      <c r="N44" s="220"/>
    </row>
    <row r="45" spans="1:14" ht="16">
      <c r="A45" s="344"/>
      <c r="B45" s="345" t="s">
        <v>1011</v>
      </c>
      <c r="C45" s="219"/>
      <c r="D45" s="220"/>
      <c r="E45" s="220"/>
      <c r="F45" s="220"/>
      <c r="G45" s="220"/>
      <c r="H45" s="220"/>
      <c r="I45" s="220"/>
      <c r="J45" s="220"/>
      <c r="K45" s="220"/>
      <c r="L45" s="220"/>
      <c r="M45" s="220"/>
      <c r="N45" s="220"/>
    </row>
    <row r="46" spans="1:14" ht="16">
      <c r="A46" s="344"/>
      <c r="B46" s="345" t="s">
        <v>1012</v>
      </c>
      <c r="C46" s="219"/>
      <c r="D46" s="220"/>
      <c r="E46" s="220"/>
      <c r="F46" s="220"/>
      <c r="G46" s="220"/>
      <c r="H46" s="220"/>
      <c r="I46" s="220"/>
      <c r="J46" s="220"/>
      <c r="K46" s="220"/>
      <c r="L46" s="220"/>
      <c r="M46" s="220"/>
      <c r="N46" s="220"/>
    </row>
    <row r="47" spans="1:14" ht="16">
      <c r="A47" s="344"/>
      <c r="B47" s="345" t="s">
        <v>1013</v>
      </c>
      <c r="C47" s="219"/>
      <c r="D47" s="220"/>
      <c r="E47" s="220"/>
      <c r="F47" s="220"/>
      <c r="G47" s="220"/>
      <c r="H47" s="220"/>
      <c r="I47" s="220"/>
      <c r="J47" s="220"/>
      <c r="K47" s="220"/>
      <c r="L47" s="220"/>
      <c r="M47" s="220"/>
      <c r="N47" s="220"/>
    </row>
    <row r="48" spans="1:14" ht="16">
      <c r="A48" s="346"/>
      <c r="B48" s="343" t="s">
        <v>1014</v>
      </c>
      <c r="C48" s="219"/>
      <c r="D48" s="220"/>
      <c r="E48" s="220"/>
      <c r="F48" s="220"/>
      <c r="G48" s="220"/>
      <c r="H48" s="220"/>
      <c r="I48" s="220"/>
      <c r="J48" s="220"/>
      <c r="K48" s="220"/>
      <c r="L48" s="220"/>
      <c r="M48" s="220"/>
      <c r="N48" s="220"/>
    </row>
    <row r="49" spans="1:14">
      <c r="A49" s="1537" t="s">
        <v>1015</v>
      </c>
      <c r="B49" s="1538"/>
      <c r="C49" s="220"/>
      <c r="D49" s="220"/>
      <c r="E49" s="220"/>
      <c r="F49" s="220"/>
      <c r="G49" s="220"/>
      <c r="H49" s="220"/>
      <c r="I49" s="220"/>
      <c r="J49" s="220"/>
      <c r="K49" s="220"/>
      <c r="L49" s="220"/>
      <c r="M49" s="220"/>
      <c r="N49" s="220"/>
    </row>
    <row r="50" spans="1:14">
      <c r="A50" s="1533" t="s">
        <v>1016</v>
      </c>
      <c r="B50" s="1534"/>
      <c r="C50" s="220"/>
      <c r="D50" s="220"/>
      <c r="E50" s="220"/>
      <c r="F50" s="220"/>
      <c r="G50" s="347"/>
      <c r="H50" s="220"/>
      <c r="I50" s="347"/>
      <c r="J50" s="220"/>
      <c r="K50" s="220"/>
      <c r="L50" s="220"/>
      <c r="M50" s="220"/>
      <c r="N50" s="220"/>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&amp;CEN
Annex XXI</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CB7F-4EF2-46DB-A1F9-E5B7854EA901}">
  <sheetPr codeName="Sheet63">
    <pageSetUpPr autoPageBreaks="0" fitToPage="1"/>
  </sheetPr>
  <dimension ref="B2:J23"/>
  <sheetViews>
    <sheetView workbookViewId="0"/>
  </sheetViews>
  <sheetFormatPr baseColWidth="10" defaultColWidth="9.1640625" defaultRowHeight="15"/>
  <cols>
    <col min="1" max="1" width="9.1640625" style="1"/>
    <col min="2" max="2" width="6.5" style="1" customWidth="1"/>
    <col min="3" max="3" width="47" style="1" customWidth="1"/>
    <col min="4" max="4" width="31" style="1" customWidth="1"/>
    <col min="5" max="8" width="23.5" style="1" customWidth="1"/>
    <col min="9" max="16384" width="9.1640625" style="1"/>
  </cols>
  <sheetData>
    <row r="2" spans="2:10" ht="21">
      <c r="B2" s="350" t="s">
        <v>967</v>
      </c>
      <c r="C2" s="351"/>
      <c r="D2" s="351"/>
      <c r="E2" s="352"/>
      <c r="F2" s="352"/>
      <c r="G2" s="352"/>
      <c r="H2" s="352"/>
      <c r="I2" s="352"/>
    </row>
    <row r="4" spans="2:10">
      <c r="B4" s="353"/>
      <c r="C4" s="353"/>
      <c r="D4" s="353"/>
      <c r="E4" s="353"/>
      <c r="F4" s="353"/>
    </row>
    <row r="5" spans="2:10">
      <c r="B5" s="12"/>
      <c r="C5" s="12"/>
      <c r="D5" s="12"/>
      <c r="E5" s="354"/>
      <c r="F5" s="354"/>
      <c r="J5" s="12"/>
    </row>
    <row r="6" spans="2:10" ht="56">
      <c r="B6" s="355"/>
      <c r="C6" s="356"/>
      <c r="D6" s="357" t="s">
        <v>1018</v>
      </c>
      <c r="E6" s="358" t="s">
        <v>1019</v>
      </c>
      <c r="F6" s="358" t="s">
        <v>1020</v>
      </c>
      <c r="G6" s="358" t="s">
        <v>1021</v>
      </c>
      <c r="H6" s="358" t="s">
        <v>1022</v>
      </c>
    </row>
    <row r="7" spans="2:10">
      <c r="B7" s="355"/>
      <c r="C7" s="355"/>
      <c r="D7" s="359" t="s">
        <v>7</v>
      </c>
      <c r="E7" s="360" t="s">
        <v>8</v>
      </c>
      <c r="F7" s="360" t="s">
        <v>9</v>
      </c>
      <c r="G7" s="360" t="s">
        <v>46</v>
      </c>
      <c r="H7" s="360" t="s">
        <v>47</v>
      </c>
    </row>
    <row r="8" spans="2:10">
      <c r="B8" s="361">
        <v>1</v>
      </c>
      <c r="C8" s="361" t="s">
        <v>1023</v>
      </c>
      <c r="D8" s="362"/>
      <c r="E8" s="362"/>
      <c r="F8" s="361"/>
      <c r="G8" s="361"/>
      <c r="H8" s="361"/>
    </row>
    <row r="9" spans="2:10">
      <c r="B9" s="361">
        <v>1.1000000000000001</v>
      </c>
      <c r="C9" s="363" t="s">
        <v>1024</v>
      </c>
      <c r="D9" s="364"/>
      <c r="E9" s="361"/>
      <c r="F9" s="361"/>
      <c r="G9" s="361"/>
      <c r="H9" s="361"/>
    </row>
    <row r="10" spans="2:10">
      <c r="B10" s="361">
        <v>1.2</v>
      </c>
      <c r="C10" s="363" t="s">
        <v>1025</v>
      </c>
      <c r="D10" s="364"/>
      <c r="E10" s="361"/>
      <c r="F10" s="361"/>
      <c r="G10" s="361"/>
      <c r="H10" s="361"/>
    </row>
    <row r="11" spans="2:10">
      <c r="B11" s="361">
        <v>2</v>
      </c>
      <c r="C11" s="361" t="s">
        <v>598</v>
      </c>
      <c r="D11" s="361"/>
      <c r="E11" s="361"/>
      <c r="F11" s="361"/>
      <c r="G11" s="361"/>
      <c r="H11" s="361"/>
    </row>
    <row r="12" spans="2:10">
      <c r="B12" s="361">
        <v>3</v>
      </c>
      <c r="C12" s="361" t="s">
        <v>604</v>
      </c>
      <c r="D12" s="361"/>
      <c r="E12" s="361"/>
      <c r="F12" s="361"/>
      <c r="G12" s="361"/>
      <c r="H12" s="361"/>
    </row>
    <row r="13" spans="2:10">
      <c r="B13" s="361">
        <v>3.1</v>
      </c>
      <c r="C13" s="363" t="s">
        <v>1026</v>
      </c>
      <c r="D13" s="364"/>
      <c r="E13" s="361"/>
      <c r="F13" s="361"/>
      <c r="G13" s="361"/>
      <c r="H13" s="361"/>
    </row>
    <row r="14" spans="2:10">
      <c r="B14" s="361">
        <v>3.2</v>
      </c>
      <c r="C14" s="363" t="s">
        <v>1027</v>
      </c>
      <c r="D14" s="364"/>
      <c r="E14" s="361"/>
      <c r="F14" s="361"/>
      <c r="G14" s="361"/>
      <c r="H14" s="361"/>
    </row>
    <row r="15" spans="2:10">
      <c r="B15" s="361">
        <v>4</v>
      </c>
      <c r="C15" s="361" t="s">
        <v>747</v>
      </c>
      <c r="D15" s="361"/>
      <c r="E15" s="361"/>
      <c r="F15" s="361"/>
      <c r="G15" s="361"/>
      <c r="H15" s="361"/>
    </row>
    <row r="16" spans="2:10">
      <c r="B16" s="361">
        <v>4.0999999999999996</v>
      </c>
      <c r="C16" s="365" t="s">
        <v>1028</v>
      </c>
      <c r="D16" s="366"/>
      <c r="E16" s="361"/>
      <c r="F16" s="361"/>
      <c r="G16" s="361"/>
      <c r="H16" s="361"/>
    </row>
    <row r="17" spans="2:8">
      <c r="B17" s="361">
        <v>4.2</v>
      </c>
      <c r="C17" s="365" t="s">
        <v>1029</v>
      </c>
      <c r="D17" s="366"/>
      <c r="E17" s="361"/>
      <c r="F17" s="361"/>
      <c r="G17" s="361"/>
      <c r="H17" s="361"/>
    </row>
    <row r="18" spans="2:8">
      <c r="B18" s="361">
        <v>4.3</v>
      </c>
      <c r="C18" s="365" t="s">
        <v>1030</v>
      </c>
      <c r="D18" s="366"/>
      <c r="E18" s="361"/>
      <c r="F18" s="361"/>
      <c r="G18" s="361"/>
      <c r="H18" s="361"/>
    </row>
    <row r="19" spans="2:8">
      <c r="B19" s="361">
        <v>4.4000000000000004</v>
      </c>
      <c r="C19" s="365" t="s">
        <v>1031</v>
      </c>
      <c r="D19" s="366"/>
      <c r="E19" s="361"/>
      <c r="F19" s="361"/>
      <c r="G19" s="361"/>
      <c r="H19" s="361"/>
    </row>
    <row r="20" spans="2:8">
      <c r="B20" s="361">
        <v>4.5</v>
      </c>
      <c r="C20" s="365" t="s">
        <v>1032</v>
      </c>
      <c r="D20" s="366"/>
      <c r="E20" s="361"/>
      <c r="F20" s="361"/>
      <c r="G20" s="361"/>
      <c r="H20" s="361"/>
    </row>
    <row r="21" spans="2:8">
      <c r="B21" s="361">
        <v>5</v>
      </c>
      <c r="C21" s="361" t="s">
        <v>258</v>
      </c>
      <c r="D21" s="361"/>
      <c r="E21" s="361"/>
      <c r="F21" s="361"/>
      <c r="G21" s="361"/>
      <c r="H21" s="361"/>
    </row>
    <row r="22" spans="2:8">
      <c r="B22" s="361">
        <v>6</v>
      </c>
      <c r="C22" s="361" t="s">
        <v>1033</v>
      </c>
      <c r="D22" s="361"/>
      <c r="E22" s="361"/>
      <c r="F22" s="361"/>
      <c r="G22" s="361"/>
      <c r="H22" s="361"/>
    </row>
    <row r="23" spans="2:8">
      <c r="B23" s="361">
        <v>7</v>
      </c>
      <c r="C23" s="367" t="s">
        <v>1034</v>
      </c>
      <c r="D23" s="367"/>
      <c r="E23" s="361"/>
      <c r="F23" s="361"/>
      <c r="G23" s="361"/>
      <c r="H23" s="361"/>
    </row>
  </sheetData>
  <pageMargins left="0.70866141732283472" right="0.70866141732283472" top="0.74803149606299213" bottom="0.74803149606299213" header="0.31496062992125984" footer="0.31496062992125984"/>
  <pageSetup paperSize="9" scale="70"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9A2BB-E403-436A-8C82-D94F09EC75D1}">
  <sheetPr codeName="Sheet64">
    <pageSetUpPr autoPageBreaks="0" fitToPage="1"/>
  </sheetPr>
  <dimension ref="C2:K26"/>
  <sheetViews>
    <sheetView workbookViewId="0"/>
  </sheetViews>
  <sheetFormatPr baseColWidth="10" defaultColWidth="9.1640625" defaultRowHeight="15"/>
  <cols>
    <col min="1" max="2" width="9.1640625" style="1"/>
    <col min="3" max="3" width="8.5" style="1" customWidth="1"/>
    <col min="4" max="4" width="51.5" style="1" customWidth="1"/>
    <col min="5" max="5" width="31.5" style="1" customWidth="1"/>
    <col min="6" max="6" width="30.5" style="1" bestFit="1" customWidth="1"/>
    <col min="7" max="16384" width="9.1640625" style="1"/>
  </cols>
  <sheetData>
    <row r="2" spans="3:11" ht="21">
      <c r="C2" s="368" t="s">
        <v>968</v>
      </c>
      <c r="D2" s="351"/>
      <c r="E2" s="351"/>
      <c r="F2" s="351"/>
      <c r="G2" s="320"/>
      <c r="H2" s="320"/>
      <c r="I2" s="320"/>
      <c r="J2" s="320"/>
      <c r="K2" s="320"/>
    </row>
    <row r="4" spans="3:11">
      <c r="C4" s="353"/>
      <c r="D4" s="353"/>
      <c r="E4" s="353"/>
      <c r="F4" s="353"/>
    </row>
    <row r="5" spans="3:11">
      <c r="C5" s="276"/>
      <c r="D5" s="276"/>
      <c r="E5" s="354"/>
      <c r="F5" s="354"/>
    </row>
    <row r="6" spans="3:11" ht="34">
      <c r="C6" s="369"/>
      <c r="D6" s="369"/>
      <c r="E6" s="370" t="s">
        <v>1035</v>
      </c>
      <c r="F6" s="370" t="s">
        <v>1036</v>
      </c>
    </row>
    <row r="7" spans="3:11" ht="17">
      <c r="C7" s="1541"/>
      <c r="D7" s="1541"/>
      <c r="E7" s="371" t="s">
        <v>7</v>
      </c>
      <c r="F7" s="371" t="s">
        <v>8</v>
      </c>
    </row>
    <row r="8" spans="3:11" ht="17">
      <c r="C8" s="372">
        <v>1</v>
      </c>
      <c r="D8" s="373" t="s">
        <v>1037</v>
      </c>
      <c r="E8" s="374"/>
      <c r="F8" s="374"/>
    </row>
    <row r="9" spans="3:11" ht="17">
      <c r="C9" s="372">
        <v>2</v>
      </c>
      <c r="D9" s="372" t="s">
        <v>1038</v>
      </c>
      <c r="E9" s="372"/>
      <c r="F9" s="372"/>
    </row>
    <row r="10" spans="3:11" ht="17">
      <c r="C10" s="372">
        <v>3</v>
      </c>
      <c r="D10" s="372" t="s">
        <v>598</v>
      </c>
      <c r="E10" s="372"/>
      <c r="F10" s="372"/>
    </row>
    <row r="11" spans="3:11" ht="17">
      <c r="C11" s="372">
        <v>4</v>
      </c>
      <c r="D11" s="372" t="s">
        <v>1039</v>
      </c>
      <c r="E11" s="372"/>
      <c r="F11" s="372"/>
    </row>
    <row r="12" spans="3:11" ht="17">
      <c r="C12" s="375">
        <v>4.0999999999999996</v>
      </c>
      <c r="D12" s="376" t="s">
        <v>1040</v>
      </c>
      <c r="E12" s="372"/>
      <c r="F12" s="372"/>
    </row>
    <row r="13" spans="3:11" ht="17">
      <c r="C13" s="375">
        <v>4.2</v>
      </c>
      <c r="D13" s="376" t="s">
        <v>1041</v>
      </c>
      <c r="E13" s="372"/>
      <c r="F13" s="372"/>
    </row>
    <row r="14" spans="3:11" ht="17">
      <c r="C14" s="372">
        <v>5</v>
      </c>
      <c r="D14" s="373" t="s">
        <v>1042</v>
      </c>
      <c r="E14" s="374"/>
      <c r="F14" s="374"/>
    </row>
    <row r="15" spans="3:11" ht="17">
      <c r="C15" s="372">
        <v>6</v>
      </c>
      <c r="D15" s="372" t="s">
        <v>1038</v>
      </c>
      <c r="E15" s="372"/>
      <c r="F15" s="372"/>
    </row>
    <row r="16" spans="3:11" ht="17">
      <c r="C16" s="372">
        <v>7</v>
      </c>
      <c r="D16" s="372" t="s">
        <v>598</v>
      </c>
      <c r="E16" s="372"/>
      <c r="F16" s="372"/>
    </row>
    <row r="17" spans="3:6" ht="17">
      <c r="C17" s="372">
        <v>8</v>
      </c>
      <c r="D17" s="372" t="s">
        <v>1039</v>
      </c>
      <c r="E17" s="372"/>
      <c r="F17" s="372" t="s">
        <v>1043</v>
      </c>
    </row>
    <row r="18" spans="3:6" ht="17">
      <c r="C18" s="377">
        <v>8.1</v>
      </c>
      <c r="D18" s="376" t="s">
        <v>1040</v>
      </c>
      <c r="E18" s="372"/>
      <c r="F18" s="372"/>
    </row>
    <row r="19" spans="3:6" ht="17">
      <c r="C19" s="378">
        <v>8.1999999999999993</v>
      </c>
      <c r="D19" s="375" t="s">
        <v>1041</v>
      </c>
      <c r="E19" s="372"/>
      <c r="F19" s="372"/>
    </row>
    <row r="20" spans="3:6" ht="17">
      <c r="C20" s="377">
        <v>9</v>
      </c>
      <c r="D20" s="372" t="s">
        <v>747</v>
      </c>
      <c r="E20" s="372"/>
      <c r="F20" s="372"/>
    </row>
    <row r="21" spans="3:6" ht="34">
      <c r="C21" s="377">
        <v>9.1</v>
      </c>
      <c r="D21" s="375" t="s">
        <v>1044</v>
      </c>
      <c r="E21" s="372"/>
      <c r="F21" s="372"/>
    </row>
    <row r="22" spans="3:6" ht="34">
      <c r="C22" s="377">
        <v>9.1999999999999993</v>
      </c>
      <c r="D22" s="375" t="s">
        <v>1045</v>
      </c>
      <c r="E22" s="372"/>
      <c r="F22" s="372"/>
    </row>
    <row r="23" spans="3:6" ht="17">
      <c r="C23" s="377">
        <v>9.3000000000000007</v>
      </c>
      <c r="D23" s="375" t="s">
        <v>1030</v>
      </c>
      <c r="E23" s="372"/>
      <c r="F23" s="372"/>
    </row>
    <row r="24" spans="3:6" ht="17">
      <c r="C24" s="377">
        <v>9.4</v>
      </c>
      <c r="D24" s="375" t="s">
        <v>1046</v>
      </c>
      <c r="E24" s="372"/>
      <c r="F24" s="372"/>
    </row>
    <row r="25" spans="3:6" ht="17">
      <c r="C25" s="377">
        <v>9.5</v>
      </c>
      <c r="D25" s="375" t="s">
        <v>1047</v>
      </c>
      <c r="E25" s="372"/>
      <c r="F25" s="372"/>
    </row>
    <row r="26" spans="3:6" s="12" customFormat="1" ht="39.75" customHeight="1">
      <c r="C26" s="372">
        <v>10</v>
      </c>
      <c r="D26" s="373" t="s">
        <v>1048</v>
      </c>
      <c r="E26" s="374"/>
      <c r="F26" s="374"/>
    </row>
  </sheetData>
  <mergeCells count="1">
    <mergeCell ref="C7:D7"/>
  </mergeCells>
  <pageMargins left="0.70866141732283472" right="0.70866141732283472" top="0.74803149606299213" bottom="0.74803149606299213" header="0.31496062992125984" footer="0.31496062992125984"/>
  <pageSetup paperSize="9" scale="82"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5172-885C-4733-972F-DD530FDB847C}">
  <sheetPr codeName="Sheet65">
    <pageSetUpPr fitToPage="1"/>
  </sheetPr>
  <dimension ref="A1:P36"/>
  <sheetViews>
    <sheetView workbookViewId="0"/>
  </sheetViews>
  <sheetFormatPr baseColWidth="10" defaultColWidth="9.1640625" defaultRowHeight="15"/>
  <cols>
    <col min="1" max="1" width="5.5" style="1" customWidth="1"/>
    <col min="2" max="2" width="40.5" style="1" customWidth="1"/>
    <col min="3" max="3" width="26.5" style="1" customWidth="1"/>
    <col min="4" max="12" width="12.5" style="1" customWidth="1"/>
    <col min="13" max="14" width="13.5" style="1" customWidth="1"/>
    <col min="15" max="16" width="35.5" style="1" customWidth="1"/>
    <col min="17" max="16384" width="9.1640625" style="1"/>
  </cols>
  <sheetData>
    <row r="1" spans="1:16" ht="20">
      <c r="A1" s="368" t="s">
        <v>969</v>
      </c>
    </row>
    <row r="4" spans="1:16">
      <c r="B4" s="379"/>
    </row>
    <row r="5" spans="1:16" ht="17.25" customHeight="1">
      <c r="A5" s="1561" t="s">
        <v>983</v>
      </c>
      <c r="B5" s="1562"/>
      <c r="C5" s="1547" t="s">
        <v>1049</v>
      </c>
      <c r="D5" s="1542" t="s">
        <v>1050</v>
      </c>
      <c r="E5" s="1560"/>
      <c r="F5" s="1560"/>
      <c r="G5" s="1560"/>
      <c r="H5" s="1560"/>
      <c r="I5" s="1560"/>
      <c r="J5" s="1560"/>
      <c r="K5" s="1560"/>
      <c r="L5" s="1560"/>
      <c r="M5" s="1560"/>
      <c r="N5" s="1543"/>
      <c r="O5" s="1542" t="s">
        <v>1051</v>
      </c>
      <c r="P5" s="1543"/>
    </row>
    <row r="6" spans="1:16" ht="24.75" customHeight="1">
      <c r="A6" s="1563"/>
      <c r="B6" s="1564"/>
      <c r="C6" s="1548"/>
      <c r="D6" s="1544" t="s">
        <v>1052</v>
      </c>
      <c r="E6" s="1545"/>
      <c r="F6" s="1545"/>
      <c r="G6" s="1545"/>
      <c r="H6" s="1545"/>
      <c r="I6" s="1545"/>
      <c r="J6" s="1545"/>
      <c r="K6" s="1545"/>
      <c r="L6" s="1546"/>
      <c r="M6" s="1544" t="s">
        <v>1053</v>
      </c>
      <c r="N6" s="1546"/>
      <c r="O6" s="1547" t="s">
        <v>1054</v>
      </c>
      <c r="P6" s="1550" t="s">
        <v>1055</v>
      </c>
    </row>
    <row r="7" spans="1:16">
      <c r="A7" s="1563"/>
      <c r="B7" s="1564"/>
      <c r="C7" s="1548"/>
      <c r="D7" s="1547" t="s">
        <v>1056</v>
      </c>
      <c r="E7" s="1553" t="s">
        <v>1057</v>
      </c>
      <c r="F7" s="380"/>
      <c r="G7" s="380"/>
      <c r="H7" s="380"/>
      <c r="I7" s="1553" t="s">
        <v>1058</v>
      </c>
      <c r="J7" s="380"/>
      <c r="K7" s="380"/>
      <c r="L7" s="380"/>
      <c r="M7" s="1547" t="s">
        <v>1059</v>
      </c>
      <c r="N7" s="1547" t="s">
        <v>1060</v>
      </c>
      <c r="O7" s="1548"/>
      <c r="P7" s="1551"/>
    </row>
    <row r="8" spans="1:16" ht="78.75" customHeight="1">
      <c r="A8" s="1563"/>
      <c r="B8" s="1564"/>
      <c r="C8" s="381"/>
      <c r="D8" s="1549"/>
      <c r="E8" s="1549"/>
      <c r="F8" s="382" t="s">
        <v>1061</v>
      </c>
      <c r="G8" s="382" t="s">
        <v>1062</v>
      </c>
      <c r="H8" s="382" t="s">
        <v>1063</v>
      </c>
      <c r="I8" s="1549"/>
      <c r="J8" s="382" t="s">
        <v>1064</v>
      </c>
      <c r="K8" s="382" t="s">
        <v>1065</v>
      </c>
      <c r="L8" s="382" t="s">
        <v>1066</v>
      </c>
      <c r="M8" s="1549"/>
      <c r="N8" s="1549"/>
      <c r="O8" s="1549"/>
      <c r="P8" s="1552"/>
    </row>
    <row r="9" spans="1:16">
      <c r="A9" s="1565"/>
      <c r="B9" s="1566"/>
      <c r="C9" s="383" t="s">
        <v>7</v>
      </c>
      <c r="D9" s="383" t="s">
        <v>8</v>
      </c>
      <c r="E9" s="383" t="s">
        <v>9</v>
      </c>
      <c r="F9" s="383" t="s">
        <v>46</v>
      </c>
      <c r="G9" s="383" t="s">
        <v>47</v>
      </c>
      <c r="H9" s="383" t="s">
        <v>155</v>
      </c>
      <c r="I9" s="383" t="s">
        <v>156</v>
      </c>
      <c r="J9" s="383" t="s">
        <v>157</v>
      </c>
      <c r="K9" s="383" t="s">
        <v>158</v>
      </c>
      <c r="L9" s="383" t="s">
        <v>159</v>
      </c>
      <c r="M9" s="383" t="s">
        <v>160</v>
      </c>
      <c r="N9" s="383" t="s">
        <v>161</v>
      </c>
      <c r="O9" s="383" t="s">
        <v>162</v>
      </c>
      <c r="P9" s="383" t="s">
        <v>754</v>
      </c>
    </row>
    <row r="10" spans="1:16">
      <c r="A10" s="27">
        <v>1</v>
      </c>
      <c r="B10" s="384" t="s">
        <v>1038</v>
      </c>
      <c r="C10" s="27"/>
      <c r="D10" s="385"/>
      <c r="E10" s="385"/>
      <c r="F10" s="385"/>
      <c r="G10" s="385"/>
      <c r="H10" s="385"/>
      <c r="I10" s="385"/>
      <c r="J10" s="385"/>
      <c r="K10" s="385"/>
      <c r="L10" s="385"/>
      <c r="M10" s="385"/>
      <c r="N10" s="386"/>
      <c r="O10" s="27"/>
      <c r="P10" s="27"/>
    </row>
    <row r="11" spans="1:16">
      <c r="A11" s="27">
        <v>2</v>
      </c>
      <c r="B11" s="384" t="s">
        <v>598</v>
      </c>
      <c r="C11" s="27"/>
      <c r="D11" s="27"/>
      <c r="E11" s="27"/>
      <c r="F11" s="27"/>
      <c r="G11" s="27"/>
      <c r="H11" s="27"/>
      <c r="I11" s="27"/>
      <c r="J11" s="27"/>
      <c r="K11" s="27"/>
      <c r="L11" s="27"/>
      <c r="M11" s="27"/>
      <c r="N11" s="184"/>
      <c r="O11" s="27"/>
      <c r="P11" s="27"/>
    </row>
    <row r="12" spans="1:16">
      <c r="A12" s="27">
        <v>3</v>
      </c>
      <c r="B12" s="384" t="s">
        <v>604</v>
      </c>
      <c r="C12" s="27"/>
      <c r="D12" s="27"/>
      <c r="E12" s="27"/>
      <c r="F12" s="27"/>
      <c r="G12" s="27"/>
      <c r="H12" s="27"/>
      <c r="I12" s="27"/>
      <c r="J12" s="27"/>
      <c r="K12" s="27"/>
      <c r="L12" s="27"/>
      <c r="M12" s="27"/>
      <c r="N12" s="184"/>
      <c r="O12" s="27"/>
      <c r="P12" s="27"/>
    </row>
    <row r="13" spans="1:16">
      <c r="A13" s="387">
        <v>3.1</v>
      </c>
      <c r="B13" s="388" t="s">
        <v>1067</v>
      </c>
      <c r="C13" s="27"/>
      <c r="D13" s="27"/>
      <c r="E13" s="27"/>
      <c r="F13" s="27"/>
      <c r="G13" s="27"/>
      <c r="H13" s="27"/>
      <c r="I13" s="27"/>
      <c r="J13" s="27"/>
      <c r="K13" s="27"/>
      <c r="L13" s="27"/>
      <c r="M13" s="27"/>
      <c r="N13" s="184"/>
      <c r="O13" s="27"/>
      <c r="P13" s="27"/>
    </row>
    <row r="14" spans="1:16">
      <c r="A14" s="387">
        <v>3.2</v>
      </c>
      <c r="B14" s="388" t="s">
        <v>1068</v>
      </c>
      <c r="C14" s="27"/>
      <c r="D14" s="27"/>
      <c r="E14" s="27"/>
      <c r="F14" s="27"/>
      <c r="G14" s="27"/>
      <c r="H14" s="27"/>
      <c r="I14" s="27"/>
      <c r="J14" s="27"/>
      <c r="K14" s="27"/>
      <c r="L14" s="27"/>
      <c r="M14" s="27"/>
      <c r="N14" s="184"/>
      <c r="O14" s="27"/>
      <c r="P14" s="27"/>
    </row>
    <row r="15" spans="1:16">
      <c r="A15" s="387">
        <v>3.3</v>
      </c>
      <c r="B15" s="388" t="s">
        <v>1069</v>
      </c>
      <c r="C15" s="27"/>
      <c r="D15" s="27"/>
      <c r="E15" s="27"/>
      <c r="F15" s="27"/>
      <c r="G15" s="27"/>
      <c r="H15" s="27"/>
      <c r="I15" s="27"/>
      <c r="J15" s="27"/>
      <c r="K15" s="27"/>
      <c r="L15" s="27"/>
      <c r="M15" s="27"/>
      <c r="N15" s="184"/>
      <c r="O15" s="27"/>
      <c r="P15" s="27"/>
    </row>
    <row r="16" spans="1:16">
      <c r="A16" s="27">
        <v>4</v>
      </c>
      <c r="B16" s="384" t="s">
        <v>747</v>
      </c>
      <c r="C16" s="27"/>
      <c r="D16" s="27"/>
      <c r="E16" s="27"/>
      <c r="F16" s="27"/>
      <c r="G16" s="27"/>
      <c r="H16" s="27"/>
      <c r="I16" s="27"/>
      <c r="J16" s="27"/>
      <c r="K16" s="27"/>
      <c r="L16" s="27"/>
      <c r="M16" s="27"/>
      <c r="N16" s="184"/>
      <c r="O16" s="27"/>
      <c r="P16" s="27"/>
    </row>
    <row r="17" spans="1:16">
      <c r="A17" s="387">
        <v>4.0999999999999996</v>
      </c>
      <c r="B17" s="388" t="s">
        <v>1070</v>
      </c>
      <c r="C17" s="27"/>
      <c r="D17" s="27"/>
      <c r="E17" s="27"/>
      <c r="F17" s="27"/>
      <c r="G17" s="27"/>
      <c r="H17" s="27"/>
      <c r="I17" s="27"/>
      <c r="J17" s="27"/>
      <c r="K17" s="27"/>
      <c r="L17" s="27"/>
      <c r="M17" s="27"/>
      <c r="N17" s="184"/>
      <c r="O17" s="27"/>
      <c r="P17" s="27"/>
    </row>
    <row r="18" spans="1:16">
      <c r="A18" s="387">
        <v>4.2</v>
      </c>
      <c r="B18" s="388" t="s">
        <v>1071</v>
      </c>
      <c r="C18" s="27"/>
      <c r="D18" s="27"/>
      <c r="E18" s="27"/>
      <c r="F18" s="27"/>
      <c r="G18" s="27"/>
      <c r="H18" s="27"/>
      <c r="I18" s="27"/>
      <c r="J18" s="27"/>
      <c r="K18" s="27"/>
      <c r="L18" s="27"/>
      <c r="M18" s="27"/>
      <c r="N18" s="184"/>
      <c r="O18" s="27"/>
      <c r="P18" s="27"/>
    </row>
    <row r="19" spans="1:16">
      <c r="A19" s="387">
        <v>4.3</v>
      </c>
      <c r="B19" s="388" t="s">
        <v>1072</v>
      </c>
      <c r="C19" s="27"/>
      <c r="D19" s="27"/>
      <c r="E19" s="27"/>
      <c r="F19" s="27"/>
      <c r="G19" s="27"/>
      <c r="H19" s="27"/>
      <c r="I19" s="27"/>
      <c r="J19" s="27"/>
      <c r="K19" s="27"/>
      <c r="L19" s="27"/>
      <c r="M19" s="27"/>
      <c r="N19" s="184"/>
      <c r="O19" s="27"/>
      <c r="P19" s="27"/>
    </row>
    <row r="20" spans="1:16">
      <c r="A20" s="387">
        <v>4.4000000000000004</v>
      </c>
      <c r="B20" s="388" t="s">
        <v>1073</v>
      </c>
      <c r="C20" s="27"/>
      <c r="D20" s="27"/>
      <c r="E20" s="27"/>
      <c r="F20" s="27"/>
      <c r="G20" s="27"/>
      <c r="H20" s="27"/>
      <c r="I20" s="27"/>
      <c r="J20" s="27"/>
      <c r="K20" s="27"/>
      <c r="L20" s="27"/>
      <c r="M20" s="27"/>
      <c r="N20" s="184"/>
      <c r="O20" s="27"/>
      <c r="P20" s="27"/>
    </row>
    <row r="21" spans="1:16">
      <c r="A21" s="387">
        <v>4.5</v>
      </c>
      <c r="B21" s="388" t="s">
        <v>1074</v>
      </c>
      <c r="C21" s="27"/>
      <c r="D21" s="27"/>
      <c r="E21" s="27"/>
      <c r="F21" s="27"/>
      <c r="G21" s="27"/>
      <c r="H21" s="27"/>
      <c r="I21" s="27"/>
      <c r="J21" s="27"/>
      <c r="K21" s="27"/>
      <c r="L21" s="27"/>
      <c r="M21" s="27"/>
      <c r="N21" s="184"/>
      <c r="O21" s="27"/>
      <c r="P21" s="27"/>
    </row>
    <row r="22" spans="1:16">
      <c r="A22" s="27">
        <v>5</v>
      </c>
      <c r="B22" s="384" t="s">
        <v>45</v>
      </c>
      <c r="C22" s="27"/>
      <c r="D22" s="27"/>
      <c r="E22" s="27"/>
      <c r="F22" s="27"/>
      <c r="G22" s="27"/>
      <c r="H22" s="27"/>
      <c r="I22" s="27"/>
      <c r="J22" s="27"/>
      <c r="K22" s="27"/>
      <c r="L22" s="27"/>
      <c r="M22" s="27"/>
      <c r="N22" s="184"/>
      <c r="O22" s="27"/>
      <c r="P22" s="27"/>
    </row>
    <row r="25" spans="1:16" ht="17.25" customHeight="1">
      <c r="A25" s="1554" t="s">
        <v>1017</v>
      </c>
      <c r="B25" s="1555"/>
      <c r="C25" s="1547" t="s">
        <v>1049</v>
      </c>
      <c r="D25" s="1542" t="s">
        <v>1050</v>
      </c>
      <c r="E25" s="1560"/>
      <c r="F25" s="1560"/>
      <c r="G25" s="1560"/>
      <c r="H25" s="1560"/>
      <c r="I25" s="1560"/>
      <c r="J25" s="1560"/>
      <c r="K25" s="1560"/>
      <c r="L25" s="1560"/>
      <c r="M25" s="1560"/>
      <c r="N25" s="1543"/>
      <c r="O25" s="1542" t="s">
        <v>1051</v>
      </c>
      <c r="P25" s="1543"/>
    </row>
    <row r="26" spans="1:16" ht="21" customHeight="1">
      <c r="A26" s="1556"/>
      <c r="B26" s="1557"/>
      <c r="C26" s="1548"/>
      <c r="D26" s="1544" t="s">
        <v>1052</v>
      </c>
      <c r="E26" s="1545"/>
      <c r="F26" s="1545"/>
      <c r="G26" s="1545"/>
      <c r="H26" s="1545"/>
      <c r="I26" s="1545"/>
      <c r="J26" s="1545"/>
      <c r="K26" s="1545"/>
      <c r="L26" s="1546"/>
      <c r="M26" s="1544" t="s">
        <v>1053</v>
      </c>
      <c r="N26" s="1546"/>
      <c r="O26" s="1547" t="s">
        <v>1054</v>
      </c>
      <c r="P26" s="1550" t="s">
        <v>1055</v>
      </c>
    </row>
    <row r="27" spans="1:16">
      <c r="A27" s="1556"/>
      <c r="B27" s="1557"/>
      <c r="C27" s="1548"/>
      <c r="D27" s="1547" t="s">
        <v>1056</v>
      </c>
      <c r="E27" s="1553" t="s">
        <v>1057</v>
      </c>
      <c r="F27" s="380"/>
      <c r="G27" s="380"/>
      <c r="H27" s="380"/>
      <c r="I27" s="1553" t="s">
        <v>1058</v>
      </c>
      <c r="J27" s="380"/>
      <c r="K27" s="380"/>
      <c r="L27" s="380"/>
      <c r="M27" s="1547" t="s">
        <v>1059</v>
      </c>
      <c r="N27" s="1547" t="s">
        <v>1060</v>
      </c>
      <c r="O27" s="1548"/>
      <c r="P27" s="1551"/>
    </row>
    <row r="28" spans="1:16" ht="82.5" customHeight="1">
      <c r="A28" s="1556"/>
      <c r="B28" s="1557"/>
      <c r="C28" s="381"/>
      <c r="D28" s="1549"/>
      <c r="E28" s="1549"/>
      <c r="F28" s="382" t="s">
        <v>1061</v>
      </c>
      <c r="G28" s="382" t="s">
        <v>1062</v>
      </c>
      <c r="H28" s="382" t="s">
        <v>1063</v>
      </c>
      <c r="I28" s="1549"/>
      <c r="J28" s="382" t="s">
        <v>1064</v>
      </c>
      <c r="K28" s="382" t="s">
        <v>1065</v>
      </c>
      <c r="L28" s="382" t="s">
        <v>1066</v>
      </c>
      <c r="M28" s="1549"/>
      <c r="N28" s="1549"/>
      <c r="O28" s="1549"/>
      <c r="P28" s="1552"/>
    </row>
    <row r="29" spans="1:16">
      <c r="A29" s="1558"/>
      <c r="B29" s="1559"/>
      <c r="C29" s="389" t="s">
        <v>7</v>
      </c>
      <c r="D29" s="389" t="s">
        <v>8</v>
      </c>
      <c r="E29" s="389" t="s">
        <v>9</v>
      </c>
      <c r="F29" s="389" t="s">
        <v>46</v>
      </c>
      <c r="G29" s="389" t="s">
        <v>47</v>
      </c>
      <c r="H29" s="389" t="s">
        <v>155</v>
      </c>
      <c r="I29" s="389" t="s">
        <v>156</v>
      </c>
      <c r="J29" s="389" t="s">
        <v>157</v>
      </c>
      <c r="K29" s="389" t="s">
        <v>158</v>
      </c>
      <c r="L29" s="389" t="s">
        <v>159</v>
      </c>
      <c r="M29" s="389" t="s">
        <v>160</v>
      </c>
      <c r="N29" s="389" t="s">
        <v>161</v>
      </c>
      <c r="O29" s="389" t="s">
        <v>162</v>
      </c>
      <c r="P29" s="389" t="s">
        <v>754</v>
      </c>
    </row>
    <row r="30" spans="1:16">
      <c r="A30" s="27">
        <v>1</v>
      </c>
      <c r="B30" s="384" t="s">
        <v>1038</v>
      </c>
      <c r="C30" s="27"/>
      <c r="D30" s="385"/>
      <c r="E30" s="385"/>
      <c r="F30" s="385"/>
      <c r="G30" s="385"/>
      <c r="H30" s="385"/>
      <c r="I30" s="385"/>
      <c r="J30" s="385"/>
      <c r="K30" s="385"/>
      <c r="L30" s="385"/>
      <c r="M30" s="385"/>
      <c r="N30" s="386"/>
      <c r="O30" s="27"/>
      <c r="P30" s="27"/>
    </row>
    <row r="31" spans="1:16">
      <c r="A31" s="27">
        <v>2</v>
      </c>
      <c r="B31" s="384" t="s">
        <v>598</v>
      </c>
      <c r="C31" s="27"/>
      <c r="D31" s="27"/>
      <c r="E31" s="27"/>
      <c r="F31" s="27"/>
      <c r="G31" s="27"/>
      <c r="H31" s="27"/>
      <c r="I31" s="27"/>
      <c r="J31" s="27"/>
      <c r="K31" s="27"/>
      <c r="L31" s="27"/>
      <c r="M31" s="27"/>
      <c r="N31" s="184"/>
      <c r="O31" s="27"/>
      <c r="P31" s="27"/>
    </row>
    <row r="32" spans="1:16">
      <c r="A32" s="27">
        <v>3</v>
      </c>
      <c r="B32" s="384" t="s">
        <v>604</v>
      </c>
      <c r="C32" s="27"/>
      <c r="D32" s="27"/>
      <c r="E32" s="27"/>
      <c r="F32" s="27"/>
      <c r="G32" s="27"/>
      <c r="H32" s="27"/>
      <c r="I32" s="27"/>
      <c r="J32" s="27"/>
      <c r="K32" s="27"/>
      <c r="L32" s="27"/>
      <c r="M32" s="27"/>
      <c r="N32" s="184"/>
      <c r="O32" s="27"/>
      <c r="P32" s="27"/>
    </row>
    <row r="33" spans="1:16">
      <c r="A33" s="387">
        <v>3.1</v>
      </c>
      <c r="B33" s="388" t="s">
        <v>1067</v>
      </c>
      <c r="C33" s="27"/>
      <c r="D33" s="27"/>
      <c r="E33" s="27"/>
      <c r="F33" s="27"/>
      <c r="G33" s="27"/>
      <c r="H33" s="27"/>
      <c r="I33" s="27"/>
      <c r="J33" s="27"/>
      <c r="K33" s="27"/>
      <c r="L33" s="27"/>
      <c r="M33" s="27"/>
      <c r="N33" s="184"/>
      <c r="O33" s="27"/>
      <c r="P33" s="27"/>
    </row>
    <row r="34" spans="1:16">
      <c r="A34" s="387">
        <v>3.2</v>
      </c>
      <c r="B34" s="388" t="s">
        <v>1068</v>
      </c>
      <c r="C34" s="27"/>
      <c r="D34" s="27"/>
      <c r="E34" s="27"/>
      <c r="F34" s="27"/>
      <c r="G34" s="27"/>
      <c r="H34" s="27"/>
      <c r="I34" s="27"/>
      <c r="J34" s="27"/>
      <c r="K34" s="27"/>
      <c r="L34" s="27"/>
      <c r="M34" s="27"/>
      <c r="N34" s="184"/>
      <c r="O34" s="27"/>
      <c r="P34" s="27"/>
    </row>
    <row r="35" spans="1:16">
      <c r="A35" s="387">
        <v>3.3</v>
      </c>
      <c r="B35" s="388" t="s">
        <v>1069</v>
      </c>
      <c r="C35" s="27"/>
      <c r="D35" s="27"/>
      <c r="E35" s="27"/>
      <c r="F35" s="27"/>
      <c r="G35" s="27"/>
      <c r="H35" s="27"/>
      <c r="I35" s="27"/>
      <c r="J35" s="27"/>
      <c r="K35" s="27"/>
      <c r="L35" s="27"/>
      <c r="M35" s="27"/>
      <c r="N35" s="184"/>
      <c r="O35" s="27"/>
      <c r="P35" s="27"/>
    </row>
    <row r="36" spans="1:16">
      <c r="A36" s="27">
        <v>4</v>
      </c>
      <c r="B36" s="384" t="s">
        <v>45</v>
      </c>
      <c r="C36" s="27"/>
      <c r="D36" s="27"/>
      <c r="E36" s="27"/>
      <c r="F36" s="27"/>
      <c r="G36" s="27"/>
      <c r="H36" s="27"/>
      <c r="I36" s="27"/>
      <c r="J36" s="27"/>
      <c r="K36" s="27"/>
      <c r="L36" s="27"/>
      <c r="M36" s="27"/>
      <c r="N36" s="184"/>
      <c r="O36" s="27"/>
      <c r="P36" s="27"/>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46" fitToHeight="0" orientation="landscape" r:id="rId1"/>
  <headerFooter>
    <oddHeader>&amp;CEN
Annex XXI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AEDAE-7F13-4FBD-A449-BDA0A8538471}">
  <sheetPr codeName="Sheet66">
    <pageSetUpPr fitToPage="1"/>
  </sheetPr>
  <dimension ref="A1:C15"/>
  <sheetViews>
    <sheetView workbookViewId="0"/>
  </sheetViews>
  <sheetFormatPr baseColWidth="10" defaultColWidth="9.1640625" defaultRowHeight="15"/>
  <cols>
    <col min="1" max="1" width="3.5" style="1" customWidth="1"/>
    <col min="2" max="2" width="74.5" style="1" customWidth="1"/>
    <col min="3" max="3" width="43.5" style="1" customWidth="1"/>
    <col min="4" max="16384" width="9.1640625" style="1"/>
  </cols>
  <sheetData>
    <row r="1" spans="1:3" ht="20">
      <c r="A1" s="338" t="s">
        <v>970</v>
      </c>
      <c r="B1" s="351"/>
      <c r="C1" s="351"/>
    </row>
    <row r="5" spans="1:3">
      <c r="A5" s="390"/>
      <c r="B5" s="390"/>
      <c r="C5" s="75" t="s">
        <v>1075</v>
      </c>
    </row>
    <row r="6" spans="1:3">
      <c r="B6" s="390"/>
      <c r="C6" s="41" t="s">
        <v>7</v>
      </c>
    </row>
    <row r="7" spans="1:3">
      <c r="A7" s="75">
        <v>1</v>
      </c>
      <c r="B7" s="391" t="s">
        <v>1076</v>
      </c>
      <c r="C7" s="27"/>
    </row>
    <row r="8" spans="1:3">
      <c r="A8" s="41">
        <v>2</v>
      </c>
      <c r="B8" s="135" t="s">
        <v>1077</v>
      </c>
      <c r="C8" s="27"/>
    </row>
    <row r="9" spans="1:3">
      <c r="A9" s="41">
        <v>3</v>
      </c>
      <c r="B9" s="135" t="s">
        <v>1078</v>
      </c>
      <c r="C9" s="27"/>
    </row>
    <row r="10" spans="1:3">
      <c r="A10" s="41">
        <v>4</v>
      </c>
      <c r="B10" s="135" t="s">
        <v>1079</v>
      </c>
      <c r="C10" s="27"/>
    </row>
    <row r="11" spans="1:3">
      <c r="A11" s="41">
        <v>5</v>
      </c>
      <c r="B11" s="135" t="s">
        <v>1080</v>
      </c>
      <c r="C11" s="27"/>
    </row>
    <row r="12" spans="1:3">
      <c r="A12" s="41">
        <v>6</v>
      </c>
      <c r="B12" s="135" t="s">
        <v>1081</v>
      </c>
      <c r="C12" s="27"/>
    </row>
    <row r="13" spans="1:3">
      <c r="A13" s="41">
        <v>7</v>
      </c>
      <c r="B13" s="135" t="s">
        <v>1082</v>
      </c>
      <c r="C13" s="27"/>
    </row>
    <row r="14" spans="1:3">
      <c r="A14" s="41">
        <v>8</v>
      </c>
      <c r="B14" s="135" t="s">
        <v>1083</v>
      </c>
      <c r="C14" s="27"/>
    </row>
    <row r="15" spans="1:3">
      <c r="A15" s="75">
        <v>9</v>
      </c>
      <c r="B15" s="391" t="s">
        <v>1084</v>
      </c>
      <c r="C15" s="27"/>
    </row>
  </sheetData>
  <pageMargins left="0.70866141732283472" right="0.70866141732283472" top="0.74803149606299213" bottom="0.74803149606299213" header="0.31496062992125984" footer="0.31496062992125984"/>
  <pageSetup paperSize="9" fitToHeight="0" orientation="landscape" r:id="rId1"/>
  <headerFooter>
    <oddHeader>&amp;CEN
Annex XXI</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C3DBD-313A-4F2C-B733-39C43AB1BF0E}">
  <sheetPr codeName="Sheet67">
    <pageSetUpPr fitToPage="1"/>
  </sheetPr>
  <dimension ref="A4:I50"/>
  <sheetViews>
    <sheetView workbookViewId="0"/>
  </sheetViews>
  <sheetFormatPr baseColWidth="10" defaultColWidth="11.5" defaultRowHeight="15"/>
  <cols>
    <col min="1" max="1" width="11.5" style="1"/>
    <col min="2" max="2" width="25.5" style="1" customWidth="1"/>
    <col min="3" max="3" width="31.5" style="1" customWidth="1"/>
    <col min="4" max="4" width="20.5" style="1" customWidth="1"/>
    <col min="5" max="5" width="23.5" style="1" customWidth="1"/>
    <col min="6" max="6" width="26.5" style="1" customWidth="1"/>
    <col min="7" max="7" width="32" style="1" customWidth="1"/>
    <col min="8" max="8" width="26.83203125" style="1" customWidth="1"/>
    <col min="9" max="9" width="16.5" style="1" customWidth="1"/>
    <col min="10" max="16384" width="11.5" style="1"/>
  </cols>
  <sheetData>
    <row r="4" spans="1:9" ht="18.75" customHeight="1">
      <c r="B4" s="392" t="s">
        <v>971</v>
      </c>
      <c r="C4" s="77"/>
      <c r="D4" s="77"/>
      <c r="E4" s="77"/>
      <c r="F4" s="77"/>
      <c r="G4" s="77"/>
      <c r="H4" s="77"/>
    </row>
    <row r="5" spans="1:9" ht="19">
      <c r="B5" s="393"/>
      <c r="C5" s="77"/>
      <c r="D5" s="77"/>
      <c r="E5" s="77"/>
      <c r="F5" s="77"/>
      <c r="G5" s="77"/>
      <c r="H5" s="77"/>
    </row>
    <row r="6" spans="1:9" ht="21">
      <c r="B6" s="394" t="s">
        <v>983</v>
      </c>
      <c r="C6" s="395"/>
      <c r="D6" s="320"/>
      <c r="E6" s="320"/>
      <c r="F6" s="320"/>
      <c r="G6" s="320"/>
      <c r="H6" s="320"/>
    </row>
    <row r="7" spans="1:9" s="395" customFormat="1" ht="15" customHeight="1">
      <c r="A7" s="1"/>
      <c r="B7" s="1572" t="s">
        <v>1085</v>
      </c>
      <c r="C7" s="1572" t="s">
        <v>984</v>
      </c>
      <c r="D7" s="1574" t="s">
        <v>1086</v>
      </c>
      <c r="E7" s="1575"/>
      <c r="F7" s="1572" t="s">
        <v>1087</v>
      </c>
      <c r="G7" s="1570" t="s">
        <v>1088</v>
      </c>
      <c r="H7" s="1572" t="s">
        <v>1089</v>
      </c>
      <c r="I7" s="1570" t="s">
        <v>1090</v>
      </c>
    </row>
    <row r="8" spans="1:9" s="395" customFormat="1" ht="45">
      <c r="A8" s="1"/>
      <c r="B8" s="1573"/>
      <c r="C8" s="1573"/>
      <c r="D8" s="396"/>
      <c r="E8" s="397" t="s">
        <v>1091</v>
      </c>
      <c r="F8" s="1573"/>
      <c r="G8" s="1571" t="s">
        <v>1092</v>
      </c>
      <c r="H8" s="1573"/>
      <c r="I8" s="1571"/>
    </row>
    <row r="9" spans="1:9" ht="16">
      <c r="B9" s="15" t="s">
        <v>7</v>
      </c>
      <c r="C9" s="15" t="s">
        <v>8</v>
      </c>
      <c r="D9" s="39" t="s">
        <v>9</v>
      </c>
      <c r="E9" s="39" t="s">
        <v>46</v>
      </c>
      <c r="F9" s="39" t="s">
        <v>47</v>
      </c>
      <c r="G9" s="39" t="s">
        <v>155</v>
      </c>
      <c r="H9" s="39" t="s">
        <v>156</v>
      </c>
      <c r="I9" s="39" t="s">
        <v>157</v>
      </c>
    </row>
    <row r="10" spans="1:9">
      <c r="B10" s="1567"/>
      <c r="C10" s="398" t="s">
        <v>998</v>
      </c>
      <c r="D10" s="220"/>
      <c r="E10" s="27"/>
      <c r="F10" s="27"/>
      <c r="G10" s="27"/>
      <c r="H10" s="27"/>
      <c r="I10" s="27"/>
    </row>
    <row r="11" spans="1:9">
      <c r="B11" s="1568"/>
      <c r="C11" s="399" t="s">
        <v>999</v>
      </c>
      <c r="D11" s="220"/>
      <c r="E11" s="27"/>
      <c r="F11" s="27"/>
      <c r="G11" s="27"/>
      <c r="H11" s="27"/>
      <c r="I11" s="27"/>
    </row>
    <row r="12" spans="1:9">
      <c r="B12" s="1568"/>
      <c r="C12" s="399" t="s">
        <v>1000</v>
      </c>
      <c r="D12" s="220"/>
      <c r="E12" s="27"/>
      <c r="F12" s="27"/>
      <c r="G12" s="27"/>
      <c r="H12" s="27"/>
      <c r="I12" s="27"/>
    </row>
    <row r="13" spans="1:9">
      <c r="B13" s="1568"/>
      <c r="C13" s="398" t="s">
        <v>1001</v>
      </c>
      <c r="D13" s="220"/>
      <c r="E13" s="27"/>
      <c r="F13" s="27"/>
      <c r="G13" s="27"/>
      <c r="H13" s="27"/>
      <c r="I13" s="27"/>
    </row>
    <row r="14" spans="1:9">
      <c r="B14" s="1568"/>
      <c r="C14" s="398" t="s">
        <v>1002</v>
      </c>
      <c r="D14" s="220"/>
      <c r="E14" s="27"/>
      <c r="F14" s="27"/>
      <c r="G14" s="27"/>
      <c r="H14" s="27"/>
      <c r="I14" s="27"/>
    </row>
    <row r="15" spans="1:9">
      <c r="B15" s="1568"/>
      <c r="C15" s="398" t="s">
        <v>1003</v>
      </c>
      <c r="D15" s="27"/>
      <c r="E15" s="27"/>
      <c r="F15" s="27"/>
      <c r="G15" s="27"/>
      <c r="H15" s="27"/>
      <c r="I15" s="27"/>
    </row>
    <row r="16" spans="1:9">
      <c r="B16" s="1568"/>
      <c r="C16" s="398" t="s">
        <v>1004</v>
      </c>
      <c r="D16" s="27"/>
      <c r="E16" s="27"/>
      <c r="F16" s="27"/>
      <c r="G16" s="27"/>
      <c r="H16" s="27"/>
      <c r="I16" s="27"/>
    </row>
    <row r="17" spans="1:9">
      <c r="B17" s="1568"/>
      <c r="C17" s="399" t="s">
        <v>1005</v>
      </c>
      <c r="D17" s="27"/>
      <c r="E17" s="27"/>
      <c r="F17" s="27"/>
      <c r="G17" s="27"/>
      <c r="H17" s="27"/>
      <c r="I17" s="27"/>
    </row>
    <row r="18" spans="1:9">
      <c r="B18" s="1568"/>
      <c r="C18" s="399" t="s">
        <v>1006</v>
      </c>
      <c r="D18" s="27"/>
      <c r="E18" s="27"/>
      <c r="F18" s="27"/>
      <c r="G18" s="27"/>
      <c r="H18" s="27"/>
      <c r="I18" s="27"/>
    </row>
    <row r="19" spans="1:9">
      <c r="B19" s="1568"/>
      <c r="C19" s="398" t="s">
        <v>1007</v>
      </c>
      <c r="D19" s="27"/>
      <c r="E19" s="27"/>
      <c r="F19" s="27"/>
      <c r="G19" s="27"/>
      <c r="H19" s="27"/>
      <c r="I19" s="27"/>
    </row>
    <row r="20" spans="1:9">
      <c r="B20" s="1568"/>
      <c r="C20" s="399" t="s">
        <v>1008</v>
      </c>
      <c r="D20" s="27"/>
      <c r="E20" s="27"/>
      <c r="F20" s="27"/>
      <c r="G20" s="27"/>
      <c r="H20" s="27"/>
      <c r="I20" s="27"/>
    </row>
    <row r="21" spans="1:9">
      <c r="B21" s="1568"/>
      <c r="C21" s="399" t="s">
        <v>1009</v>
      </c>
      <c r="D21" s="27"/>
      <c r="E21" s="27"/>
      <c r="F21" s="27"/>
      <c r="G21" s="27"/>
      <c r="H21" s="27"/>
      <c r="I21" s="27"/>
    </row>
    <row r="22" spans="1:9">
      <c r="B22" s="1568"/>
      <c r="C22" s="398" t="s">
        <v>1010</v>
      </c>
      <c r="D22" s="27"/>
      <c r="E22" s="27"/>
      <c r="F22" s="27"/>
      <c r="G22" s="27"/>
      <c r="H22" s="27"/>
      <c r="I22" s="27"/>
    </row>
    <row r="23" spans="1:9">
      <c r="B23" s="1568"/>
      <c r="C23" s="399" t="s">
        <v>1011</v>
      </c>
      <c r="D23" s="27"/>
      <c r="E23" s="27"/>
      <c r="F23" s="27"/>
      <c r="G23" s="27"/>
      <c r="H23" s="27"/>
      <c r="I23" s="27"/>
    </row>
    <row r="24" spans="1:9">
      <c r="B24" s="1568"/>
      <c r="C24" s="400" t="s">
        <v>1012</v>
      </c>
      <c r="D24" s="27"/>
      <c r="E24" s="27"/>
      <c r="F24" s="27"/>
      <c r="G24" s="27"/>
      <c r="H24" s="27"/>
      <c r="I24" s="27"/>
    </row>
    <row r="25" spans="1:9">
      <c r="B25" s="1568"/>
      <c r="C25" s="399" t="s">
        <v>1013</v>
      </c>
      <c r="D25" s="27"/>
      <c r="E25" s="27"/>
      <c r="F25" s="27"/>
      <c r="G25" s="27"/>
      <c r="H25" s="27"/>
      <c r="I25" s="27"/>
    </row>
    <row r="26" spans="1:9">
      <c r="B26" s="1569"/>
      <c r="C26" s="398" t="s">
        <v>1014</v>
      </c>
      <c r="D26" s="27"/>
      <c r="E26" s="27"/>
      <c r="F26" s="27"/>
      <c r="G26" s="27"/>
      <c r="H26" s="27"/>
      <c r="I26" s="27"/>
    </row>
    <row r="30" spans="1:9">
      <c r="B30" s="394" t="s">
        <v>1017</v>
      </c>
    </row>
    <row r="31" spans="1:9" s="395" customFormat="1" ht="15" customHeight="1">
      <c r="A31" s="1"/>
      <c r="B31" s="1572" t="s">
        <v>1085</v>
      </c>
      <c r="C31" s="1572" t="s">
        <v>984</v>
      </c>
      <c r="D31" s="1574" t="s">
        <v>1093</v>
      </c>
      <c r="E31" s="1575"/>
      <c r="F31" s="1572" t="s">
        <v>1087</v>
      </c>
      <c r="G31" s="1576" t="s">
        <v>989</v>
      </c>
      <c r="H31" s="1570" t="s">
        <v>1089</v>
      </c>
      <c r="I31" s="1570" t="s">
        <v>1090</v>
      </c>
    </row>
    <row r="32" spans="1:9" s="395" customFormat="1" ht="45">
      <c r="A32" s="1"/>
      <c r="B32" s="1573"/>
      <c r="C32" s="1573"/>
      <c r="D32" s="396"/>
      <c r="E32" s="397" t="s">
        <v>1091</v>
      </c>
      <c r="F32" s="1573"/>
      <c r="G32" s="1577"/>
      <c r="H32" s="1571"/>
      <c r="I32" s="1571"/>
    </row>
    <row r="33" spans="2:9" ht="16">
      <c r="B33" s="15" t="s">
        <v>7</v>
      </c>
      <c r="C33" s="15" t="s">
        <v>8</v>
      </c>
      <c r="D33" s="39" t="s">
        <v>9</v>
      </c>
      <c r="E33" s="39" t="s">
        <v>46</v>
      </c>
      <c r="F33" s="39" t="s">
        <v>47</v>
      </c>
      <c r="G33" s="401" t="s">
        <v>155</v>
      </c>
      <c r="H33" s="402" t="s">
        <v>156</v>
      </c>
      <c r="I33" s="402" t="s">
        <v>157</v>
      </c>
    </row>
    <row r="34" spans="2:9">
      <c r="B34" s="1567"/>
      <c r="C34" s="398" t="s">
        <v>998</v>
      </c>
      <c r="D34" s="220"/>
      <c r="E34" s="27"/>
      <c r="F34" s="27"/>
      <c r="G34" s="27"/>
      <c r="H34" s="27"/>
      <c r="I34" s="27"/>
    </row>
    <row r="35" spans="2:9">
      <c r="B35" s="1568"/>
      <c r="C35" s="399" t="s">
        <v>999</v>
      </c>
      <c r="D35" s="220"/>
      <c r="E35" s="27"/>
      <c r="F35" s="27"/>
      <c r="G35" s="27"/>
      <c r="H35" s="27"/>
      <c r="I35" s="27"/>
    </row>
    <row r="36" spans="2:9">
      <c r="B36" s="1568"/>
      <c r="C36" s="399" t="s">
        <v>1000</v>
      </c>
      <c r="D36" s="220"/>
      <c r="E36" s="27"/>
      <c r="F36" s="27"/>
      <c r="G36" s="27"/>
      <c r="H36" s="27"/>
      <c r="I36" s="27"/>
    </row>
    <row r="37" spans="2:9">
      <c r="B37" s="1568"/>
      <c r="C37" s="398" t="s">
        <v>1001</v>
      </c>
      <c r="D37" s="220"/>
      <c r="E37" s="27"/>
      <c r="F37" s="27"/>
      <c r="G37" s="27"/>
      <c r="H37" s="27"/>
      <c r="I37" s="27"/>
    </row>
    <row r="38" spans="2:9">
      <c r="B38" s="1568"/>
      <c r="C38" s="398" t="s">
        <v>1002</v>
      </c>
      <c r="D38" s="220"/>
      <c r="E38" s="27"/>
      <c r="F38" s="27"/>
      <c r="G38" s="27"/>
      <c r="H38" s="27"/>
      <c r="I38" s="27"/>
    </row>
    <row r="39" spans="2:9">
      <c r="B39" s="1568"/>
      <c r="C39" s="398" t="s">
        <v>1003</v>
      </c>
      <c r="D39" s="27"/>
      <c r="E39" s="27"/>
      <c r="F39" s="27"/>
      <c r="G39" s="27"/>
      <c r="H39" s="27"/>
      <c r="I39" s="27"/>
    </row>
    <row r="40" spans="2:9">
      <c r="B40" s="1568"/>
      <c r="C40" s="398" t="s">
        <v>1004</v>
      </c>
      <c r="D40" s="27"/>
      <c r="E40" s="27"/>
      <c r="F40" s="27"/>
      <c r="G40" s="27"/>
      <c r="H40" s="27"/>
      <c r="I40" s="27"/>
    </row>
    <row r="41" spans="2:9">
      <c r="B41" s="1568"/>
      <c r="C41" s="399" t="s">
        <v>1005</v>
      </c>
      <c r="D41" s="27"/>
      <c r="E41" s="27"/>
      <c r="F41" s="27"/>
      <c r="G41" s="27"/>
      <c r="H41" s="27"/>
      <c r="I41" s="27"/>
    </row>
    <row r="42" spans="2:9">
      <c r="B42" s="1568"/>
      <c r="C42" s="399" t="s">
        <v>1006</v>
      </c>
      <c r="D42" s="27"/>
      <c r="E42" s="27"/>
      <c r="F42" s="27"/>
      <c r="G42" s="27"/>
      <c r="H42" s="27"/>
      <c r="I42" s="27"/>
    </row>
    <row r="43" spans="2:9">
      <c r="B43" s="1568"/>
      <c r="C43" s="398" t="s">
        <v>1007</v>
      </c>
      <c r="D43" s="27"/>
      <c r="E43" s="27"/>
      <c r="F43" s="27"/>
      <c r="G43" s="27"/>
      <c r="H43" s="27"/>
      <c r="I43" s="27"/>
    </row>
    <row r="44" spans="2:9">
      <c r="B44" s="1568"/>
      <c r="C44" s="399" t="s">
        <v>1008</v>
      </c>
      <c r="D44" s="27"/>
      <c r="E44" s="27"/>
      <c r="F44" s="27"/>
      <c r="G44" s="27"/>
      <c r="H44" s="27"/>
      <c r="I44" s="27"/>
    </row>
    <row r="45" spans="2:9">
      <c r="B45" s="1568"/>
      <c r="C45" s="399" t="s">
        <v>1009</v>
      </c>
      <c r="D45" s="27"/>
      <c r="E45" s="27"/>
      <c r="F45" s="27"/>
      <c r="G45" s="27"/>
      <c r="H45" s="27"/>
      <c r="I45" s="27"/>
    </row>
    <row r="46" spans="2:9">
      <c r="B46" s="1568"/>
      <c r="C46" s="398" t="s">
        <v>1010</v>
      </c>
      <c r="D46" s="27"/>
      <c r="E46" s="27"/>
      <c r="F46" s="27"/>
      <c r="G46" s="27"/>
      <c r="H46" s="27"/>
      <c r="I46" s="27"/>
    </row>
    <row r="47" spans="2:9">
      <c r="B47" s="1568"/>
      <c r="C47" s="399" t="s">
        <v>1011</v>
      </c>
      <c r="D47" s="27"/>
      <c r="E47" s="27"/>
      <c r="F47" s="27"/>
      <c r="G47" s="27"/>
      <c r="H47" s="27"/>
      <c r="I47" s="27"/>
    </row>
    <row r="48" spans="2:9">
      <c r="B48" s="1568"/>
      <c r="C48" s="400" t="s">
        <v>1012</v>
      </c>
      <c r="D48" s="27"/>
      <c r="E48" s="27"/>
      <c r="F48" s="27"/>
      <c r="G48" s="27"/>
      <c r="H48" s="27"/>
      <c r="I48" s="27"/>
    </row>
    <row r="49" spans="2:9">
      <c r="B49" s="1568"/>
      <c r="C49" s="399" t="s">
        <v>1013</v>
      </c>
      <c r="D49" s="27"/>
      <c r="E49" s="27"/>
      <c r="F49" s="27"/>
      <c r="G49" s="27"/>
      <c r="H49" s="27"/>
      <c r="I49" s="27"/>
    </row>
    <row r="50" spans="2:9">
      <c r="B50" s="1569"/>
      <c r="C50" s="398" t="s">
        <v>1014</v>
      </c>
      <c r="D50" s="27"/>
      <c r="E50" s="27"/>
      <c r="F50" s="27"/>
      <c r="G50" s="27"/>
      <c r="H50" s="27"/>
      <c r="I50" s="27"/>
    </row>
  </sheetData>
  <mergeCells count="16">
    <mergeCell ref="B34:B50"/>
    <mergeCell ref="I7:I8"/>
    <mergeCell ref="B10:B26"/>
    <mergeCell ref="B31:B32"/>
    <mergeCell ref="C31:C32"/>
    <mergeCell ref="D31:E31"/>
    <mergeCell ref="F31:F32"/>
    <mergeCell ref="G31:G32"/>
    <mergeCell ref="H31:H32"/>
    <mergeCell ref="I31:I32"/>
    <mergeCell ref="B7:B8"/>
    <mergeCell ref="C7:C8"/>
    <mergeCell ref="D7:E7"/>
    <mergeCell ref="F7:F8"/>
    <mergeCell ref="G7:G8"/>
    <mergeCell ref="H7:H8"/>
  </mergeCells>
  <pageMargins left="0.70866141732283472" right="0.70866141732283472" top="0.78740157480314965" bottom="0.78740157480314965" header="0.31496062992125984" footer="0.31496062992125984"/>
  <pageSetup paperSize="9" scale="61" orientation="landscape" cellComments="asDisplayed" r:id="rId1"/>
  <headerFooter>
    <oddHeader>&amp;CEN
Annex XXI</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6F4EF-FE1B-4560-9D37-DF4A1E4377C8}">
  <sheetPr codeName="Sheet68">
    <pageSetUpPr fitToPage="1"/>
  </sheetPr>
  <dimension ref="A2:I29"/>
  <sheetViews>
    <sheetView workbookViewId="0"/>
  </sheetViews>
  <sheetFormatPr baseColWidth="10" defaultColWidth="11.5" defaultRowHeight="15"/>
  <cols>
    <col min="1" max="1" width="11.5" style="1"/>
    <col min="2" max="2" width="25.5" style="1" customWidth="1"/>
    <col min="3" max="3" width="31.5" style="1" customWidth="1"/>
    <col min="4" max="4" width="21.5" style="1" customWidth="1"/>
    <col min="5" max="5" width="20.5" style="1" customWidth="1"/>
    <col min="6" max="6" width="26.5" style="1" customWidth="1"/>
    <col min="7" max="7" width="32" style="1" customWidth="1"/>
    <col min="8" max="8" width="17.83203125" style="1" customWidth="1"/>
    <col min="9" max="9" width="18.5" style="1" customWidth="1"/>
    <col min="10" max="16384" width="11.5" style="1"/>
  </cols>
  <sheetData>
    <row r="2" spans="1:9" ht="19">
      <c r="B2" s="338" t="s">
        <v>972</v>
      </c>
      <c r="C2" s="77"/>
      <c r="D2" s="77"/>
      <c r="E2" s="77"/>
      <c r="F2" s="77"/>
      <c r="G2" s="77"/>
    </row>
    <row r="3" spans="1:9" ht="21">
      <c r="B3" s="394" t="s">
        <v>983</v>
      </c>
      <c r="C3" s="395"/>
      <c r="D3" s="320"/>
      <c r="E3" s="320"/>
      <c r="F3" s="320"/>
      <c r="G3" s="320"/>
    </row>
    <row r="4" spans="1:9" s="395" customFormat="1" ht="15" customHeight="1">
      <c r="A4" s="1"/>
      <c r="B4" s="1572" t="s">
        <v>1085</v>
      </c>
      <c r="C4" s="1572" t="s">
        <v>984</v>
      </c>
      <c r="D4" s="1572" t="s">
        <v>1094</v>
      </c>
      <c r="E4" s="1574" t="s">
        <v>1086</v>
      </c>
      <c r="F4" s="1575"/>
      <c r="G4" s="1572" t="s">
        <v>1087</v>
      </c>
      <c r="H4" s="1572" t="s">
        <v>1089</v>
      </c>
      <c r="I4" s="1570" t="s">
        <v>1090</v>
      </c>
    </row>
    <row r="5" spans="1:9" s="395" customFormat="1" ht="53.25" customHeight="1">
      <c r="A5" s="1"/>
      <c r="B5" s="1573"/>
      <c r="C5" s="1573"/>
      <c r="D5" s="1573"/>
      <c r="E5" s="396"/>
      <c r="F5" s="397" t="s">
        <v>1091</v>
      </c>
      <c r="G5" s="1573"/>
      <c r="H5" s="1573"/>
      <c r="I5" s="1571"/>
    </row>
    <row r="6" spans="1:9" ht="16">
      <c r="B6" s="15" t="s">
        <v>7</v>
      </c>
      <c r="C6" s="15" t="s">
        <v>8</v>
      </c>
      <c r="D6" s="15" t="s">
        <v>9</v>
      </c>
      <c r="E6" s="39" t="s">
        <v>46</v>
      </c>
      <c r="F6" s="39" t="s">
        <v>47</v>
      </c>
      <c r="G6" s="39" t="s">
        <v>155</v>
      </c>
      <c r="H6" s="39" t="s">
        <v>156</v>
      </c>
      <c r="I6" s="39" t="s">
        <v>157</v>
      </c>
    </row>
    <row r="7" spans="1:9">
      <c r="B7" s="1567"/>
      <c r="C7" s="398"/>
      <c r="D7" s="398"/>
      <c r="E7" s="220"/>
      <c r="F7" s="27"/>
      <c r="G7" s="27"/>
      <c r="H7" s="27"/>
      <c r="I7" s="27"/>
    </row>
    <row r="8" spans="1:9">
      <c r="B8" s="1568"/>
      <c r="C8" s="399"/>
      <c r="D8" s="399"/>
      <c r="E8" s="220"/>
      <c r="F8" s="27"/>
      <c r="G8" s="27"/>
      <c r="H8" s="27"/>
      <c r="I8" s="27"/>
    </row>
    <row r="9" spans="1:9">
      <c r="B9" s="1568"/>
      <c r="C9" s="399"/>
      <c r="D9" s="399"/>
      <c r="E9" s="220"/>
      <c r="F9" s="27"/>
      <c r="G9" s="27"/>
      <c r="H9" s="27"/>
      <c r="I9" s="27"/>
    </row>
    <row r="10" spans="1:9">
      <c r="B10" s="1568"/>
      <c r="C10" s="398"/>
      <c r="D10" s="398"/>
      <c r="E10" s="220"/>
      <c r="F10" s="27"/>
      <c r="G10" s="27"/>
      <c r="H10" s="27"/>
      <c r="I10" s="27"/>
    </row>
    <row r="11" spans="1:9">
      <c r="B11" s="1568"/>
      <c r="C11" s="398"/>
      <c r="D11" s="398"/>
      <c r="E11" s="220"/>
      <c r="F11" s="27"/>
      <c r="G11" s="27"/>
      <c r="H11" s="27"/>
      <c r="I11" s="27"/>
    </row>
    <row r="12" spans="1:9">
      <c r="B12" s="1568"/>
      <c r="C12" s="398"/>
      <c r="D12" s="398"/>
      <c r="E12" s="27"/>
      <c r="F12" s="27"/>
      <c r="G12" s="27"/>
      <c r="H12" s="27"/>
      <c r="I12" s="27"/>
    </row>
    <row r="13" spans="1:9">
      <c r="B13" s="1568"/>
      <c r="C13" s="398"/>
      <c r="D13" s="398"/>
      <c r="E13" s="27"/>
      <c r="F13" s="27"/>
      <c r="G13" s="27"/>
      <c r="H13" s="27"/>
      <c r="I13" s="27"/>
    </row>
    <row r="14" spans="1:9">
      <c r="B14" s="1569"/>
      <c r="C14" s="399"/>
      <c r="D14" s="399"/>
      <c r="E14" s="27"/>
      <c r="F14" s="27"/>
      <c r="G14" s="27"/>
      <c r="H14" s="27"/>
      <c r="I14" s="27"/>
    </row>
    <row r="18" spans="1:9">
      <c r="B18" s="394" t="s">
        <v>1017</v>
      </c>
    </row>
    <row r="19" spans="1:9" s="395" customFormat="1" ht="15" customHeight="1">
      <c r="A19" s="1"/>
      <c r="B19" s="1572" t="s">
        <v>1085</v>
      </c>
      <c r="C19" s="1572" t="s">
        <v>984</v>
      </c>
      <c r="D19" s="1572" t="s">
        <v>1094</v>
      </c>
      <c r="E19" s="1574" t="s">
        <v>1093</v>
      </c>
      <c r="F19" s="1575"/>
      <c r="G19" s="1572" t="s">
        <v>1087</v>
      </c>
      <c r="H19" s="1572" t="s">
        <v>1089</v>
      </c>
      <c r="I19" s="1570" t="s">
        <v>1090</v>
      </c>
    </row>
    <row r="20" spans="1:9" s="395" customFormat="1" ht="57" customHeight="1">
      <c r="A20" s="1"/>
      <c r="B20" s="1573"/>
      <c r="C20" s="1573"/>
      <c r="D20" s="1573"/>
      <c r="E20" s="396"/>
      <c r="F20" s="397" t="s">
        <v>1091</v>
      </c>
      <c r="G20" s="1573"/>
      <c r="H20" s="1573"/>
      <c r="I20" s="1571"/>
    </row>
    <row r="21" spans="1:9" ht="16">
      <c r="B21" s="15" t="s">
        <v>7</v>
      </c>
      <c r="C21" s="15" t="s">
        <v>8</v>
      </c>
      <c r="D21" s="15" t="s">
        <v>9</v>
      </c>
      <c r="E21" s="39" t="s">
        <v>46</v>
      </c>
      <c r="F21" s="39" t="s">
        <v>47</v>
      </c>
      <c r="G21" s="39" t="s">
        <v>155</v>
      </c>
      <c r="H21" s="39" t="s">
        <v>156</v>
      </c>
      <c r="I21" s="39" t="s">
        <v>157</v>
      </c>
    </row>
    <row r="22" spans="1:9">
      <c r="B22" s="1567"/>
      <c r="C22" s="398"/>
      <c r="D22" s="398"/>
      <c r="E22" s="220"/>
      <c r="F22" s="27"/>
      <c r="G22" s="27"/>
      <c r="H22" s="27"/>
      <c r="I22" s="27"/>
    </row>
    <row r="23" spans="1:9">
      <c r="B23" s="1568"/>
      <c r="C23" s="399"/>
      <c r="D23" s="399"/>
      <c r="E23" s="220"/>
      <c r="F23" s="27"/>
      <c r="G23" s="27"/>
      <c r="H23" s="27"/>
      <c r="I23" s="27"/>
    </row>
    <row r="24" spans="1:9">
      <c r="B24" s="1568"/>
      <c r="C24" s="399"/>
      <c r="D24" s="399"/>
      <c r="E24" s="220"/>
      <c r="F24" s="27"/>
      <c r="G24" s="27"/>
      <c r="H24" s="27"/>
      <c r="I24" s="27"/>
    </row>
    <row r="25" spans="1:9">
      <c r="B25" s="1568"/>
      <c r="C25" s="398"/>
      <c r="D25" s="398"/>
      <c r="E25" s="220"/>
      <c r="F25" s="27"/>
      <c r="G25" s="27"/>
      <c r="H25" s="27"/>
      <c r="I25" s="27"/>
    </row>
    <row r="26" spans="1:9">
      <c r="B26" s="1568"/>
      <c r="C26" s="398"/>
      <c r="D26" s="398"/>
      <c r="E26" s="220"/>
      <c r="F26" s="27"/>
      <c r="G26" s="27"/>
      <c r="H26" s="27"/>
      <c r="I26" s="27"/>
    </row>
    <row r="27" spans="1:9">
      <c r="B27" s="1568"/>
      <c r="C27" s="398"/>
      <c r="D27" s="398"/>
      <c r="E27" s="27"/>
      <c r="F27" s="27"/>
      <c r="G27" s="27"/>
      <c r="H27" s="27"/>
      <c r="I27" s="27"/>
    </row>
    <row r="28" spans="1:9">
      <c r="B28" s="1568"/>
      <c r="C28" s="398"/>
      <c r="D28" s="398"/>
      <c r="E28" s="27"/>
      <c r="F28" s="27"/>
      <c r="G28" s="27"/>
      <c r="H28" s="27"/>
      <c r="I28" s="27"/>
    </row>
    <row r="29" spans="1:9">
      <c r="B29" s="1569"/>
      <c r="C29" s="399"/>
      <c r="D29" s="399"/>
      <c r="E29" s="27"/>
      <c r="F29" s="27"/>
      <c r="G29" s="27"/>
      <c r="H29" s="27"/>
      <c r="I29" s="27"/>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7" orientation="landscape" r:id="rId1"/>
  <headerFooter>
    <oddHeader>&amp;CEN
Annex XXI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19B04-371B-438C-A5B6-C4A30C1E920B}">
  <sheetPr codeName="Sheet70">
    <pageSetUpPr fitToPage="1"/>
  </sheetPr>
  <dimension ref="A1:H78"/>
  <sheetViews>
    <sheetView workbookViewId="0"/>
  </sheetViews>
  <sheetFormatPr baseColWidth="10" defaultColWidth="9.1640625" defaultRowHeight="15"/>
  <cols>
    <col min="1" max="1" width="14.5" style="1" customWidth="1"/>
    <col min="2" max="2" width="16.5" style="1" customWidth="1"/>
    <col min="3" max="3" width="16.83203125" style="1" customWidth="1"/>
    <col min="4" max="4" width="17.5" style="1" customWidth="1"/>
    <col min="5" max="5" width="16.1640625" style="1" customWidth="1"/>
    <col min="6" max="6" width="23.5" style="1" customWidth="1"/>
    <col min="7" max="7" width="17.1640625" style="1" customWidth="1"/>
    <col min="8" max="8" width="18.5" style="1" customWidth="1"/>
    <col min="9" max="16384" width="9.1640625" style="1"/>
  </cols>
  <sheetData>
    <row r="1" spans="1:8" ht="21">
      <c r="A1" s="338" t="s">
        <v>1095</v>
      </c>
      <c r="B1" s="351"/>
      <c r="C1" s="351"/>
      <c r="D1" s="351"/>
      <c r="E1" s="351"/>
      <c r="F1" s="351"/>
      <c r="G1" s="320"/>
      <c r="H1" s="320"/>
    </row>
    <row r="3" spans="1:8">
      <c r="A3" s="12" t="s">
        <v>1096</v>
      </c>
    </row>
    <row r="4" spans="1:8">
      <c r="A4" s="1580" t="s">
        <v>1097</v>
      </c>
      <c r="B4" s="1580"/>
      <c r="C4" s="1580"/>
      <c r="D4" s="1580"/>
      <c r="E4" s="1580"/>
      <c r="F4" s="1580"/>
      <c r="G4" s="1580"/>
      <c r="H4" s="1580"/>
    </row>
    <row r="5" spans="1:8" ht="32">
      <c r="A5" s="1581" t="s">
        <v>1098</v>
      </c>
      <c r="B5" s="1581" t="s">
        <v>1099</v>
      </c>
      <c r="C5" s="9" t="s">
        <v>1100</v>
      </c>
      <c r="D5" s="9" t="s">
        <v>1101</v>
      </c>
      <c r="E5" s="216" t="s">
        <v>751</v>
      </c>
      <c r="F5" s="216" t="s">
        <v>105</v>
      </c>
      <c r="G5" s="216" t="s">
        <v>1075</v>
      </c>
      <c r="H5" s="216" t="s">
        <v>995</v>
      </c>
    </row>
    <row r="6" spans="1:8" ht="16">
      <c r="A6" s="1582"/>
      <c r="B6" s="1582"/>
      <c r="C6" s="15" t="s">
        <v>7</v>
      </c>
      <c r="D6" s="15" t="s">
        <v>8</v>
      </c>
      <c r="E6" s="15" t="s">
        <v>9</v>
      </c>
      <c r="F6" s="15" t="s">
        <v>46</v>
      </c>
      <c r="G6" s="15" t="s">
        <v>47</v>
      </c>
      <c r="H6" s="15" t="s">
        <v>155</v>
      </c>
    </row>
    <row r="7" spans="1:8" ht="16">
      <c r="A7" s="1303" t="s">
        <v>1102</v>
      </c>
      <c r="B7" s="220" t="s">
        <v>1103</v>
      </c>
      <c r="C7" s="220"/>
      <c r="D7" s="220"/>
      <c r="E7" s="403">
        <v>0.5</v>
      </c>
      <c r="F7" s="220"/>
      <c r="G7" s="220"/>
      <c r="H7" s="220"/>
    </row>
    <row r="8" spans="1:8" ht="32">
      <c r="A8" s="1303"/>
      <c r="B8" s="220" t="s">
        <v>1104</v>
      </c>
      <c r="C8" s="220"/>
      <c r="D8" s="220"/>
      <c r="E8" s="403">
        <v>0.7</v>
      </c>
      <c r="F8" s="220"/>
      <c r="G8" s="220"/>
      <c r="H8" s="220"/>
    </row>
    <row r="9" spans="1:8" ht="16">
      <c r="A9" s="1303" t="s">
        <v>1105</v>
      </c>
      <c r="B9" s="220" t="s">
        <v>1103</v>
      </c>
      <c r="C9" s="220"/>
      <c r="D9" s="220"/>
      <c r="E9" s="403">
        <v>0.7</v>
      </c>
      <c r="F9" s="220"/>
      <c r="G9" s="220"/>
      <c r="H9" s="220"/>
    </row>
    <row r="10" spans="1:8" ht="32">
      <c r="A10" s="1303"/>
      <c r="B10" s="220" t="s">
        <v>1104</v>
      </c>
      <c r="C10" s="220"/>
      <c r="D10" s="220"/>
      <c r="E10" s="403">
        <v>0.9</v>
      </c>
      <c r="F10" s="220"/>
      <c r="G10" s="220"/>
      <c r="H10" s="220"/>
    </row>
    <row r="11" spans="1:8" ht="16">
      <c r="A11" s="1303" t="s">
        <v>1106</v>
      </c>
      <c r="B11" s="220" t="s">
        <v>1103</v>
      </c>
      <c r="C11" s="220"/>
      <c r="D11" s="220"/>
      <c r="E11" s="403">
        <v>1.1499999999999999</v>
      </c>
      <c r="F11" s="220"/>
      <c r="G11" s="220"/>
      <c r="H11" s="220"/>
    </row>
    <row r="12" spans="1:8" ht="32">
      <c r="A12" s="1303"/>
      <c r="B12" s="220" t="s">
        <v>1104</v>
      </c>
      <c r="C12" s="220"/>
      <c r="D12" s="220"/>
      <c r="E12" s="403">
        <v>1.1499999999999999</v>
      </c>
      <c r="F12" s="220"/>
      <c r="G12" s="220"/>
      <c r="H12" s="220"/>
    </row>
    <row r="13" spans="1:8" ht="16">
      <c r="A13" s="1303" t="s">
        <v>1107</v>
      </c>
      <c r="B13" s="220" t="s">
        <v>1103</v>
      </c>
      <c r="C13" s="220"/>
      <c r="D13" s="220"/>
      <c r="E13" s="403">
        <v>2.5</v>
      </c>
      <c r="F13" s="220"/>
      <c r="G13" s="220"/>
      <c r="H13" s="220"/>
    </row>
    <row r="14" spans="1:8" ht="32">
      <c r="A14" s="1303"/>
      <c r="B14" s="220" t="s">
        <v>1104</v>
      </c>
      <c r="C14" s="220"/>
      <c r="D14" s="220"/>
      <c r="E14" s="403">
        <v>2.5</v>
      </c>
      <c r="F14" s="220"/>
      <c r="G14" s="220"/>
      <c r="H14" s="220"/>
    </row>
    <row r="15" spans="1:8" ht="16">
      <c r="A15" s="1303" t="s">
        <v>1108</v>
      </c>
      <c r="B15" s="220" t="s">
        <v>1103</v>
      </c>
      <c r="C15" s="220"/>
      <c r="D15" s="220"/>
      <c r="E15" s="404" t="s">
        <v>1109</v>
      </c>
      <c r="F15" s="220"/>
      <c r="G15" s="220"/>
      <c r="H15" s="220"/>
    </row>
    <row r="16" spans="1:8" ht="32">
      <c r="A16" s="1303"/>
      <c r="B16" s="220" t="s">
        <v>1104</v>
      </c>
      <c r="C16" s="220"/>
      <c r="D16" s="220"/>
      <c r="E16" s="404" t="s">
        <v>1109</v>
      </c>
      <c r="F16" s="220"/>
      <c r="G16" s="220"/>
      <c r="H16" s="220"/>
    </row>
    <row r="17" spans="1:8" ht="16">
      <c r="A17" s="1303" t="s">
        <v>45</v>
      </c>
      <c r="B17" s="220" t="s">
        <v>1103</v>
      </c>
      <c r="C17" s="220"/>
      <c r="D17" s="220"/>
      <c r="E17" s="220"/>
      <c r="F17" s="220"/>
      <c r="G17" s="220"/>
      <c r="H17" s="220"/>
    </row>
    <row r="18" spans="1:8" ht="32">
      <c r="A18" s="1303"/>
      <c r="B18" s="220" t="s">
        <v>1104</v>
      </c>
      <c r="C18" s="220"/>
      <c r="D18" s="220"/>
      <c r="E18" s="220"/>
      <c r="F18" s="220"/>
      <c r="G18" s="220"/>
      <c r="H18" s="220"/>
    </row>
    <row r="20" spans="1:8">
      <c r="A20" s="12" t="s">
        <v>1110</v>
      </c>
    </row>
    <row r="21" spans="1:8">
      <c r="A21" s="1580" t="s">
        <v>1111</v>
      </c>
      <c r="B21" s="1580"/>
      <c r="C21" s="1580"/>
      <c r="D21" s="1580"/>
      <c r="E21" s="1580"/>
      <c r="F21" s="1580"/>
      <c r="G21" s="1580"/>
      <c r="H21" s="1580"/>
    </row>
    <row r="22" spans="1:8" ht="32">
      <c r="A22" s="1581" t="s">
        <v>1098</v>
      </c>
      <c r="B22" s="1581" t="s">
        <v>1099</v>
      </c>
      <c r="C22" s="9" t="s">
        <v>1100</v>
      </c>
      <c r="D22" s="9" t="s">
        <v>1101</v>
      </c>
      <c r="E22" s="216" t="s">
        <v>751</v>
      </c>
      <c r="F22" s="216" t="s">
        <v>105</v>
      </c>
      <c r="G22" s="216" t="s">
        <v>1075</v>
      </c>
      <c r="H22" s="216" t="s">
        <v>995</v>
      </c>
    </row>
    <row r="23" spans="1:8" ht="16">
      <c r="A23" s="1582"/>
      <c r="B23" s="1582"/>
      <c r="C23" s="15" t="s">
        <v>7</v>
      </c>
      <c r="D23" s="15" t="s">
        <v>8</v>
      </c>
      <c r="E23" s="15" t="s">
        <v>9</v>
      </c>
      <c r="F23" s="15" t="s">
        <v>46</v>
      </c>
      <c r="G23" s="15" t="s">
        <v>47</v>
      </c>
      <c r="H23" s="15" t="s">
        <v>155</v>
      </c>
    </row>
    <row r="24" spans="1:8" ht="16">
      <c r="A24" s="1303" t="s">
        <v>1102</v>
      </c>
      <c r="B24" s="220" t="s">
        <v>1103</v>
      </c>
      <c r="C24" s="220"/>
      <c r="D24" s="220"/>
      <c r="E24" s="403">
        <v>0.5</v>
      </c>
      <c r="F24" s="220"/>
      <c r="G24" s="220"/>
      <c r="H24" s="220"/>
    </row>
    <row r="25" spans="1:8" ht="32">
      <c r="A25" s="1303"/>
      <c r="B25" s="220" t="s">
        <v>1104</v>
      </c>
      <c r="C25" s="220"/>
      <c r="D25" s="220"/>
      <c r="E25" s="403">
        <v>0.7</v>
      </c>
      <c r="F25" s="220"/>
      <c r="G25" s="220"/>
      <c r="H25" s="220"/>
    </row>
    <row r="26" spans="1:8" ht="16">
      <c r="A26" s="1303" t="s">
        <v>1105</v>
      </c>
      <c r="B26" s="220" t="s">
        <v>1103</v>
      </c>
      <c r="C26" s="220"/>
      <c r="D26" s="220"/>
      <c r="E26" s="403">
        <v>0.7</v>
      </c>
      <c r="F26" s="220"/>
      <c r="G26" s="220"/>
      <c r="H26" s="220"/>
    </row>
    <row r="27" spans="1:8" ht="32">
      <c r="A27" s="1303"/>
      <c r="B27" s="220" t="s">
        <v>1104</v>
      </c>
      <c r="C27" s="220"/>
      <c r="D27" s="220"/>
      <c r="E27" s="403">
        <v>0.9</v>
      </c>
      <c r="F27" s="220"/>
      <c r="G27" s="220"/>
      <c r="H27" s="220"/>
    </row>
    <row r="28" spans="1:8" ht="16">
      <c r="A28" s="1303" t="s">
        <v>1106</v>
      </c>
      <c r="B28" s="220" t="s">
        <v>1103</v>
      </c>
      <c r="C28" s="220"/>
      <c r="D28" s="220"/>
      <c r="E28" s="403">
        <v>1.1499999999999999</v>
      </c>
      <c r="F28" s="220"/>
      <c r="G28" s="220"/>
      <c r="H28" s="220"/>
    </row>
    <row r="29" spans="1:8" ht="32">
      <c r="A29" s="1303"/>
      <c r="B29" s="220" t="s">
        <v>1104</v>
      </c>
      <c r="C29" s="220"/>
      <c r="D29" s="220"/>
      <c r="E29" s="403">
        <v>1.1499999999999999</v>
      </c>
      <c r="F29" s="220"/>
      <c r="G29" s="220"/>
      <c r="H29" s="220"/>
    </row>
    <row r="30" spans="1:8" ht="16">
      <c r="A30" s="1303" t="s">
        <v>1107</v>
      </c>
      <c r="B30" s="220" t="s">
        <v>1103</v>
      </c>
      <c r="C30" s="220"/>
      <c r="D30" s="220"/>
      <c r="E30" s="403">
        <v>2.5</v>
      </c>
      <c r="F30" s="220"/>
      <c r="G30" s="220"/>
      <c r="H30" s="220"/>
    </row>
    <row r="31" spans="1:8" ht="32">
      <c r="A31" s="1303"/>
      <c r="B31" s="220" t="s">
        <v>1104</v>
      </c>
      <c r="C31" s="220"/>
      <c r="D31" s="220"/>
      <c r="E31" s="403">
        <v>2.5</v>
      </c>
      <c r="F31" s="220"/>
      <c r="G31" s="220"/>
      <c r="H31" s="220"/>
    </row>
    <row r="32" spans="1:8" ht="16">
      <c r="A32" s="1303" t="s">
        <v>1108</v>
      </c>
      <c r="B32" s="220" t="s">
        <v>1103</v>
      </c>
      <c r="C32" s="220"/>
      <c r="D32" s="220"/>
      <c r="E32" s="404" t="s">
        <v>1109</v>
      </c>
      <c r="F32" s="220"/>
      <c r="G32" s="220"/>
      <c r="H32" s="220"/>
    </row>
    <row r="33" spans="1:8" ht="32">
      <c r="A33" s="1303"/>
      <c r="B33" s="220" t="s">
        <v>1104</v>
      </c>
      <c r="C33" s="220"/>
      <c r="D33" s="220"/>
      <c r="E33" s="404" t="s">
        <v>1109</v>
      </c>
      <c r="F33" s="220"/>
      <c r="G33" s="220"/>
      <c r="H33" s="220"/>
    </row>
    <row r="34" spans="1:8" ht="16">
      <c r="A34" s="1303" t="s">
        <v>45</v>
      </c>
      <c r="B34" s="220" t="s">
        <v>1103</v>
      </c>
      <c r="C34" s="220"/>
      <c r="D34" s="220"/>
      <c r="E34" s="220"/>
      <c r="F34" s="220"/>
      <c r="G34" s="220"/>
      <c r="H34" s="220"/>
    </row>
    <row r="35" spans="1:8" ht="32">
      <c r="A35" s="1303"/>
      <c r="B35" s="220" t="s">
        <v>1104</v>
      </c>
      <c r="C35" s="220"/>
      <c r="D35" s="220"/>
      <c r="E35" s="220"/>
      <c r="F35" s="220"/>
      <c r="G35" s="220"/>
      <c r="H35" s="220"/>
    </row>
    <row r="37" spans="1:8">
      <c r="A37" s="12" t="s">
        <v>1112</v>
      </c>
    </row>
    <row r="38" spans="1:8">
      <c r="A38" s="1580" t="s">
        <v>1113</v>
      </c>
      <c r="B38" s="1580"/>
      <c r="C38" s="1580"/>
      <c r="D38" s="1580"/>
      <c r="E38" s="1580"/>
      <c r="F38" s="1580"/>
      <c r="G38" s="1580"/>
      <c r="H38" s="1580"/>
    </row>
    <row r="39" spans="1:8" ht="32">
      <c r="A39" s="1578" t="s">
        <v>1098</v>
      </c>
      <c r="B39" s="1578" t="s">
        <v>1099</v>
      </c>
      <c r="C39" s="405" t="s">
        <v>1100</v>
      </c>
      <c r="D39" s="405" t="s">
        <v>1101</v>
      </c>
      <c r="E39" s="406" t="s">
        <v>751</v>
      </c>
      <c r="F39" s="406" t="s">
        <v>105</v>
      </c>
      <c r="G39" s="406" t="s">
        <v>1075</v>
      </c>
      <c r="H39" s="406" t="s">
        <v>995</v>
      </c>
    </row>
    <row r="40" spans="1:8" ht="16">
      <c r="A40" s="1579"/>
      <c r="B40" s="1579"/>
      <c r="C40" s="404" t="s">
        <v>7</v>
      </c>
      <c r="D40" s="404" t="s">
        <v>8</v>
      </c>
      <c r="E40" s="404" t="s">
        <v>9</v>
      </c>
      <c r="F40" s="404" t="s">
        <v>46</v>
      </c>
      <c r="G40" s="404" t="s">
        <v>47</v>
      </c>
      <c r="H40" s="404" t="s">
        <v>155</v>
      </c>
    </row>
    <row r="41" spans="1:8" ht="16">
      <c r="A41" s="1303" t="s">
        <v>1102</v>
      </c>
      <c r="B41" s="220" t="s">
        <v>1103</v>
      </c>
      <c r="C41" s="220"/>
      <c r="D41" s="220"/>
      <c r="E41" s="403">
        <v>0.5</v>
      </c>
      <c r="F41" s="220"/>
      <c r="G41" s="220"/>
      <c r="H41" s="220"/>
    </row>
    <row r="42" spans="1:8" ht="32">
      <c r="A42" s="1303"/>
      <c r="B42" s="220" t="s">
        <v>1104</v>
      </c>
      <c r="C42" s="220"/>
      <c r="D42" s="220"/>
      <c r="E42" s="403">
        <v>0.7</v>
      </c>
      <c r="F42" s="220"/>
      <c r="G42" s="220"/>
      <c r="H42" s="220"/>
    </row>
    <row r="43" spans="1:8" ht="16">
      <c r="A43" s="1303" t="s">
        <v>1105</v>
      </c>
      <c r="B43" s="220" t="s">
        <v>1103</v>
      </c>
      <c r="C43" s="220"/>
      <c r="D43" s="220"/>
      <c r="E43" s="403">
        <v>0.7</v>
      </c>
      <c r="F43" s="220"/>
      <c r="G43" s="220"/>
      <c r="H43" s="220"/>
    </row>
    <row r="44" spans="1:8" ht="32">
      <c r="A44" s="1303"/>
      <c r="B44" s="220" t="s">
        <v>1104</v>
      </c>
      <c r="C44" s="220"/>
      <c r="D44" s="220"/>
      <c r="E44" s="403">
        <v>0.9</v>
      </c>
      <c r="F44" s="220"/>
      <c r="G44" s="220"/>
      <c r="H44" s="220"/>
    </row>
    <row r="45" spans="1:8" ht="16">
      <c r="A45" s="1303" t="s">
        <v>1106</v>
      </c>
      <c r="B45" s="220" t="s">
        <v>1103</v>
      </c>
      <c r="C45" s="220"/>
      <c r="D45" s="220"/>
      <c r="E45" s="403">
        <v>1.1499999999999999</v>
      </c>
      <c r="F45" s="220"/>
      <c r="G45" s="220"/>
      <c r="H45" s="220"/>
    </row>
    <row r="46" spans="1:8" ht="32">
      <c r="A46" s="1303"/>
      <c r="B46" s="220" t="s">
        <v>1104</v>
      </c>
      <c r="C46" s="220"/>
      <c r="D46" s="220"/>
      <c r="E46" s="403">
        <v>1.1499999999999999</v>
      </c>
      <c r="F46" s="220"/>
      <c r="G46" s="220"/>
      <c r="H46" s="220"/>
    </row>
    <row r="47" spans="1:8" ht="16">
      <c r="A47" s="1303" t="s">
        <v>1107</v>
      </c>
      <c r="B47" s="220" t="s">
        <v>1103</v>
      </c>
      <c r="C47" s="220"/>
      <c r="D47" s="220"/>
      <c r="E47" s="403">
        <v>2.5</v>
      </c>
      <c r="F47" s="220"/>
      <c r="G47" s="220"/>
      <c r="H47" s="220"/>
    </row>
    <row r="48" spans="1:8" ht="32">
      <c r="A48" s="1303"/>
      <c r="B48" s="220" t="s">
        <v>1104</v>
      </c>
      <c r="C48" s="220"/>
      <c r="D48" s="220"/>
      <c r="E48" s="403">
        <v>2.5</v>
      </c>
      <c r="F48" s="220"/>
      <c r="G48" s="220"/>
      <c r="H48" s="220"/>
    </row>
    <row r="49" spans="1:8" ht="16">
      <c r="A49" s="1303" t="s">
        <v>1108</v>
      </c>
      <c r="B49" s="220" t="s">
        <v>1103</v>
      </c>
      <c r="C49" s="220"/>
      <c r="D49" s="220"/>
      <c r="E49" s="404" t="s">
        <v>1109</v>
      </c>
      <c r="F49" s="220"/>
      <c r="G49" s="220"/>
      <c r="H49" s="220"/>
    </row>
    <row r="50" spans="1:8" ht="32">
      <c r="A50" s="1303"/>
      <c r="B50" s="220" t="s">
        <v>1104</v>
      </c>
      <c r="C50" s="220"/>
      <c r="D50" s="220"/>
      <c r="E50" s="404" t="s">
        <v>1109</v>
      </c>
      <c r="F50" s="220"/>
      <c r="G50" s="220"/>
      <c r="H50" s="220"/>
    </row>
    <row r="51" spans="1:8" ht="16">
      <c r="A51" s="1303" t="s">
        <v>45</v>
      </c>
      <c r="B51" s="220" t="s">
        <v>1103</v>
      </c>
      <c r="C51" s="220"/>
      <c r="D51" s="220"/>
      <c r="E51" s="220"/>
      <c r="F51" s="220"/>
      <c r="G51" s="220"/>
      <c r="H51" s="220"/>
    </row>
    <row r="52" spans="1:8" ht="32">
      <c r="A52" s="1303"/>
      <c r="B52" s="220" t="s">
        <v>1104</v>
      </c>
      <c r="C52" s="220"/>
      <c r="D52" s="220"/>
      <c r="E52" s="220"/>
      <c r="F52" s="220"/>
      <c r="G52" s="220"/>
      <c r="H52" s="220"/>
    </row>
    <row r="54" spans="1:8">
      <c r="A54" s="12" t="s">
        <v>1114</v>
      </c>
    </row>
    <row r="55" spans="1:8">
      <c r="A55" s="1580" t="s">
        <v>1115</v>
      </c>
      <c r="B55" s="1580"/>
      <c r="C55" s="1580"/>
      <c r="D55" s="1580"/>
      <c r="E55" s="1580"/>
      <c r="F55" s="1580"/>
      <c r="G55" s="1580"/>
      <c r="H55" s="1580"/>
    </row>
    <row r="56" spans="1:8" ht="32">
      <c r="A56" s="1578" t="s">
        <v>1098</v>
      </c>
      <c r="B56" s="1578" t="s">
        <v>1099</v>
      </c>
      <c r="C56" s="405" t="s">
        <v>1100</v>
      </c>
      <c r="D56" s="405" t="s">
        <v>1101</v>
      </c>
      <c r="E56" s="406" t="s">
        <v>751</v>
      </c>
      <c r="F56" s="406" t="s">
        <v>105</v>
      </c>
      <c r="G56" s="406" t="s">
        <v>1075</v>
      </c>
      <c r="H56" s="406" t="s">
        <v>995</v>
      </c>
    </row>
    <row r="57" spans="1:8" ht="16">
      <c r="A57" s="1579"/>
      <c r="B57" s="1579"/>
      <c r="C57" s="404" t="s">
        <v>7</v>
      </c>
      <c r="D57" s="404" t="s">
        <v>8</v>
      </c>
      <c r="E57" s="404" t="s">
        <v>9</v>
      </c>
      <c r="F57" s="404" t="s">
        <v>46</v>
      </c>
      <c r="G57" s="404" t="s">
        <v>47</v>
      </c>
      <c r="H57" s="404" t="s">
        <v>155</v>
      </c>
    </row>
    <row r="58" spans="1:8" ht="16">
      <c r="A58" s="1303" t="s">
        <v>1102</v>
      </c>
      <c r="B58" s="220" t="s">
        <v>1103</v>
      </c>
      <c r="C58" s="220"/>
      <c r="D58" s="220"/>
      <c r="E58" s="403">
        <v>0.5</v>
      </c>
      <c r="F58" s="220"/>
      <c r="G58" s="220"/>
      <c r="H58" s="220"/>
    </row>
    <row r="59" spans="1:8" ht="32">
      <c r="A59" s="1303"/>
      <c r="B59" s="220" t="s">
        <v>1104</v>
      </c>
      <c r="C59" s="220"/>
      <c r="D59" s="220"/>
      <c r="E59" s="403">
        <v>0.7</v>
      </c>
      <c r="F59" s="220"/>
      <c r="G59" s="220"/>
      <c r="H59" s="220"/>
    </row>
    <row r="60" spans="1:8" ht="16">
      <c r="A60" s="1303" t="s">
        <v>1105</v>
      </c>
      <c r="B60" s="220" t="s">
        <v>1103</v>
      </c>
      <c r="C60" s="220"/>
      <c r="D60" s="220"/>
      <c r="E60" s="403">
        <v>0.7</v>
      </c>
      <c r="F60" s="220"/>
      <c r="G60" s="220"/>
      <c r="H60" s="220"/>
    </row>
    <row r="61" spans="1:8" ht="32">
      <c r="A61" s="1303"/>
      <c r="B61" s="220" t="s">
        <v>1104</v>
      </c>
      <c r="C61" s="220"/>
      <c r="D61" s="220"/>
      <c r="E61" s="403">
        <v>0.9</v>
      </c>
      <c r="F61" s="220"/>
      <c r="G61" s="220"/>
      <c r="H61" s="220"/>
    </row>
    <row r="62" spans="1:8" ht="16">
      <c r="A62" s="1303" t="s">
        <v>1106</v>
      </c>
      <c r="B62" s="220" t="s">
        <v>1103</v>
      </c>
      <c r="C62" s="220"/>
      <c r="D62" s="220"/>
      <c r="E62" s="403">
        <v>1.1499999999999999</v>
      </c>
      <c r="F62" s="220"/>
      <c r="G62" s="220"/>
      <c r="H62" s="220"/>
    </row>
    <row r="63" spans="1:8" ht="32">
      <c r="A63" s="1303"/>
      <c r="B63" s="220" t="s">
        <v>1104</v>
      </c>
      <c r="C63" s="220"/>
      <c r="D63" s="220"/>
      <c r="E63" s="403">
        <v>1.1499999999999999</v>
      </c>
      <c r="F63" s="220"/>
      <c r="G63" s="220"/>
      <c r="H63" s="220"/>
    </row>
    <row r="64" spans="1:8" ht="16">
      <c r="A64" s="1303" t="s">
        <v>1107</v>
      </c>
      <c r="B64" s="220" t="s">
        <v>1103</v>
      </c>
      <c r="C64" s="220"/>
      <c r="D64" s="220"/>
      <c r="E64" s="403">
        <v>2.5</v>
      </c>
      <c r="F64" s="220"/>
      <c r="G64" s="220"/>
      <c r="H64" s="220"/>
    </row>
    <row r="65" spans="1:8" ht="32">
      <c r="A65" s="1303"/>
      <c r="B65" s="220" t="s">
        <v>1104</v>
      </c>
      <c r="C65" s="220"/>
      <c r="D65" s="220"/>
      <c r="E65" s="403">
        <v>2.5</v>
      </c>
      <c r="F65" s="220"/>
      <c r="G65" s="220"/>
      <c r="H65" s="220"/>
    </row>
    <row r="66" spans="1:8" ht="16">
      <c r="A66" s="1303" t="s">
        <v>1108</v>
      </c>
      <c r="B66" s="220" t="s">
        <v>1103</v>
      </c>
      <c r="C66" s="220"/>
      <c r="D66" s="220"/>
      <c r="E66" s="404" t="s">
        <v>1109</v>
      </c>
      <c r="F66" s="220"/>
      <c r="G66" s="220"/>
      <c r="H66" s="220"/>
    </row>
    <row r="67" spans="1:8" ht="32">
      <c r="A67" s="1303"/>
      <c r="B67" s="220" t="s">
        <v>1104</v>
      </c>
      <c r="C67" s="220"/>
      <c r="D67" s="220"/>
      <c r="E67" s="404" t="s">
        <v>1109</v>
      </c>
      <c r="F67" s="220"/>
      <c r="G67" s="220"/>
      <c r="H67" s="220"/>
    </row>
    <row r="68" spans="1:8" ht="16">
      <c r="A68" s="1303" t="s">
        <v>45</v>
      </c>
      <c r="B68" s="220" t="s">
        <v>1103</v>
      </c>
      <c r="C68" s="220"/>
      <c r="D68" s="220"/>
      <c r="E68" s="220"/>
      <c r="F68" s="220"/>
      <c r="G68" s="220"/>
      <c r="H68" s="220"/>
    </row>
    <row r="69" spans="1:8" ht="32">
      <c r="A69" s="1303"/>
      <c r="B69" s="220" t="s">
        <v>1104</v>
      </c>
      <c r="C69" s="220"/>
      <c r="D69" s="220"/>
      <c r="E69" s="220"/>
      <c r="F69" s="220"/>
      <c r="G69" s="220"/>
      <c r="H69" s="220"/>
    </row>
    <row r="71" spans="1:8">
      <c r="A71" s="12" t="s">
        <v>1116</v>
      </c>
    </row>
    <row r="72" spans="1:8">
      <c r="A72" s="1373" t="s">
        <v>1117</v>
      </c>
      <c r="B72" s="1373"/>
      <c r="C72" s="1373"/>
      <c r="D72" s="1373"/>
      <c r="E72" s="1373"/>
      <c r="F72" s="1373"/>
      <c r="G72" s="1373"/>
    </row>
    <row r="73" spans="1:8" ht="32">
      <c r="A73" s="1578" t="s">
        <v>1118</v>
      </c>
      <c r="B73" s="9" t="s">
        <v>1100</v>
      </c>
      <c r="C73" s="9" t="s">
        <v>1101</v>
      </c>
      <c r="D73" s="216" t="s">
        <v>751</v>
      </c>
      <c r="E73" s="216" t="s">
        <v>105</v>
      </c>
      <c r="F73" s="216" t="s">
        <v>1075</v>
      </c>
      <c r="G73" s="216" t="s">
        <v>995</v>
      </c>
    </row>
    <row r="74" spans="1:8" ht="16">
      <c r="A74" s="1579"/>
      <c r="B74" s="404" t="s">
        <v>7</v>
      </c>
      <c r="C74" s="404" t="s">
        <v>8</v>
      </c>
      <c r="D74" s="404" t="s">
        <v>9</v>
      </c>
      <c r="E74" s="404" t="s">
        <v>46</v>
      </c>
      <c r="F74" s="404" t="s">
        <v>47</v>
      </c>
      <c r="G74" s="404" t="s">
        <v>155</v>
      </c>
    </row>
    <row r="75" spans="1:8" ht="32">
      <c r="A75" s="220" t="s">
        <v>1119</v>
      </c>
      <c r="B75" s="220"/>
      <c r="C75" s="220"/>
      <c r="D75" s="403">
        <v>1.9</v>
      </c>
      <c r="E75" s="220"/>
      <c r="F75" s="220"/>
      <c r="G75" s="220"/>
    </row>
    <row r="76" spans="1:8" ht="32">
      <c r="A76" s="220" t="s">
        <v>1120</v>
      </c>
      <c r="B76" s="220"/>
      <c r="C76" s="220"/>
      <c r="D76" s="403">
        <v>2.9</v>
      </c>
      <c r="E76" s="220"/>
      <c r="F76" s="220"/>
      <c r="G76" s="220"/>
    </row>
    <row r="77" spans="1:8" ht="32">
      <c r="A77" s="220" t="s">
        <v>1121</v>
      </c>
      <c r="B77" s="220"/>
      <c r="C77" s="220"/>
      <c r="D77" s="403">
        <v>3.7</v>
      </c>
      <c r="E77" s="220"/>
      <c r="F77" s="220"/>
      <c r="G77" s="220"/>
    </row>
    <row r="78" spans="1:8" ht="16">
      <c r="A78" s="220" t="s">
        <v>45</v>
      </c>
      <c r="B78" s="220"/>
      <c r="C78" s="220"/>
      <c r="D78" s="220"/>
      <c r="E78" s="220"/>
      <c r="F78" s="220"/>
      <c r="G78" s="220"/>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pageMargins left="0.70866141732283472" right="0.70866141732283472" top="0.74803149606299213" bottom="0.74803149606299213" header="0.31496062992125984" footer="0.31496062992125984"/>
  <pageSetup paperSize="9" scale="92" fitToHeight="0" orientation="landscape" r:id="rId1"/>
  <headerFooter>
    <oddHeader>&amp;CEN
Annex XXIII</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B4836-0A2A-4698-AAB4-F4D1DA1A2D0D}">
  <sheetPr codeName="Sheet72">
    <pageSetUpPr fitToPage="1"/>
  </sheetPr>
  <dimension ref="A1:C8"/>
  <sheetViews>
    <sheetView workbookViewId="0"/>
  </sheetViews>
  <sheetFormatPr baseColWidth="10" defaultColWidth="11.5" defaultRowHeight="15"/>
  <cols>
    <col min="1" max="1" width="11.5" style="1"/>
    <col min="2" max="2" width="93.5" style="1" customWidth="1"/>
    <col min="3" max="3" width="26.83203125" style="1" customWidth="1"/>
    <col min="4" max="16384" width="11.5" style="1"/>
  </cols>
  <sheetData>
    <row r="1" spans="1:3" ht="20">
      <c r="A1" s="464" t="s">
        <v>1249</v>
      </c>
      <c r="C1" s="34"/>
    </row>
    <row r="2" spans="1:3">
      <c r="C2" s="408" t="s">
        <v>1129</v>
      </c>
    </row>
    <row r="3" spans="1:3" ht="73.5" customHeight="1">
      <c r="A3" s="465" t="s">
        <v>116</v>
      </c>
      <c r="B3" s="458" t="s">
        <v>1257</v>
      </c>
      <c r="C3" s="27"/>
    </row>
    <row r="4" spans="1:3" ht="74.25" customHeight="1">
      <c r="A4" s="465" t="s">
        <v>117</v>
      </c>
      <c r="B4" s="466" t="s">
        <v>1258</v>
      </c>
      <c r="C4" s="27"/>
    </row>
    <row r="5" spans="1:3" ht="60.75" customHeight="1">
      <c r="A5" s="465" t="s">
        <v>147</v>
      </c>
      <c r="B5" s="458" t="s">
        <v>1259</v>
      </c>
      <c r="C5" s="27"/>
    </row>
    <row r="6" spans="1:3" ht="68.25" customHeight="1">
      <c r="A6" s="467" t="s">
        <v>132</v>
      </c>
      <c r="B6" s="458" t="s">
        <v>1260</v>
      </c>
      <c r="C6" s="27"/>
    </row>
    <row r="7" spans="1:3" ht="52.5" customHeight="1">
      <c r="A7" s="467" t="s">
        <v>134</v>
      </c>
      <c r="B7" s="466" t="s">
        <v>1261</v>
      </c>
      <c r="C7" s="27"/>
    </row>
    <row r="8" spans="1:3">
      <c r="A8" s="468"/>
      <c r="B8" s="469"/>
    </row>
  </sheetData>
  <pageMargins left="0.70866141732283472" right="0.70866141732283472" top="0.74803149606299213" bottom="0.74803149606299213" header="0.31496062992125984" footer="0.31496062992125984"/>
  <pageSetup paperSize="9" scale="99" orientation="landscape" r:id="rId1"/>
  <headerFooter>
    <oddHeader>&amp;L
&amp;CEN 
Annex XXV</oddHeader>
    <oddFooter>&amp;C&amp;P</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F0319-5606-4818-8691-9A88269E9B47}">
  <sheetPr codeName="Sheet73">
    <pageSetUpPr fitToPage="1"/>
  </sheetPr>
  <dimension ref="A1:K38"/>
  <sheetViews>
    <sheetView workbookViewId="0"/>
  </sheetViews>
  <sheetFormatPr baseColWidth="10" defaultColWidth="9.1640625" defaultRowHeight="15"/>
  <cols>
    <col min="1" max="1" width="9.1640625" style="63" customWidth="1"/>
    <col min="2" max="2" width="64.5" style="1" customWidth="1"/>
    <col min="3" max="3" width="18.5" style="1" customWidth="1"/>
    <col min="4" max="4" width="14.5" style="1" customWidth="1"/>
    <col min="5" max="5" width="9.1640625" style="1"/>
    <col min="6" max="7" width="14.1640625" style="1" customWidth="1"/>
    <col min="8" max="10" width="16.5" style="1" customWidth="1"/>
    <col min="11" max="16384" width="9.1640625" style="1"/>
  </cols>
  <sheetData>
    <row r="1" spans="1:11" ht="20">
      <c r="A1" s="464" t="s">
        <v>1250</v>
      </c>
      <c r="B1" s="63"/>
    </row>
    <row r="2" spans="1:11" ht="16">
      <c r="A2" s="470" t="s">
        <v>251</v>
      </c>
    </row>
    <row r="3" spans="1:11">
      <c r="A3" s="354"/>
      <c r="B3" s="276"/>
      <c r="C3" s="471"/>
      <c r="D3" s="471"/>
      <c r="E3" s="471"/>
      <c r="F3" s="471"/>
      <c r="G3" s="471"/>
      <c r="H3" s="471"/>
      <c r="I3" s="471"/>
      <c r="J3" s="471"/>
      <c r="K3" s="317"/>
    </row>
    <row r="4" spans="1:11">
      <c r="A4" s="460"/>
      <c r="B4" s="70"/>
      <c r="C4" s="472" t="s">
        <v>7</v>
      </c>
      <c r="D4" s="472" t="s">
        <v>8</v>
      </c>
      <c r="E4" s="472" t="s">
        <v>9</v>
      </c>
      <c r="F4" s="472" t="s">
        <v>46</v>
      </c>
      <c r="G4" s="472" t="s">
        <v>47</v>
      </c>
      <c r="H4" s="472" t="s">
        <v>155</v>
      </c>
      <c r="I4" s="472" t="s">
        <v>156</v>
      </c>
      <c r="J4" s="472" t="s">
        <v>157</v>
      </c>
      <c r="K4" s="473"/>
    </row>
    <row r="5" spans="1:11" ht="66" customHeight="1">
      <c r="A5" s="460"/>
      <c r="B5" s="70"/>
      <c r="C5" s="472" t="s">
        <v>1262</v>
      </c>
      <c r="D5" s="472" t="s">
        <v>1263</v>
      </c>
      <c r="E5" s="472" t="s">
        <v>1264</v>
      </c>
      <c r="F5" s="472" t="s">
        <v>1265</v>
      </c>
      <c r="G5" s="472" t="s">
        <v>1266</v>
      </c>
      <c r="H5" s="472" t="s">
        <v>1267</v>
      </c>
      <c r="I5" s="472" t="s">
        <v>105</v>
      </c>
      <c r="J5" s="472" t="s">
        <v>1268</v>
      </c>
      <c r="K5" s="473"/>
    </row>
    <row r="6" spans="1:11" ht="32.25" customHeight="1">
      <c r="A6" s="472" t="s">
        <v>1269</v>
      </c>
      <c r="B6" s="474" t="s">
        <v>1270</v>
      </c>
      <c r="C6" s="71"/>
      <c r="D6" s="71"/>
      <c r="E6" s="66"/>
      <c r="F6" s="475" t="s">
        <v>1271</v>
      </c>
      <c r="G6" s="475"/>
      <c r="H6" s="70"/>
      <c r="I6" s="70"/>
      <c r="J6" s="70"/>
      <c r="K6" s="473"/>
    </row>
    <row r="7" spans="1:11" ht="25.5" customHeight="1">
      <c r="A7" s="472" t="s">
        <v>1272</v>
      </c>
      <c r="B7" s="474" t="s">
        <v>1273</v>
      </c>
      <c r="C7" s="476"/>
      <c r="D7" s="476"/>
      <c r="E7" s="477"/>
      <c r="F7" s="472" t="s">
        <v>1271</v>
      </c>
      <c r="G7" s="472"/>
      <c r="H7" s="476"/>
      <c r="I7" s="476"/>
      <c r="J7" s="476"/>
      <c r="K7" s="473"/>
    </row>
    <row r="8" spans="1:11" ht="33" customHeight="1">
      <c r="A8" s="472">
        <v>1</v>
      </c>
      <c r="B8" s="474" t="s">
        <v>1274</v>
      </c>
      <c r="C8" s="70"/>
      <c r="D8" s="70"/>
      <c r="E8" s="66"/>
      <c r="F8" s="472" t="s">
        <v>1271</v>
      </c>
      <c r="G8" s="472"/>
      <c r="H8" s="70"/>
      <c r="I8" s="70"/>
      <c r="J8" s="70"/>
      <c r="K8" s="473"/>
    </row>
    <row r="9" spans="1:11" ht="24.75" customHeight="1">
      <c r="A9" s="472">
        <v>2</v>
      </c>
      <c r="B9" s="70" t="s">
        <v>1275</v>
      </c>
      <c r="C9" s="66"/>
      <c r="D9" s="66"/>
      <c r="E9" s="70"/>
      <c r="F9" s="70"/>
      <c r="G9" s="70"/>
      <c r="H9" s="70"/>
      <c r="I9" s="70"/>
      <c r="J9" s="70"/>
      <c r="K9" s="473"/>
    </row>
    <row r="10" spans="1:11" ht="24" customHeight="1">
      <c r="A10" s="472" t="s">
        <v>424</v>
      </c>
      <c r="B10" s="478" t="s">
        <v>1276</v>
      </c>
      <c r="C10" s="66"/>
      <c r="D10" s="66"/>
      <c r="E10" s="70"/>
      <c r="F10" s="66"/>
      <c r="G10" s="70"/>
      <c r="H10" s="70"/>
      <c r="I10" s="70"/>
      <c r="J10" s="70"/>
      <c r="K10" s="473"/>
    </row>
    <row r="11" spans="1:11" ht="27" customHeight="1">
      <c r="A11" s="472" t="s">
        <v>1277</v>
      </c>
      <c r="B11" s="478" t="s">
        <v>1278</v>
      </c>
      <c r="C11" s="66"/>
      <c r="D11" s="66"/>
      <c r="E11" s="70"/>
      <c r="F11" s="66"/>
      <c r="G11" s="70"/>
      <c r="H11" s="70"/>
      <c r="I11" s="70"/>
      <c r="J11" s="70"/>
      <c r="K11" s="473"/>
    </row>
    <row r="12" spans="1:11" ht="25.5" customHeight="1">
      <c r="A12" s="472" t="s">
        <v>1279</v>
      </c>
      <c r="B12" s="478" t="s">
        <v>1280</v>
      </c>
      <c r="C12" s="66"/>
      <c r="D12" s="66"/>
      <c r="E12" s="70"/>
      <c r="F12" s="66"/>
      <c r="G12" s="70"/>
      <c r="H12" s="70"/>
      <c r="I12" s="70"/>
      <c r="J12" s="70"/>
      <c r="K12" s="473"/>
    </row>
    <row r="13" spans="1:11" ht="28.5" customHeight="1">
      <c r="A13" s="472">
        <v>3</v>
      </c>
      <c r="B13" s="70" t="s">
        <v>1281</v>
      </c>
      <c r="C13" s="66"/>
      <c r="D13" s="66"/>
      <c r="E13" s="66"/>
      <c r="F13" s="66"/>
      <c r="G13" s="70"/>
      <c r="H13" s="70"/>
      <c r="I13" s="70"/>
      <c r="J13" s="70"/>
      <c r="K13" s="473"/>
    </row>
    <row r="14" spans="1:11" ht="27.75" customHeight="1">
      <c r="A14" s="472">
        <v>4</v>
      </c>
      <c r="B14" s="70" t="s">
        <v>1282</v>
      </c>
      <c r="C14" s="66"/>
      <c r="D14" s="66"/>
      <c r="E14" s="66"/>
      <c r="F14" s="66"/>
      <c r="G14" s="70"/>
      <c r="H14" s="70"/>
      <c r="I14" s="70"/>
      <c r="J14" s="70"/>
      <c r="K14" s="473"/>
    </row>
    <row r="15" spans="1:11" ht="27.75" customHeight="1">
      <c r="A15" s="472">
        <v>5</v>
      </c>
      <c r="B15" s="70" t="s">
        <v>1283</v>
      </c>
      <c r="C15" s="66"/>
      <c r="D15" s="66"/>
      <c r="E15" s="66"/>
      <c r="F15" s="66"/>
      <c r="G15" s="70"/>
      <c r="H15" s="70"/>
      <c r="I15" s="70"/>
      <c r="J15" s="70"/>
      <c r="K15" s="473"/>
    </row>
    <row r="16" spans="1:11">
      <c r="A16" s="472">
        <v>6</v>
      </c>
      <c r="B16" s="461" t="s">
        <v>45</v>
      </c>
      <c r="C16" s="66"/>
      <c r="D16" s="66"/>
      <c r="E16" s="66"/>
      <c r="F16" s="66"/>
      <c r="G16" s="70"/>
      <c r="H16" s="70"/>
      <c r="I16" s="70"/>
      <c r="J16" s="70"/>
      <c r="K16" s="473"/>
    </row>
    <row r="37" spans="11:11" ht="24">
      <c r="K37" s="479"/>
    </row>
    <row r="38" spans="11:11">
      <c r="K38" s="153"/>
    </row>
  </sheetData>
  <pageMargins left="0.70866141732283472" right="0.70866141732283472" top="0.74803149606299213" bottom="0.74803149606299213" header="0.31496062992125984" footer="0.31496062992125984"/>
  <pageSetup paperSize="9" scale="67" orientation="landscape" r:id="rId1"/>
  <headerFooter>
    <oddHeader>&amp;CEN
Annex XXV</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60976-E2FE-4559-9FEC-996FF55F857A}">
  <sheetPr codeName="Sheet74">
    <tabColor theme="8" tint="0.39997558519241921"/>
    <pageSetUpPr fitToPage="1"/>
  </sheetPr>
  <dimension ref="A1:D14"/>
  <sheetViews>
    <sheetView workbookViewId="0">
      <selection activeCell="C9" sqref="C9"/>
    </sheetView>
  </sheetViews>
  <sheetFormatPr baseColWidth="10" defaultColWidth="9.1640625" defaultRowHeight="15"/>
  <cols>
    <col min="1" max="1" width="9.1640625" style="1"/>
    <col min="2" max="2" width="79.5" style="1" customWidth="1"/>
    <col min="3" max="3" width="15.5" style="1" customWidth="1"/>
    <col min="4" max="4" width="18.5" style="1" customWidth="1"/>
    <col min="5" max="16384" width="9.1640625" style="1"/>
  </cols>
  <sheetData>
    <row r="1" spans="1:4" ht="20">
      <c r="A1" s="480" t="s">
        <v>1251</v>
      </c>
    </row>
    <row r="2" spans="1:4">
      <c r="A2" s="90"/>
      <c r="C2" s="90"/>
      <c r="D2" s="90"/>
    </row>
    <row r="3" spans="1:4" ht="16">
      <c r="A3" s="473"/>
      <c r="B3" s="470" t="s">
        <v>251</v>
      </c>
      <c r="C3" s="460" t="s">
        <v>7</v>
      </c>
      <c r="D3" s="460" t="s">
        <v>8</v>
      </c>
    </row>
    <row r="4" spans="1:4">
      <c r="A4" s="473"/>
      <c r="B4" s="1583"/>
      <c r="C4" s="1584" t="s">
        <v>105</v>
      </c>
      <c r="D4" s="1585" t="s">
        <v>1268</v>
      </c>
    </row>
    <row r="5" spans="1:4" ht="15" customHeight="1">
      <c r="A5" s="473"/>
      <c r="B5" s="1583"/>
      <c r="C5" s="1584"/>
      <c r="D5" s="1585"/>
    </row>
    <row r="6" spans="1:4" ht="41.25" customHeight="1">
      <c r="A6" s="70">
        <v>1</v>
      </c>
      <c r="B6" s="474" t="s">
        <v>1284</v>
      </c>
      <c r="C6" s="673">
        <v>0</v>
      </c>
      <c r="D6" s="673">
        <v>0</v>
      </c>
    </row>
    <row r="7" spans="1:4" ht="20" customHeight="1">
      <c r="A7" s="70">
        <v>2</v>
      </c>
      <c r="B7" s="474" t="s">
        <v>1285</v>
      </c>
      <c r="C7" s="683"/>
      <c r="D7" s="673">
        <v>0</v>
      </c>
    </row>
    <row r="8" spans="1:4" ht="20" customHeight="1">
      <c r="A8" s="70">
        <v>3</v>
      </c>
      <c r="B8" s="474" t="s">
        <v>1286</v>
      </c>
      <c r="C8" s="683"/>
      <c r="D8" s="673">
        <v>0</v>
      </c>
    </row>
    <row r="9" spans="1:4" ht="20" customHeight="1">
      <c r="A9" s="70">
        <v>4</v>
      </c>
      <c r="B9" s="474" t="s">
        <v>1287</v>
      </c>
      <c r="C9" s="673">
        <v>13334181.140000001</v>
      </c>
      <c r="D9" s="673">
        <v>3525463.47</v>
      </c>
    </row>
    <row r="10" spans="1:4" ht="20" customHeight="1">
      <c r="A10" s="481" t="s">
        <v>591</v>
      </c>
      <c r="B10" s="482" t="s">
        <v>1288</v>
      </c>
      <c r="C10" s="673">
        <v>0</v>
      </c>
      <c r="D10" s="673">
        <v>0</v>
      </c>
    </row>
    <row r="11" spans="1:4" ht="20" customHeight="1">
      <c r="A11" s="70">
        <v>5</v>
      </c>
      <c r="B11" s="483" t="s">
        <v>1289</v>
      </c>
      <c r="C11" s="673">
        <v>13334181.140000001</v>
      </c>
      <c r="D11" s="673">
        <v>3525463.47</v>
      </c>
    </row>
    <row r="12" spans="1:4">
      <c r="B12" s="3"/>
    </row>
    <row r="13" spans="1:4">
      <c r="A13" s="473"/>
    </row>
    <row r="14" spans="1:4">
      <c r="A14" s="473"/>
    </row>
  </sheetData>
  <mergeCells count="3">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6A292-67C0-438C-9607-56E2C7B42D81}">
  <sheetPr codeName="Sheet75">
    <pageSetUpPr fitToPage="1"/>
  </sheetPr>
  <dimension ref="A1:P30"/>
  <sheetViews>
    <sheetView workbookViewId="0">
      <selection activeCell="K16" sqref="K16"/>
    </sheetView>
  </sheetViews>
  <sheetFormatPr baseColWidth="10" defaultColWidth="9.1640625" defaultRowHeight="15"/>
  <cols>
    <col min="1" max="1" width="9.1640625" style="87"/>
    <col min="2" max="2" width="56.5" style="1" customWidth="1"/>
    <col min="3" max="3" width="15.5" style="1" customWidth="1"/>
    <col min="4" max="4" width="11.33203125" style="1" bestFit="1" customWidth="1"/>
    <col min="5" max="5" width="12.1640625" style="1" customWidth="1"/>
    <col min="6" max="6" width="9.1640625" style="1" bestFit="1" customWidth="1"/>
    <col min="7" max="7" width="11.33203125" style="1" bestFit="1" customWidth="1"/>
    <col min="8" max="13" width="9.1640625" style="1"/>
    <col min="14" max="14" width="20.1640625" style="3" customWidth="1"/>
    <col min="15" max="16384" width="9.1640625" style="1"/>
  </cols>
  <sheetData>
    <row r="1" spans="1:16" ht="20">
      <c r="A1" s="484" t="s">
        <v>1252</v>
      </c>
    </row>
    <row r="2" spans="1:16" ht="16">
      <c r="A2" s="470" t="s">
        <v>251</v>
      </c>
    </row>
    <row r="3" spans="1:16">
      <c r="A3" s="485"/>
    </row>
    <row r="4" spans="1:16" ht="20" customHeight="1">
      <c r="A4" s="486"/>
      <c r="B4" s="1586" t="s">
        <v>1290</v>
      </c>
      <c r="C4" s="1585" t="s">
        <v>751</v>
      </c>
      <c r="D4" s="1585"/>
      <c r="E4" s="1585"/>
      <c r="F4" s="1585"/>
      <c r="G4" s="1585"/>
      <c r="H4" s="1585"/>
      <c r="I4" s="1585"/>
      <c r="J4" s="1585"/>
      <c r="K4" s="1585"/>
      <c r="L4" s="1585"/>
      <c r="M4" s="1585"/>
      <c r="N4" s="487"/>
    </row>
    <row r="5" spans="1:16" ht="20" customHeight="1">
      <c r="A5" s="486"/>
      <c r="B5" s="1586"/>
      <c r="C5" s="460" t="s">
        <v>7</v>
      </c>
      <c r="D5" s="460" t="s">
        <v>8</v>
      </c>
      <c r="E5" s="460" t="s">
        <v>9</v>
      </c>
      <c r="F5" s="460" t="s">
        <v>46</v>
      </c>
      <c r="G5" s="460" t="s">
        <v>47</v>
      </c>
      <c r="H5" s="460" t="s">
        <v>155</v>
      </c>
      <c r="I5" s="460" t="s">
        <v>156</v>
      </c>
      <c r="J5" s="460" t="s">
        <v>157</v>
      </c>
      <c r="K5" s="460" t="s">
        <v>158</v>
      </c>
      <c r="L5" s="460" t="s">
        <v>159</v>
      </c>
      <c r="M5" s="460" t="s">
        <v>160</v>
      </c>
      <c r="N5" s="472" t="s">
        <v>161</v>
      </c>
    </row>
    <row r="6" spans="1:16" ht="31.5" customHeight="1">
      <c r="A6" s="488"/>
      <c r="B6" s="1586"/>
      <c r="C6" s="489">
        <v>0</v>
      </c>
      <c r="D6" s="489">
        <v>0.02</v>
      </c>
      <c r="E6" s="489">
        <v>0.04</v>
      </c>
      <c r="F6" s="489">
        <v>0.1</v>
      </c>
      <c r="G6" s="489">
        <v>0.3</v>
      </c>
      <c r="H6" s="489">
        <v>0.5</v>
      </c>
      <c r="I6" s="489">
        <v>0.7</v>
      </c>
      <c r="J6" s="489">
        <v>0.75</v>
      </c>
      <c r="K6" s="489">
        <v>1</v>
      </c>
      <c r="L6" s="489">
        <v>1.5</v>
      </c>
      <c r="M6" s="460" t="s">
        <v>753</v>
      </c>
      <c r="N6" s="5" t="s">
        <v>1291</v>
      </c>
    </row>
    <row r="7" spans="1:16" ht="24" customHeight="1">
      <c r="A7" s="460">
        <v>1</v>
      </c>
      <c r="B7" s="490" t="s">
        <v>1023</v>
      </c>
      <c r="C7" s="673">
        <v>0</v>
      </c>
      <c r="D7" s="673">
        <v>0</v>
      </c>
      <c r="E7" s="673">
        <v>0</v>
      </c>
      <c r="F7" s="673">
        <v>0</v>
      </c>
      <c r="G7" s="673">
        <v>0</v>
      </c>
      <c r="H7" s="673">
        <v>0</v>
      </c>
      <c r="I7" s="673">
        <v>0</v>
      </c>
      <c r="J7" s="673">
        <v>0</v>
      </c>
      <c r="K7" s="673">
        <v>0</v>
      </c>
      <c r="L7" s="673">
        <v>0</v>
      </c>
      <c r="M7" s="673">
        <v>0</v>
      </c>
      <c r="N7" s="673">
        <f>SUM(C7:M7)</f>
        <v>0</v>
      </c>
    </row>
    <row r="8" spans="1:16" ht="20" customHeight="1">
      <c r="A8" s="460">
        <v>2</v>
      </c>
      <c r="B8" s="490" t="s">
        <v>1292</v>
      </c>
      <c r="C8" s="673">
        <v>0</v>
      </c>
      <c r="D8" s="673">
        <v>0</v>
      </c>
      <c r="E8" s="673">
        <v>0</v>
      </c>
      <c r="F8" s="673">
        <v>0</v>
      </c>
      <c r="G8" s="673">
        <v>0</v>
      </c>
      <c r="H8" s="673">
        <v>0</v>
      </c>
      <c r="I8" s="673">
        <v>0</v>
      </c>
      <c r="J8" s="673">
        <v>0</v>
      </c>
      <c r="K8" s="673">
        <v>0</v>
      </c>
      <c r="L8" s="673">
        <v>0</v>
      </c>
      <c r="M8" s="673">
        <v>0</v>
      </c>
      <c r="N8" s="673">
        <f t="shared" ref="N8:N17" si="0">SUM(C8:M8)</f>
        <v>0</v>
      </c>
    </row>
    <row r="9" spans="1:16" ht="20" customHeight="1">
      <c r="A9" s="460">
        <v>3</v>
      </c>
      <c r="B9" s="490" t="s">
        <v>744</v>
      </c>
      <c r="C9" s="673">
        <v>0</v>
      </c>
      <c r="D9" s="673">
        <v>0</v>
      </c>
      <c r="E9" s="673">
        <v>0</v>
      </c>
      <c r="F9" s="673">
        <v>0</v>
      </c>
      <c r="G9" s="673">
        <v>0</v>
      </c>
      <c r="H9" s="673">
        <v>0</v>
      </c>
      <c r="I9" s="673">
        <v>0</v>
      </c>
      <c r="J9" s="673">
        <v>0</v>
      </c>
      <c r="K9" s="673">
        <v>0</v>
      </c>
      <c r="L9" s="673">
        <v>0</v>
      </c>
      <c r="M9" s="673">
        <v>0</v>
      </c>
      <c r="N9" s="673">
        <f t="shared" si="0"/>
        <v>0</v>
      </c>
    </row>
    <row r="10" spans="1:16" ht="20" customHeight="1">
      <c r="A10" s="460">
        <v>4</v>
      </c>
      <c r="B10" s="490" t="s">
        <v>745</v>
      </c>
      <c r="C10" s="673">
        <v>0</v>
      </c>
      <c r="D10" s="673">
        <v>0</v>
      </c>
      <c r="E10" s="673">
        <v>0</v>
      </c>
      <c r="F10" s="673">
        <v>0</v>
      </c>
      <c r="G10" s="673">
        <v>0</v>
      </c>
      <c r="H10" s="673">
        <v>0</v>
      </c>
      <c r="I10" s="673">
        <v>0</v>
      </c>
      <c r="J10" s="673">
        <v>0</v>
      </c>
      <c r="K10" s="673">
        <v>0</v>
      </c>
      <c r="L10" s="673">
        <v>0</v>
      </c>
      <c r="M10" s="673">
        <v>0</v>
      </c>
      <c r="N10" s="673">
        <f t="shared" si="0"/>
        <v>0</v>
      </c>
    </row>
    <row r="11" spans="1:16" ht="20" customHeight="1">
      <c r="A11" s="460">
        <v>5</v>
      </c>
      <c r="B11" s="490" t="s">
        <v>746</v>
      </c>
      <c r="C11" s="673">
        <v>0</v>
      </c>
      <c r="D11" s="673">
        <v>0</v>
      </c>
      <c r="E11" s="673">
        <v>0</v>
      </c>
      <c r="F11" s="673">
        <v>0</v>
      </c>
      <c r="G11" s="673">
        <v>0</v>
      </c>
      <c r="H11" s="673">
        <v>0</v>
      </c>
      <c r="I11" s="673">
        <v>0</v>
      </c>
      <c r="J11" s="673">
        <v>0</v>
      </c>
      <c r="K11" s="673">
        <v>0</v>
      </c>
      <c r="L11" s="673">
        <v>0</v>
      </c>
      <c r="M11" s="673">
        <v>0</v>
      </c>
      <c r="N11" s="673">
        <f t="shared" si="0"/>
        <v>0</v>
      </c>
    </row>
    <row r="12" spans="1:16" ht="20" customHeight="1">
      <c r="A12" s="460">
        <v>6</v>
      </c>
      <c r="B12" s="490" t="s">
        <v>598</v>
      </c>
      <c r="C12" s="673">
        <v>0</v>
      </c>
      <c r="D12" s="673">
        <v>0</v>
      </c>
      <c r="E12" s="673">
        <v>0</v>
      </c>
      <c r="F12" s="673">
        <v>0</v>
      </c>
      <c r="G12" s="673">
        <v>8016533.4699999997</v>
      </c>
      <c r="H12" s="673">
        <v>0</v>
      </c>
      <c r="I12" s="673">
        <v>0</v>
      </c>
      <c r="J12" s="673">
        <v>0</v>
      </c>
      <c r="K12" s="673">
        <v>0</v>
      </c>
      <c r="L12" s="673">
        <v>0</v>
      </c>
      <c r="M12" s="673">
        <v>0</v>
      </c>
      <c r="N12" s="673">
        <f t="shared" si="0"/>
        <v>8016533.4699999997</v>
      </c>
      <c r="P12" s="24"/>
    </row>
    <row r="13" spans="1:16" ht="20" customHeight="1">
      <c r="A13" s="460">
        <v>7</v>
      </c>
      <c r="B13" s="490" t="s">
        <v>604</v>
      </c>
      <c r="C13" s="673">
        <v>0</v>
      </c>
      <c r="D13" s="673">
        <v>0</v>
      </c>
      <c r="E13" s="673">
        <v>0</v>
      </c>
      <c r="F13" s="673">
        <v>0</v>
      </c>
      <c r="G13" s="673">
        <v>0</v>
      </c>
      <c r="H13" s="673">
        <v>0</v>
      </c>
      <c r="I13" s="673">
        <v>0</v>
      </c>
      <c r="J13" s="673">
        <v>0</v>
      </c>
      <c r="K13" s="673">
        <v>17935.86</v>
      </c>
      <c r="L13" s="673">
        <v>0</v>
      </c>
      <c r="M13" s="673">
        <v>0</v>
      </c>
      <c r="N13" s="673">
        <f t="shared" si="0"/>
        <v>17935.86</v>
      </c>
    </row>
    <row r="14" spans="1:16" ht="20" customHeight="1">
      <c r="A14" s="460">
        <v>8</v>
      </c>
      <c r="B14" s="490" t="s">
        <v>747</v>
      </c>
      <c r="C14" s="673">
        <v>0</v>
      </c>
      <c r="D14" s="673">
        <v>0</v>
      </c>
      <c r="E14" s="673">
        <v>0</v>
      </c>
      <c r="F14" s="673">
        <v>0</v>
      </c>
      <c r="G14" s="673">
        <v>0</v>
      </c>
      <c r="H14" s="673">
        <v>0</v>
      </c>
      <c r="I14" s="673">
        <v>0</v>
      </c>
      <c r="J14" s="673">
        <v>420607.2</v>
      </c>
      <c r="K14" s="673">
        <v>0</v>
      </c>
      <c r="L14" s="673">
        <v>0</v>
      </c>
      <c r="M14" s="673">
        <v>0</v>
      </c>
      <c r="N14" s="673">
        <f t="shared" si="0"/>
        <v>420607.2</v>
      </c>
    </row>
    <row r="15" spans="1:16" ht="20" customHeight="1">
      <c r="A15" s="460">
        <v>9</v>
      </c>
      <c r="B15" s="490" t="s">
        <v>748</v>
      </c>
      <c r="C15" s="673">
        <v>0</v>
      </c>
      <c r="D15" s="673">
        <v>0</v>
      </c>
      <c r="E15" s="673">
        <v>0</v>
      </c>
      <c r="F15" s="673">
        <v>0</v>
      </c>
      <c r="G15" s="673">
        <v>0</v>
      </c>
      <c r="H15" s="673">
        <v>0</v>
      </c>
      <c r="I15" s="673">
        <v>0</v>
      </c>
      <c r="J15" s="673">
        <v>0</v>
      </c>
      <c r="K15" s="673">
        <v>0</v>
      </c>
      <c r="L15" s="673">
        <v>0</v>
      </c>
      <c r="M15" s="673">
        <v>0</v>
      </c>
      <c r="N15" s="673">
        <f t="shared" si="0"/>
        <v>0</v>
      </c>
    </row>
    <row r="16" spans="1:16" ht="20" customHeight="1">
      <c r="A16" s="460">
        <v>10</v>
      </c>
      <c r="B16" s="490" t="s">
        <v>749</v>
      </c>
      <c r="C16" s="673">
        <v>0</v>
      </c>
      <c r="D16" s="673">
        <v>0</v>
      </c>
      <c r="E16" s="673">
        <v>0</v>
      </c>
      <c r="F16" s="673">
        <v>0</v>
      </c>
      <c r="G16" s="673">
        <v>80478.84</v>
      </c>
      <c r="H16" s="673">
        <v>0</v>
      </c>
      <c r="I16" s="673">
        <v>0</v>
      </c>
      <c r="J16" s="673">
        <v>0</v>
      </c>
      <c r="K16" s="673">
        <v>135.31</v>
      </c>
      <c r="L16" s="673">
        <v>0</v>
      </c>
      <c r="M16" s="673">
        <v>0</v>
      </c>
      <c r="N16" s="673">
        <f t="shared" si="0"/>
        <v>80614.149999999994</v>
      </c>
    </row>
    <row r="17" spans="1:14" ht="20" customHeight="1">
      <c r="A17" s="460">
        <v>11</v>
      </c>
      <c r="B17" s="491" t="s">
        <v>166</v>
      </c>
      <c r="C17" s="673">
        <f t="shared" ref="C17:L17" si="1">SUM(C7:C16)</f>
        <v>0</v>
      </c>
      <c r="D17" s="673">
        <f t="shared" si="1"/>
        <v>0</v>
      </c>
      <c r="E17" s="673">
        <f t="shared" si="1"/>
        <v>0</v>
      </c>
      <c r="F17" s="673">
        <f t="shared" si="1"/>
        <v>0</v>
      </c>
      <c r="G17" s="673">
        <f t="shared" si="1"/>
        <v>8097012.3099999996</v>
      </c>
      <c r="H17" s="673">
        <f t="shared" si="1"/>
        <v>0</v>
      </c>
      <c r="I17" s="673">
        <f t="shared" si="1"/>
        <v>0</v>
      </c>
      <c r="J17" s="673">
        <f t="shared" si="1"/>
        <v>420607.2</v>
      </c>
      <c r="K17" s="673">
        <f t="shared" si="1"/>
        <v>18071.170000000002</v>
      </c>
      <c r="L17" s="673">
        <f t="shared" si="1"/>
        <v>0</v>
      </c>
      <c r="M17" s="673">
        <f>SUM(M7:M16)</f>
        <v>0</v>
      </c>
      <c r="N17" s="673">
        <f t="shared" si="0"/>
        <v>8535690.6799999997</v>
      </c>
    </row>
    <row r="19" spans="1:14">
      <c r="B19" s="24"/>
    </row>
    <row r="21" spans="1:14">
      <c r="E21" s="709"/>
      <c r="F21" s="1074"/>
    </row>
    <row r="22" spans="1:14">
      <c r="D22" s="681"/>
      <c r="E22" s="709"/>
      <c r="F22" s="1074"/>
      <c r="G22" s="681"/>
    </row>
    <row r="23" spans="1:14">
      <c r="D23" s="681"/>
      <c r="E23" s="709"/>
      <c r="F23" s="1074"/>
      <c r="G23" s="681"/>
    </row>
    <row r="24" spans="1:14">
      <c r="D24" s="681"/>
      <c r="E24" s="709"/>
      <c r="F24" s="1074"/>
      <c r="G24" s="681"/>
    </row>
    <row r="25" spans="1:14">
      <c r="D25" s="681"/>
      <c r="E25" s="709"/>
      <c r="F25" s="1074"/>
      <c r="G25" s="681"/>
    </row>
    <row r="26" spans="1:14">
      <c r="B26" s="681"/>
      <c r="D26" s="681"/>
      <c r="E26" s="709"/>
      <c r="F26" s="1074"/>
      <c r="G26" s="681"/>
    </row>
    <row r="27" spans="1:14">
      <c r="B27" s="681"/>
      <c r="E27" s="709"/>
      <c r="F27" s="1074"/>
    </row>
    <row r="28" spans="1:14">
      <c r="B28" s="681"/>
    </row>
    <row r="29" spans="1:14">
      <c r="B29" s="681"/>
    </row>
    <row r="30" spans="1:14">
      <c r="B30" s="681"/>
    </row>
  </sheetData>
  <mergeCells count="2">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&amp;CEN
Annex XXV</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C33DE-00CA-41EE-9C4E-2AB27BFC03D3}">
  <sheetPr codeName="Sheet76"/>
  <dimension ref="A1:T28"/>
  <sheetViews>
    <sheetView workbookViewId="0"/>
  </sheetViews>
  <sheetFormatPr baseColWidth="10" defaultColWidth="9.1640625" defaultRowHeight="15"/>
  <cols>
    <col min="1" max="1" width="9.1640625" style="1"/>
    <col min="2" max="2" width="20.5" style="1" customWidth="1"/>
    <col min="3" max="3" width="29.5" style="1" customWidth="1"/>
    <col min="4" max="10" width="10.5" style="1" customWidth="1"/>
    <col min="11" max="16384" width="9.1640625" style="1"/>
  </cols>
  <sheetData>
    <row r="1" spans="1:13" ht="20">
      <c r="A1" s="480" t="s">
        <v>1253</v>
      </c>
    </row>
    <row r="2" spans="1:13" ht="16">
      <c r="A2" s="470" t="s">
        <v>251</v>
      </c>
      <c r="E2" s="492"/>
    </row>
    <row r="3" spans="1:13">
      <c r="B3" s="95"/>
      <c r="C3" s="471"/>
      <c r="D3" s="493"/>
      <c r="E3" s="471"/>
      <c r="F3" s="471"/>
      <c r="G3" s="471"/>
      <c r="H3" s="471"/>
      <c r="I3" s="471"/>
      <c r="J3" s="471"/>
      <c r="M3" s="153"/>
    </row>
    <row r="4" spans="1:13" ht="20" customHeight="1">
      <c r="B4" s="216"/>
      <c r="C4" s="15"/>
      <c r="D4" s="5" t="s">
        <v>7</v>
      </c>
      <c r="E4" s="5" t="s">
        <v>8</v>
      </c>
      <c r="F4" s="5" t="s">
        <v>9</v>
      </c>
      <c r="G4" s="5" t="s">
        <v>46</v>
      </c>
      <c r="H4" s="5" t="s">
        <v>47</v>
      </c>
      <c r="I4" s="5" t="s">
        <v>155</v>
      </c>
      <c r="J4" s="5" t="s">
        <v>156</v>
      </c>
    </row>
    <row r="5" spans="1:13" ht="20" customHeight="1">
      <c r="B5" s="1526"/>
      <c r="C5" s="1303" t="s">
        <v>1293</v>
      </c>
      <c r="D5" s="1590" t="s">
        <v>105</v>
      </c>
      <c r="E5" s="1587" t="s">
        <v>989</v>
      </c>
      <c r="F5" s="1587" t="s">
        <v>990</v>
      </c>
      <c r="G5" s="1587" t="s">
        <v>991</v>
      </c>
      <c r="H5" s="1587" t="s">
        <v>992</v>
      </c>
      <c r="I5" s="1587" t="s">
        <v>1268</v>
      </c>
      <c r="J5" s="1587" t="s">
        <v>1294</v>
      </c>
    </row>
    <row r="6" spans="1:13" ht="81" customHeight="1">
      <c r="A6" s="494"/>
      <c r="B6" s="1526"/>
      <c r="C6" s="1303"/>
      <c r="D6" s="1591"/>
      <c r="E6" s="1588"/>
      <c r="F6" s="1588"/>
      <c r="G6" s="1588"/>
      <c r="H6" s="1588"/>
      <c r="I6" s="1588"/>
      <c r="J6" s="1588"/>
    </row>
    <row r="7" spans="1:13" ht="34.5" customHeight="1">
      <c r="A7" s="142" t="s">
        <v>1295</v>
      </c>
      <c r="B7" s="44" t="s">
        <v>997</v>
      </c>
      <c r="C7" s="15"/>
      <c r="D7" s="44"/>
      <c r="E7" s="44"/>
      <c r="F7" s="44"/>
      <c r="G7" s="44"/>
      <c r="H7" s="44"/>
      <c r="I7" s="44"/>
      <c r="J7" s="44"/>
    </row>
    <row r="8" spans="1:13" ht="20" customHeight="1">
      <c r="A8" s="495">
        <v>1</v>
      </c>
      <c r="B8" s="44"/>
      <c r="C8" s="15" t="s">
        <v>998</v>
      </c>
      <c r="D8" s="44"/>
      <c r="E8" s="44"/>
      <c r="F8" s="44"/>
      <c r="G8" s="44"/>
      <c r="H8" s="44"/>
      <c r="I8" s="44"/>
      <c r="J8" s="44"/>
    </row>
    <row r="9" spans="1:13" ht="20" customHeight="1">
      <c r="A9" s="495">
        <v>2</v>
      </c>
      <c r="B9" s="44"/>
      <c r="C9" s="15" t="s">
        <v>1001</v>
      </c>
      <c r="D9" s="44"/>
      <c r="E9" s="44"/>
      <c r="F9" s="44"/>
      <c r="G9" s="44"/>
      <c r="H9" s="44"/>
      <c r="I9" s="44"/>
      <c r="J9" s="44"/>
    </row>
    <row r="10" spans="1:13" ht="20" customHeight="1">
      <c r="A10" s="495">
        <v>3</v>
      </c>
      <c r="B10" s="44"/>
      <c r="C10" s="15" t="s">
        <v>1002</v>
      </c>
      <c r="D10" s="44"/>
      <c r="E10" s="44"/>
      <c r="F10" s="44"/>
      <c r="G10" s="44"/>
      <c r="H10" s="44"/>
      <c r="I10" s="44"/>
      <c r="J10" s="44"/>
    </row>
    <row r="11" spans="1:13" ht="20" customHeight="1">
      <c r="A11" s="495">
        <v>4</v>
      </c>
      <c r="B11" s="44"/>
      <c r="C11" s="15" t="s">
        <v>1003</v>
      </c>
      <c r="D11" s="44"/>
      <c r="E11" s="44"/>
      <c r="F11" s="44"/>
      <c r="G11" s="44"/>
      <c r="H11" s="44"/>
      <c r="I11" s="44"/>
      <c r="J11" s="44"/>
    </row>
    <row r="12" spans="1:13" ht="20" customHeight="1">
      <c r="A12" s="495">
        <v>5</v>
      </c>
      <c r="B12" s="44"/>
      <c r="C12" s="15" t="s">
        <v>1004</v>
      </c>
      <c r="D12" s="44"/>
      <c r="E12" s="44"/>
      <c r="F12" s="44"/>
      <c r="G12" s="44"/>
      <c r="H12" s="44"/>
      <c r="I12" s="44"/>
      <c r="J12" s="44"/>
    </row>
    <row r="13" spans="1:13" ht="20" customHeight="1">
      <c r="A13" s="495">
        <v>6</v>
      </c>
      <c r="B13" s="44"/>
      <c r="C13" s="15" t="s">
        <v>1007</v>
      </c>
      <c r="D13" s="44"/>
      <c r="E13" s="44"/>
      <c r="F13" s="44"/>
      <c r="G13" s="44"/>
      <c r="H13" s="44"/>
      <c r="I13" s="44"/>
      <c r="J13" s="44"/>
    </row>
    <row r="14" spans="1:13" ht="20" customHeight="1">
      <c r="A14" s="495">
        <v>7</v>
      </c>
      <c r="B14" s="44"/>
      <c r="C14" s="15" t="s">
        <v>1010</v>
      </c>
      <c r="D14" s="44"/>
      <c r="E14" s="44"/>
      <c r="F14" s="44"/>
      <c r="G14" s="44"/>
      <c r="H14" s="44"/>
      <c r="I14" s="44"/>
      <c r="J14" s="44"/>
    </row>
    <row r="15" spans="1:13" ht="20" customHeight="1">
      <c r="A15" s="495">
        <v>8</v>
      </c>
      <c r="B15" s="44"/>
      <c r="C15" s="15" t="s">
        <v>1014</v>
      </c>
      <c r="D15" s="44"/>
      <c r="E15" s="44"/>
      <c r="F15" s="44"/>
      <c r="G15" s="44"/>
      <c r="H15" s="44"/>
      <c r="I15" s="44"/>
      <c r="J15" s="44"/>
    </row>
    <row r="16" spans="1:13" ht="20" customHeight="1">
      <c r="A16" s="495" t="s">
        <v>1296</v>
      </c>
      <c r="B16" s="44"/>
      <c r="C16" s="5" t="s">
        <v>1297</v>
      </c>
      <c r="D16" s="44"/>
      <c r="E16" s="44"/>
      <c r="F16" s="44"/>
      <c r="G16" s="44"/>
      <c r="H16" s="44"/>
      <c r="I16" s="44"/>
      <c r="J16" s="44"/>
    </row>
    <row r="17" spans="1:20" ht="20" customHeight="1">
      <c r="A17" s="496" t="s">
        <v>1298</v>
      </c>
      <c r="B17" s="1589" t="s">
        <v>1299</v>
      </c>
      <c r="C17" s="1589"/>
      <c r="D17" s="44"/>
      <c r="E17" s="44"/>
      <c r="F17" s="44"/>
      <c r="G17" s="44"/>
      <c r="H17" s="44"/>
      <c r="I17" s="44"/>
      <c r="J17" s="44"/>
    </row>
    <row r="18" spans="1:20">
      <c r="B18" s="129"/>
    </row>
    <row r="27" spans="1:20" ht="24">
      <c r="O27" s="479"/>
      <c r="P27" s="497"/>
      <c r="Q27" s="497"/>
      <c r="R27" s="497"/>
      <c r="S27" s="497"/>
      <c r="T27" s="497"/>
    </row>
    <row r="28" spans="1:20">
      <c r="O28" s="153"/>
    </row>
  </sheetData>
  <mergeCells count="10">
    <mergeCell ref="H5:H6"/>
    <mergeCell ref="I5:I6"/>
    <mergeCell ref="J5:J6"/>
    <mergeCell ref="B17:C17"/>
    <mergeCell ref="B5:B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95" fitToWidth="0" fitToHeight="0" orientation="landscape" r:id="rId1"/>
  <headerFooter>
    <oddHeader>&amp;CEN
Annex XXV</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8BC86-8210-4BD5-B857-597400D37371}">
  <sheetPr codeName="Sheet77"/>
  <dimension ref="A1:M18"/>
  <sheetViews>
    <sheetView workbookViewId="0"/>
  </sheetViews>
  <sheetFormatPr baseColWidth="10" defaultColWidth="9.1640625" defaultRowHeight="15"/>
  <cols>
    <col min="1" max="1" width="4" style="1" customWidth="1"/>
    <col min="2" max="2" width="23.83203125" style="1" customWidth="1"/>
    <col min="3" max="10" width="14.5" style="1" customWidth="1"/>
    <col min="11" max="16384" width="9.1640625" style="1"/>
  </cols>
  <sheetData>
    <row r="1" spans="1:10" ht="20">
      <c r="A1" s="484" t="s">
        <v>1300</v>
      </c>
    </row>
    <row r="2" spans="1:10" ht="20">
      <c r="A2" s="470" t="s">
        <v>1301</v>
      </c>
      <c r="B2" s="368"/>
    </row>
    <row r="4" spans="1:10">
      <c r="B4" s="473"/>
      <c r="C4" s="460" t="s">
        <v>7</v>
      </c>
      <c r="D4" s="460" t="s">
        <v>8</v>
      </c>
      <c r="E4" s="460" t="s">
        <v>9</v>
      </c>
      <c r="F4" s="460" t="s">
        <v>46</v>
      </c>
      <c r="G4" s="460" t="s">
        <v>47</v>
      </c>
      <c r="H4" s="460" t="s">
        <v>155</v>
      </c>
      <c r="I4" s="460" t="s">
        <v>156</v>
      </c>
      <c r="J4" s="460" t="s">
        <v>157</v>
      </c>
    </row>
    <row r="5" spans="1:10" ht="15" customHeight="1">
      <c r="B5" s="473"/>
      <c r="C5" s="1585" t="s">
        <v>1302</v>
      </c>
      <c r="D5" s="1585"/>
      <c r="E5" s="1585"/>
      <c r="F5" s="1585"/>
      <c r="G5" s="1592" t="s">
        <v>1303</v>
      </c>
      <c r="H5" s="1593"/>
      <c r="I5" s="1593"/>
      <c r="J5" s="1594"/>
    </row>
    <row r="6" spans="1:10" ht="21" customHeight="1">
      <c r="A6" s="3"/>
      <c r="B6" s="1595" t="s">
        <v>1304</v>
      </c>
      <c r="C6" s="1585" t="s">
        <v>1305</v>
      </c>
      <c r="D6" s="1585"/>
      <c r="E6" s="1585" t="s">
        <v>1306</v>
      </c>
      <c r="F6" s="1585"/>
      <c r="G6" s="1592" t="s">
        <v>1305</v>
      </c>
      <c r="H6" s="1594"/>
      <c r="I6" s="1592" t="s">
        <v>1306</v>
      </c>
      <c r="J6" s="1594"/>
    </row>
    <row r="7" spans="1:10">
      <c r="A7" s="3"/>
      <c r="B7" s="1595"/>
      <c r="C7" s="460" t="s">
        <v>1307</v>
      </c>
      <c r="D7" s="460" t="s">
        <v>1308</v>
      </c>
      <c r="E7" s="460" t="s">
        <v>1307</v>
      </c>
      <c r="F7" s="460" t="s">
        <v>1308</v>
      </c>
      <c r="G7" s="472" t="s">
        <v>1307</v>
      </c>
      <c r="H7" s="472" t="s">
        <v>1308</v>
      </c>
      <c r="I7" s="472" t="s">
        <v>1307</v>
      </c>
      <c r="J7" s="472" t="s">
        <v>1308</v>
      </c>
    </row>
    <row r="8" spans="1:10">
      <c r="A8" s="402">
        <v>1</v>
      </c>
      <c r="B8" s="474" t="s">
        <v>1309</v>
      </c>
      <c r="C8" s="460"/>
      <c r="D8" s="460"/>
      <c r="E8" s="460"/>
      <c r="F8" s="460"/>
      <c r="G8" s="460"/>
      <c r="H8" s="460"/>
      <c r="I8" s="460"/>
      <c r="J8" s="460"/>
    </row>
    <row r="9" spans="1:10">
      <c r="A9" s="402">
        <v>2</v>
      </c>
      <c r="B9" s="474" t="s">
        <v>1310</v>
      </c>
      <c r="C9" s="460"/>
      <c r="D9" s="460"/>
      <c r="E9" s="460"/>
      <c r="F9" s="460"/>
      <c r="G9" s="460"/>
      <c r="H9" s="460"/>
      <c r="I9" s="460"/>
      <c r="J9" s="460"/>
    </row>
    <row r="10" spans="1:10">
      <c r="A10" s="402">
        <v>3</v>
      </c>
      <c r="B10" s="474" t="s">
        <v>1311</v>
      </c>
      <c r="C10" s="460"/>
      <c r="D10" s="460"/>
      <c r="E10" s="460"/>
      <c r="F10" s="460"/>
      <c r="G10" s="460"/>
      <c r="H10" s="460"/>
      <c r="I10" s="460"/>
      <c r="J10" s="460"/>
    </row>
    <row r="11" spans="1:10">
      <c r="A11" s="402">
        <v>4</v>
      </c>
      <c r="B11" s="474" t="s">
        <v>1312</v>
      </c>
      <c r="C11" s="460"/>
      <c r="D11" s="460"/>
      <c r="E11" s="460"/>
      <c r="F11" s="460"/>
      <c r="G11" s="460"/>
      <c r="H11" s="460"/>
      <c r="I11" s="460"/>
      <c r="J11" s="460"/>
    </row>
    <row r="12" spans="1:10">
      <c r="A12" s="402">
        <v>5</v>
      </c>
      <c r="B12" s="474" t="s">
        <v>1313</v>
      </c>
      <c r="C12" s="460"/>
      <c r="D12" s="460"/>
      <c r="E12" s="460"/>
      <c r="F12" s="460"/>
      <c r="G12" s="460"/>
      <c r="H12" s="460"/>
      <c r="I12" s="460"/>
      <c r="J12" s="460"/>
    </row>
    <row r="13" spans="1:10">
      <c r="A13" s="402">
        <v>6</v>
      </c>
      <c r="B13" s="474" t="s">
        <v>1314</v>
      </c>
      <c r="C13" s="460"/>
      <c r="D13" s="460"/>
      <c r="E13" s="460"/>
      <c r="F13" s="460"/>
      <c r="G13" s="460"/>
      <c r="H13" s="460"/>
      <c r="I13" s="460"/>
      <c r="J13" s="460"/>
    </row>
    <row r="14" spans="1:10">
      <c r="A14" s="402">
        <v>7</v>
      </c>
      <c r="B14" s="474" t="s">
        <v>1315</v>
      </c>
      <c r="C14" s="460"/>
      <c r="D14" s="460"/>
      <c r="E14" s="460"/>
      <c r="F14" s="460"/>
      <c r="G14" s="460"/>
      <c r="H14" s="460"/>
      <c r="I14" s="460"/>
      <c r="J14" s="460"/>
    </row>
    <row r="15" spans="1:10">
      <c r="A15" s="402">
        <v>8</v>
      </c>
      <c r="B15" s="474" t="s">
        <v>933</v>
      </c>
      <c r="C15" s="460"/>
      <c r="D15" s="460"/>
      <c r="E15" s="460"/>
      <c r="F15" s="460"/>
      <c r="G15" s="460"/>
      <c r="H15" s="460"/>
      <c r="I15" s="460"/>
      <c r="J15" s="460"/>
    </row>
    <row r="16" spans="1:10">
      <c r="A16" s="39">
        <v>9</v>
      </c>
      <c r="B16" s="461" t="s">
        <v>45</v>
      </c>
      <c r="C16" s="461"/>
      <c r="D16" s="461"/>
      <c r="E16" s="461"/>
      <c r="F16" s="461"/>
      <c r="G16" s="461"/>
      <c r="H16" s="461"/>
      <c r="I16" s="461"/>
      <c r="J16" s="461"/>
    </row>
    <row r="17" spans="2:13">
      <c r="B17" s="90"/>
      <c r="C17" s="90"/>
      <c r="D17" s="90"/>
      <c r="E17" s="90"/>
      <c r="F17" s="90"/>
      <c r="G17" s="90"/>
      <c r="H17" s="90"/>
      <c r="I17" s="90"/>
      <c r="J17" s="90"/>
    </row>
    <row r="18" spans="2:13">
      <c r="M18" s="24"/>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&amp;CEN
Annex XXV</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2501-1CD9-46FE-8505-2A3BB83A0144}">
  <sheetPr codeName="Sheet78"/>
  <dimension ref="A1:H15"/>
  <sheetViews>
    <sheetView workbookViewId="0"/>
  </sheetViews>
  <sheetFormatPr baseColWidth="10" defaultColWidth="9.1640625" defaultRowHeight="15"/>
  <cols>
    <col min="1" max="1" width="9.1640625" style="1"/>
    <col min="2" max="2" width="37.5" style="1" customWidth="1"/>
    <col min="3" max="4" width="18.1640625" style="1" customWidth="1"/>
    <col min="5" max="16384" width="9.1640625" style="1"/>
  </cols>
  <sheetData>
    <row r="1" spans="1:8" ht="20">
      <c r="A1" s="368" t="s">
        <v>1254</v>
      </c>
    </row>
    <row r="2" spans="1:8" ht="16">
      <c r="A2" s="470" t="s">
        <v>1316</v>
      </c>
    </row>
    <row r="3" spans="1:8">
      <c r="B3" s="276"/>
      <c r="C3" s="354"/>
      <c r="D3" s="354"/>
    </row>
    <row r="4" spans="1:8" ht="20" customHeight="1">
      <c r="B4" s="473"/>
      <c r="C4" s="472" t="s">
        <v>7</v>
      </c>
      <c r="D4" s="498" t="s">
        <v>8</v>
      </c>
    </row>
    <row r="5" spans="1:8" ht="20" customHeight="1">
      <c r="B5" s="473"/>
      <c r="C5" s="499" t="s">
        <v>1317</v>
      </c>
      <c r="D5" s="460" t="s">
        <v>1318</v>
      </c>
    </row>
    <row r="6" spans="1:8" ht="20" customHeight="1">
      <c r="A6" s="1596" t="s">
        <v>1319</v>
      </c>
      <c r="B6" s="1597"/>
      <c r="C6" s="500"/>
      <c r="D6" s="501"/>
      <c r="H6" s="24"/>
    </row>
    <row r="7" spans="1:8" ht="20" customHeight="1">
      <c r="A7" s="41">
        <v>1</v>
      </c>
      <c r="B7" s="502" t="s">
        <v>1320</v>
      </c>
      <c r="C7" s="70"/>
      <c r="D7" s="70"/>
    </row>
    <row r="8" spans="1:8" ht="20" customHeight="1">
      <c r="A8" s="41">
        <v>2</v>
      </c>
      <c r="B8" s="502" t="s">
        <v>1321</v>
      </c>
      <c r="C8" s="70"/>
      <c r="D8" s="70"/>
    </row>
    <row r="9" spans="1:8" ht="20" customHeight="1">
      <c r="A9" s="41">
        <v>3</v>
      </c>
      <c r="B9" s="502" t="s">
        <v>1322</v>
      </c>
      <c r="C9" s="70"/>
      <c r="D9" s="70"/>
    </row>
    <row r="10" spans="1:8" ht="20" customHeight="1">
      <c r="A10" s="41">
        <v>4</v>
      </c>
      <c r="B10" s="502" t="s">
        <v>1323</v>
      </c>
      <c r="C10" s="70"/>
      <c r="D10" s="70"/>
    </row>
    <row r="11" spans="1:8" ht="20" customHeight="1">
      <c r="A11" s="41">
        <v>5</v>
      </c>
      <c r="B11" s="502" t="s">
        <v>1324</v>
      </c>
      <c r="C11" s="70"/>
      <c r="D11" s="70"/>
    </row>
    <row r="12" spans="1:8" ht="20" customHeight="1">
      <c r="A12" s="41">
        <v>6</v>
      </c>
      <c r="B12" s="503" t="s">
        <v>1325</v>
      </c>
      <c r="C12" s="70"/>
      <c r="D12" s="70"/>
    </row>
    <row r="13" spans="1:8" ht="20" customHeight="1">
      <c r="A13" s="1596" t="s">
        <v>1326</v>
      </c>
      <c r="B13" s="1597"/>
      <c r="C13" s="504"/>
      <c r="D13" s="504"/>
    </row>
    <row r="14" spans="1:8" ht="20" customHeight="1">
      <c r="A14" s="142">
        <v>7</v>
      </c>
      <c r="B14" s="502" t="s">
        <v>1327</v>
      </c>
      <c r="C14" s="70"/>
      <c r="D14" s="70"/>
      <c r="H14" s="24"/>
    </row>
    <row r="15" spans="1:8" ht="20" customHeight="1">
      <c r="A15" s="142">
        <v>8</v>
      </c>
      <c r="B15" s="502" t="s">
        <v>1328</v>
      </c>
      <c r="C15" s="70"/>
      <c r="D15" s="70"/>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&amp;CEN
Annex XXV</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D436-D694-426C-8A1F-F5FA0C5346E9}">
  <sheetPr codeName="Sheet79">
    <pageSetUpPr fitToPage="1"/>
  </sheetPr>
  <dimension ref="A1:C15"/>
  <sheetViews>
    <sheetView workbookViewId="0"/>
  </sheetViews>
  <sheetFormatPr baseColWidth="10" defaultColWidth="9.1640625" defaultRowHeight="15"/>
  <cols>
    <col min="1" max="1" width="7.5" style="1" customWidth="1"/>
    <col min="2" max="2" width="55" style="1" customWidth="1"/>
    <col min="3" max="3" width="11.5" style="1" customWidth="1"/>
    <col min="4" max="16384" width="9.1640625" style="1"/>
  </cols>
  <sheetData>
    <row r="1" spans="1:3" ht="20">
      <c r="A1" s="368" t="s">
        <v>1255</v>
      </c>
    </row>
    <row r="2" spans="1:3" ht="16">
      <c r="A2" s="470" t="s">
        <v>251</v>
      </c>
    </row>
    <row r="3" spans="1:3">
      <c r="A3" s="354"/>
      <c r="B3" s="354"/>
      <c r="C3" s="505"/>
    </row>
    <row r="4" spans="1:3" ht="20" customHeight="1">
      <c r="A4" s="506"/>
      <c r="B4" s="506"/>
      <c r="C4" s="472" t="s">
        <v>7</v>
      </c>
    </row>
    <row r="5" spans="1:3" ht="39" customHeight="1">
      <c r="A5" s="506"/>
      <c r="B5" s="507"/>
      <c r="C5" s="472" t="s">
        <v>1268</v>
      </c>
    </row>
    <row r="6" spans="1:3" ht="20" customHeight="1">
      <c r="A6" s="508">
        <v>1</v>
      </c>
      <c r="B6" s="483" t="s">
        <v>1329</v>
      </c>
      <c r="C6" s="474"/>
    </row>
    <row r="7" spans="1:3" ht="20" customHeight="1">
      <c r="A7" s="472">
        <v>2</v>
      </c>
      <c r="B7" s="474" t="s">
        <v>1330</v>
      </c>
      <c r="C7" s="474"/>
    </row>
    <row r="8" spans="1:3" ht="20" customHeight="1">
      <c r="A8" s="472">
        <v>3</v>
      </c>
      <c r="B8" s="474" t="s">
        <v>1331</v>
      </c>
      <c r="C8" s="474"/>
    </row>
    <row r="9" spans="1:3" ht="20" customHeight="1">
      <c r="A9" s="472">
        <v>4</v>
      </c>
      <c r="B9" s="474" t="s">
        <v>1332</v>
      </c>
      <c r="C9" s="474"/>
    </row>
    <row r="10" spans="1:3" ht="20" customHeight="1">
      <c r="A10" s="472">
        <v>5</v>
      </c>
      <c r="B10" s="474" t="s">
        <v>1333</v>
      </c>
      <c r="C10" s="474"/>
    </row>
    <row r="11" spans="1:3" ht="20" customHeight="1">
      <c r="A11" s="472">
        <v>6</v>
      </c>
      <c r="B11" s="474" t="s">
        <v>1334</v>
      </c>
      <c r="C11" s="474"/>
    </row>
    <row r="12" spans="1:3" ht="20" customHeight="1">
      <c r="A12" s="472">
        <v>7</v>
      </c>
      <c r="B12" s="474" t="s">
        <v>1335</v>
      </c>
      <c r="C12" s="474"/>
    </row>
    <row r="13" spans="1:3" ht="20" customHeight="1">
      <c r="A13" s="472">
        <v>8</v>
      </c>
      <c r="B13" s="474" t="s">
        <v>1223</v>
      </c>
      <c r="C13" s="474"/>
    </row>
    <row r="14" spans="1:3" ht="20" customHeight="1">
      <c r="A14" s="508">
        <v>9</v>
      </c>
      <c r="B14" s="483" t="s">
        <v>1336</v>
      </c>
      <c r="C14" s="474"/>
    </row>
    <row r="15" spans="1:3">
      <c r="A15" s="3"/>
      <c r="B15" s="3"/>
      <c r="C15" s="3"/>
    </row>
  </sheetData>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6475B-E40D-498B-8734-BDD644C565AA}">
  <sheetPr codeName="Sheet80">
    <pageSetUpPr fitToPage="1"/>
  </sheetPr>
  <dimension ref="A1:D25"/>
  <sheetViews>
    <sheetView workbookViewId="0"/>
  </sheetViews>
  <sheetFormatPr baseColWidth="10" defaultColWidth="9.1640625" defaultRowHeight="15"/>
  <cols>
    <col min="1" max="1" width="9.1640625" style="3"/>
    <col min="2" max="2" width="86.5" style="3" customWidth="1"/>
    <col min="3" max="3" width="16.5" style="3" customWidth="1"/>
    <col min="4" max="4" width="18.5" style="3" customWidth="1"/>
    <col min="5" max="16384" width="9.1640625" style="3"/>
  </cols>
  <sheetData>
    <row r="1" spans="1:4" ht="20">
      <c r="A1" s="484" t="s">
        <v>1256</v>
      </c>
    </row>
    <row r="2" spans="1:4" ht="16">
      <c r="A2" s="509" t="s">
        <v>251</v>
      </c>
    </row>
    <row r="3" spans="1:4" ht="20" customHeight="1">
      <c r="A3" s="510"/>
      <c r="B3" s="511"/>
      <c r="C3" s="510"/>
      <c r="D3" s="510"/>
    </row>
    <row r="4" spans="1:4" ht="20" customHeight="1">
      <c r="A4" s="510"/>
      <c r="B4" s="511"/>
      <c r="C4" s="472" t="s">
        <v>7</v>
      </c>
      <c r="D4" s="472" t="s">
        <v>8</v>
      </c>
    </row>
    <row r="5" spans="1:4" ht="30" customHeight="1">
      <c r="A5" s="510"/>
      <c r="B5" s="511"/>
      <c r="C5" s="472" t="s">
        <v>1337</v>
      </c>
      <c r="D5" s="472" t="s">
        <v>1268</v>
      </c>
    </row>
    <row r="6" spans="1:4" ht="20" customHeight="1">
      <c r="A6" s="508">
        <v>1</v>
      </c>
      <c r="B6" s="483" t="s">
        <v>1338</v>
      </c>
      <c r="C6" s="512"/>
      <c r="D6" s="513"/>
    </row>
    <row r="7" spans="1:4" ht="29.25" customHeight="1">
      <c r="A7" s="472">
        <v>2</v>
      </c>
      <c r="B7" s="474" t="s">
        <v>1339</v>
      </c>
      <c r="C7" s="513"/>
      <c r="D7" s="513"/>
    </row>
    <row r="8" spans="1:4" ht="20" customHeight="1">
      <c r="A8" s="472">
        <v>3</v>
      </c>
      <c r="B8" s="474" t="s">
        <v>1340</v>
      </c>
      <c r="C8" s="513"/>
      <c r="D8" s="513"/>
    </row>
    <row r="9" spans="1:4" ht="20" customHeight="1">
      <c r="A9" s="472">
        <v>4</v>
      </c>
      <c r="B9" s="474" t="s">
        <v>1341</v>
      </c>
      <c r="C9" s="513"/>
      <c r="D9" s="513"/>
    </row>
    <row r="10" spans="1:4" ht="20" customHeight="1">
      <c r="A10" s="472">
        <v>5</v>
      </c>
      <c r="B10" s="474" t="s">
        <v>1342</v>
      </c>
      <c r="C10" s="513"/>
      <c r="D10" s="513"/>
    </row>
    <row r="11" spans="1:4" ht="20" customHeight="1">
      <c r="A11" s="472">
        <v>6</v>
      </c>
      <c r="B11" s="474" t="s">
        <v>1343</v>
      </c>
      <c r="C11" s="513"/>
      <c r="D11" s="513"/>
    </row>
    <row r="12" spans="1:4" ht="20" customHeight="1">
      <c r="A12" s="472">
        <v>7</v>
      </c>
      <c r="B12" s="474" t="s">
        <v>1344</v>
      </c>
      <c r="C12" s="513"/>
      <c r="D12" s="512"/>
    </row>
    <row r="13" spans="1:4" ht="20" customHeight="1">
      <c r="A13" s="472">
        <v>8</v>
      </c>
      <c r="B13" s="474" t="s">
        <v>1345</v>
      </c>
      <c r="C13" s="513"/>
      <c r="D13" s="513"/>
    </row>
    <row r="14" spans="1:4" ht="20" customHeight="1">
      <c r="A14" s="472">
        <v>9</v>
      </c>
      <c r="B14" s="474" t="s">
        <v>1346</v>
      </c>
      <c r="C14" s="513"/>
      <c r="D14" s="513"/>
    </row>
    <row r="15" spans="1:4" ht="20" customHeight="1">
      <c r="A15" s="472">
        <v>10</v>
      </c>
      <c r="B15" s="474" t="s">
        <v>1347</v>
      </c>
      <c r="C15" s="513"/>
      <c r="D15" s="513"/>
    </row>
    <row r="16" spans="1:4" ht="20" customHeight="1">
      <c r="A16" s="508">
        <v>11</v>
      </c>
      <c r="B16" s="491" t="s">
        <v>1348</v>
      </c>
      <c r="C16" s="512"/>
      <c r="D16" s="513"/>
    </row>
    <row r="17" spans="1:4" ht="32.25" customHeight="1">
      <c r="A17" s="472">
        <v>12</v>
      </c>
      <c r="B17" s="474" t="s">
        <v>1349</v>
      </c>
      <c r="C17" s="513"/>
      <c r="D17" s="513"/>
    </row>
    <row r="18" spans="1:4" ht="20" customHeight="1">
      <c r="A18" s="472">
        <v>13</v>
      </c>
      <c r="B18" s="474" t="s">
        <v>1340</v>
      </c>
      <c r="C18" s="513"/>
      <c r="D18" s="513"/>
    </row>
    <row r="19" spans="1:4" ht="20" customHeight="1">
      <c r="A19" s="472">
        <v>14</v>
      </c>
      <c r="B19" s="474" t="s">
        <v>1341</v>
      </c>
      <c r="C19" s="513"/>
      <c r="D19" s="513"/>
    </row>
    <row r="20" spans="1:4" ht="20" customHeight="1">
      <c r="A20" s="472">
        <v>15</v>
      </c>
      <c r="B20" s="474" t="s">
        <v>1342</v>
      </c>
      <c r="C20" s="513"/>
      <c r="D20" s="513"/>
    </row>
    <row r="21" spans="1:4" ht="20" customHeight="1">
      <c r="A21" s="472">
        <v>16</v>
      </c>
      <c r="B21" s="474" t="s">
        <v>1343</v>
      </c>
      <c r="C21" s="513"/>
      <c r="D21" s="513"/>
    </row>
    <row r="22" spans="1:4" ht="20" customHeight="1">
      <c r="A22" s="472">
        <v>17</v>
      </c>
      <c r="B22" s="474" t="s">
        <v>1344</v>
      </c>
      <c r="C22" s="513"/>
      <c r="D22" s="514"/>
    </row>
    <row r="23" spans="1:4" ht="20" customHeight="1">
      <c r="A23" s="472">
        <v>18</v>
      </c>
      <c r="B23" s="474" t="s">
        <v>1345</v>
      </c>
      <c r="C23" s="513"/>
      <c r="D23" s="513"/>
    </row>
    <row r="24" spans="1:4" ht="20" customHeight="1">
      <c r="A24" s="472">
        <v>19</v>
      </c>
      <c r="B24" s="474" t="s">
        <v>1346</v>
      </c>
      <c r="C24" s="513"/>
      <c r="D24" s="513"/>
    </row>
    <row r="25" spans="1:4" ht="20" customHeight="1">
      <c r="A25" s="472">
        <v>20</v>
      </c>
      <c r="B25" s="474" t="s">
        <v>1347</v>
      </c>
      <c r="C25" s="513"/>
      <c r="D25" s="513"/>
    </row>
  </sheetData>
  <pageMargins left="0.70866141732283472" right="0.70866141732283472" top="0.74803149606299213" bottom="0.74803149606299213" header="0.31496062992125984" footer="0.31496062992125984"/>
  <pageSetup paperSize="9" scale="95" orientation="landscape" r:id="rId1"/>
  <headerFooter>
    <oddHeader>&amp;CEN 
Annex XXV</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7CC04-407A-4CE2-9C35-5594F4F3D8E1}">
  <sheetPr codeName="Sheet82">
    <pageSetUpPr fitToPage="1"/>
  </sheetPr>
  <dimension ref="A1:C16"/>
  <sheetViews>
    <sheetView workbookViewId="0"/>
  </sheetViews>
  <sheetFormatPr baseColWidth="10" defaultColWidth="11.5" defaultRowHeight="15"/>
  <cols>
    <col min="1" max="1" width="14.5" style="1" customWidth="1"/>
    <col min="2" max="2" width="12.5" style="1" bestFit="1" customWidth="1"/>
    <col min="3" max="3" width="87.5" style="1" customWidth="1"/>
    <col min="4" max="16384" width="11.5" style="1"/>
  </cols>
  <sheetData>
    <row r="1" spans="1:3" ht="19">
      <c r="A1" s="43" t="s">
        <v>1350</v>
      </c>
    </row>
    <row r="2" spans="1:3">
      <c r="A2" s="1" t="s">
        <v>120</v>
      </c>
    </row>
    <row r="5" spans="1:3" ht="16">
      <c r="A5" s="39" t="s">
        <v>121</v>
      </c>
      <c r="B5" s="15" t="s">
        <v>113</v>
      </c>
      <c r="C5" s="44" t="s">
        <v>122</v>
      </c>
    </row>
    <row r="6" spans="1:3" ht="80">
      <c r="A6" s="41" t="s">
        <v>1356</v>
      </c>
      <c r="B6" s="15" t="s">
        <v>116</v>
      </c>
      <c r="C6" s="515" t="s">
        <v>1357</v>
      </c>
    </row>
    <row r="7" spans="1:3" ht="80">
      <c r="A7" s="41" t="s">
        <v>1358</v>
      </c>
      <c r="B7" s="45" t="s">
        <v>117</v>
      </c>
      <c r="C7" s="515" t="s">
        <v>1359</v>
      </c>
    </row>
    <row r="8" spans="1:3" ht="48">
      <c r="A8" s="41" t="s">
        <v>1360</v>
      </c>
      <c r="B8" s="15" t="s">
        <v>147</v>
      </c>
      <c r="C8" s="83" t="s">
        <v>1361</v>
      </c>
    </row>
    <row r="9" spans="1:3" ht="128">
      <c r="A9" s="41" t="s">
        <v>1362</v>
      </c>
      <c r="B9" s="15" t="s">
        <v>132</v>
      </c>
      <c r="C9" s="515" t="s">
        <v>1363</v>
      </c>
    </row>
    <row r="10" spans="1:3" ht="32">
      <c r="A10" s="41" t="s">
        <v>1364</v>
      </c>
      <c r="B10" s="15" t="s">
        <v>134</v>
      </c>
      <c r="C10" s="83" t="s">
        <v>1365</v>
      </c>
    </row>
    <row r="11" spans="1:3" ht="32">
      <c r="A11" s="41" t="s">
        <v>1366</v>
      </c>
      <c r="B11" s="15" t="s">
        <v>137</v>
      </c>
      <c r="C11" s="83" t="s">
        <v>1367</v>
      </c>
    </row>
    <row r="12" spans="1:3" ht="32">
      <c r="A12" s="41" t="s">
        <v>1368</v>
      </c>
      <c r="B12" s="15" t="s">
        <v>140</v>
      </c>
      <c r="C12" s="83" t="s">
        <v>1369</v>
      </c>
    </row>
    <row r="13" spans="1:3" ht="16">
      <c r="A13" s="41" t="s">
        <v>1370</v>
      </c>
      <c r="B13" s="15" t="s">
        <v>284</v>
      </c>
      <c r="C13" s="83" t="s">
        <v>1371</v>
      </c>
    </row>
    <row r="14" spans="1:3" ht="96">
      <c r="A14" s="41" t="s">
        <v>1372</v>
      </c>
      <c r="B14" s="15" t="s">
        <v>333</v>
      </c>
      <c r="C14" s="515" t="s">
        <v>1373</v>
      </c>
    </row>
    <row r="16" spans="1:3">
      <c r="B16" s="1598"/>
      <c r="C16" s="1430"/>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&amp;CEN
Annex XXVII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E094A-AF6E-43D9-B1CB-BF95D82DF709}">
  <sheetPr codeName="Sheet83">
    <pageSetUpPr fitToPage="1"/>
  </sheetPr>
  <dimension ref="A1:Q20"/>
  <sheetViews>
    <sheetView topLeftCell="A7" workbookViewId="0">
      <selection activeCell="I30" sqref="I30"/>
    </sheetView>
  </sheetViews>
  <sheetFormatPr baseColWidth="10" defaultColWidth="9.1640625" defaultRowHeight="15"/>
  <cols>
    <col min="1" max="1" width="5.1640625" style="1" customWidth="1"/>
    <col min="2" max="2" width="27.1640625" style="1" customWidth="1"/>
    <col min="3" max="17" width="12.5" style="1" customWidth="1"/>
    <col min="18" max="16384" width="9.1640625" style="1"/>
  </cols>
  <sheetData>
    <row r="1" spans="1:17" ht="19">
      <c r="A1" s="3"/>
      <c r="B1" s="1602" t="s">
        <v>1374</v>
      </c>
      <c r="C1" s="1602"/>
      <c r="D1" s="1602"/>
      <c r="E1" s="1602"/>
      <c r="F1" s="1602"/>
      <c r="G1" s="1602"/>
      <c r="H1" s="1602"/>
      <c r="I1" s="1602"/>
      <c r="J1" s="1602"/>
      <c r="K1" s="1602"/>
      <c r="L1" s="1602"/>
      <c r="M1" s="1602"/>
      <c r="N1" s="1602"/>
      <c r="O1" s="1602"/>
      <c r="P1" s="1602"/>
      <c r="Q1" s="1602"/>
    </row>
    <row r="4" spans="1:17">
      <c r="A4" s="516"/>
      <c r="B4" s="517"/>
      <c r="C4" s="402" t="s">
        <v>7</v>
      </c>
      <c r="D4" s="402" t="s">
        <v>8</v>
      </c>
      <c r="E4" s="402" t="s">
        <v>9</v>
      </c>
      <c r="F4" s="402" t="s">
        <v>46</v>
      </c>
      <c r="G4" s="402" t="s">
        <v>47</v>
      </c>
      <c r="H4" s="402" t="s">
        <v>155</v>
      </c>
      <c r="I4" s="402" t="s">
        <v>156</v>
      </c>
      <c r="J4" s="402" t="s">
        <v>157</v>
      </c>
      <c r="K4" s="402" t="s">
        <v>158</v>
      </c>
      <c r="L4" s="402" t="s">
        <v>159</v>
      </c>
      <c r="M4" s="402" t="s">
        <v>160</v>
      </c>
      <c r="N4" s="402" t="s">
        <v>161</v>
      </c>
      <c r="O4" s="402" t="s">
        <v>162</v>
      </c>
      <c r="P4" s="402" t="s">
        <v>754</v>
      </c>
      <c r="Q4" s="402" t="s">
        <v>755</v>
      </c>
    </row>
    <row r="5" spans="1:17">
      <c r="A5" s="516"/>
      <c r="B5" s="517"/>
      <c r="C5" s="1603" t="s">
        <v>1375</v>
      </c>
      <c r="D5" s="1603"/>
      <c r="E5" s="1603"/>
      <c r="F5" s="1603"/>
      <c r="G5" s="1603"/>
      <c r="H5" s="1603"/>
      <c r="I5" s="1603"/>
      <c r="J5" s="1603" t="s">
        <v>1376</v>
      </c>
      <c r="K5" s="1603"/>
      <c r="L5" s="1603"/>
      <c r="M5" s="1603"/>
      <c r="N5" s="1603" t="s">
        <v>1377</v>
      </c>
      <c r="O5" s="1603"/>
      <c r="P5" s="1603"/>
      <c r="Q5" s="1603"/>
    </row>
    <row r="6" spans="1:17">
      <c r="A6" s="516"/>
      <c r="B6" s="517"/>
      <c r="C6" s="1604" t="s">
        <v>1378</v>
      </c>
      <c r="D6" s="1605"/>
      <c r="E6" s="1605"/>
      <c r="F6" s="1606"/>
      <c r="G6" s="1607" t="s">
        <v>1379</v>
      </c>
      <c r="H6" s="1603"/>
      <c r="I6" s="518" t="s">
        <v>1380</v>
      </c>
      <c r="J6" s="1603" t="s">
        <v>1378</v>
      </c>
      <c r="K6" s="1603"/>
      <c r="L6" s="1599" t="s">
        <v>1379</v>
      </c>
      <c r="M6" s="518" t="s">
        <v>1380</v>
      </c>
      <c r="N6" s="1603" t="s">
        <v>1378</v>
      </c>
      <c r="O6" s="1603"/>
      <c r="P6" s="1599" t="s">
        <v>1379</v>
      </c>
      <c r="Q6" s="518" t="s">
        <v>1380</v>
      </c>
    </row>
    <row r="7" spans="1:17">
      <c r="A7" s="516"/>
      <c r="B7" s="517"/>
      <c r="C7" s="1608" t="s">
        <v>1381</v>
      </c>
      <c r="D7" s="1606"/>
      <c r="E7" s="1608" t="s">
        <v>1382</v>
      </c>
      <c r="F7" s="1606"/>
      <c r="G7" s="1601"/>
      <c r="H7" s="1599" t="s">
        <v>1383</v>
      </c>
      <c r="I7" s="1601"/>
      <c r="J7" s="1599" t="s">
        <v>1381</v>
      </c>
      <c r="K7" s="1599" t="s">
        <v>1382</v>
      </c>
      <c r="L7" s="1601"/>
      <c r="M7" s="1601"/>
      <c r="N7" s="1599" t="s">
        <v>1381</v>
      </c>
      <c r="O7" s="1599" t="s">
        <v>1382</v>
      </c>
      <c r="P7" s="1601"/>
      <c r="Q7" s="1601"/>
    </row>
    <row r="8" spans="1:17">
      <c r="A8" s="519"/>
      <c r="B8" s="520"/>
      <c r="C8" s="521"/>
      <c r="D8" s="402" t="s">
        <v>1383</v>
      </c>
      <c r="E8" s="521"/>
      <c r="F8" s="402" t="s">
        <v>1383</v>
      </c>
      <c r="G8" s="1600"/>
      <c r="H8" s="1600"/>
      <c r="I8" s="1600"/>
      <c r="J8" s="1600"/>
      <c r="K8" s="1600"/>
      <c r="L8" s="1600"/>
      <c r="M8" s="1600"/>
      <c r="N8" s="1600"/>
      <c r="O8" s="1600"/>
      <c r="P8" s="1600"/>
      <c r="Q8" s="1600"/>
    </row>
    <row r="9" spans="1:17">
      <c r="A9" s="522">
        <v>1</v>
      </c>
      <c r="B9" s="523" t="s">
        <v>1384</v>
      </c>
      <c r="C9" s="521"/>
      <c r="D9" s="402"/>
      <c r="E9" s="521"/>
      <c r="F9" s="402"/>
      <c r="G9" s="496"/>
      <c r="H9" s="496"/>
      <c r="I9" s="496"/>
      <c r="J9" s="496"/>
      <c r="K9" s="496"/>
      <c r="L9" s="496"/>
      <c r="M9" s="496"/>
      <c r="N9" s="496"/>
      <c r="O9" s="496"/>
      <c r="P9" s="496"/>
      <c r="Q9" s="496"/>
    </row>
    <row r="10" spans="1:17" ht="16">
      <c r="A10" s="142">
        <v>2</v>
      </c>
      <c r="B10" s="524" t="s">
        <v>1385</v>
      </c>
      <c r="C10" s="402"/>
      <c r="D10" s="402"/>
      <c r="E10" s="402"/>
      <c r="F10" s="402"/>
      <c r="G10" s="402"/>
      <c r="H10" s="402"/>
      <c r="I10" s="402"/>
      <c r="J10" s="402"/>
      <c r="K10" s="402"/>
      <c r="L10" s="402"/>
      <c r="M10" s="402"/>
      <c r="N10" s="402"/>
      <c r="O10" s="402"/>
      <c r="P10" s="402"/>
      <c r="Q10" s="402"/>
    </row>
    <row r="11" spans="1:17">
      <c r="A11" s="142">
        <v>3</v>
      </c>
      <c r="B11" s="169" t="s">
        <v>1386</v>
      </c>
      <c r="C11" s="169"/>
      <c r="D11" s="169"/>
      <c r="E11" s="169"/>
      <c r="F11" s="169"/>
      <c r="G11" s="169"/>
      <c r="H11" s="169"/>
      <c r="I11" s="169"/>
      <c r="J11" s="169"/>
      <c r="K11" s="169"/>
      <c r="L11" s="169"/>
      <c r="M11" s="169"/>
      <c r="N11" s="169"/>
      <c r="O11" s="169"/>
      <c r="P11" s="169"/>
      <c r="Q11" s="169"/>
    </row>
    <row r="12" spans="1:17">
      <c r="A12" s="142">
        <v>4</v>
      </c>
      <c r="B12" s="169" t="s">
        <v>1387</v>
      </c>
      <c r="C12" s="169"/>
      <c r="D12" s="169"/>
      <c r="E12" s="169"/>
      <c r="F12" s="169"/>
      <c r="G12" s="169"/>
      <c r="H12" s="169"/>
      <c r="I12" s="169"/>
      <c r="J12" s="169"/>
      <c r="K12" s="169"/>
      <c r="L12" s="169"/>
      <c r="M12" s="169"/>
      <c r="N12" s="169"/>
      <c r="O12" s="169"/>
      <c r="P12" s="169"/>
      <c r="Q12" s="169"/>
    </row>
    <row r="13" spans="1:17">
      <c r="A13" s="142">
        <v>5</v>
      </c>
      <c r="B13" s="169" t="s">
        <v>1388</v>
      </c>
      <c r="C13" s="169"/>
      <c r="D13" s="169"/>
      <c r="E13" s="169"/>
      <c r="F13" s="169"/>
      <c r="G13" s="169"/>
      <c r="H13" s="169"/>
      <c r="I13" s="169"/>
      <c r="J13" s="169"/>
      <c r="K13" s="169"/>
      <c r="L13" s="169"/>
      <c r="M13" s="169"/>
      <c r="N13" s="169"/>
      <c r="O13" s="169"/>
      <c r="P13" s="169"/>
      <c r="Q13" s="169"/>
    </row>
    <row r="14" spans="1:17">
      <c r="A14" s="142">
        <v>6</v>
      </c>
      <c r="B14" s="169" t="s">
        <v>1389</v>
      </c>
      <c r="C14" s="169"/>
      <c r="D14" s="169"/>
      <c r="E14" s="169"/>
      <c r="F14" s="169"/>
      <c r="G14" s="169"/>
      <c r="H14" s="169"/>
      <c r="I14" s="169"/>
      <c r="J14" s="169"/>
      <c r="K14" s="169"/>
      <c r="L14" s="169"/>
      <c r="M14" s="169"/>
      <c r="N14" s="169"/>
      <c r="O14" s="169"/>
      <c r="P14" s="169"/>
      <c r="Q14" s="169"/>
    </row>
    <row r="15" spans="1:17" ht="16">
      <c r="A15" s="142">
        <v>7</v>
      </c>
      <c r="B15" s="525" t="s">
        <v>1390</v>
      </c>
      <c r="C15" s="402"/>
      <c r="D15" s="402"/>
      <c r="E15" s="402"/>
      <c r="F15" s="402"/>
      <c r="G15" s="402"/>
      <c r="H15" s="402"/>
      <c r="I15" s="402"/>
      <c r="J15" s="402"/>
      <c r="K15" s="402"/>
      <c r="L15" s="402"/>
      <c r="M15" s="402"/>
      <c r="N15" s="402"/>
      <c r="O15" s="402"/>
      <c r="P15" s="402"/>
      <c r="Q15" s="402"/>
    </row>
    <row r="16" spans="1:17">
      <c r="A16" s="142">
        <v>8</v>
      </c>
      <c r="B16" s="169" t="s">
        <v>1391</v>
      </c>
      <c r="C16" s="169"/>
      <c r="D16" s="169"/>
      <c r="E16" s="169"/>
      <c r="F16" s="169"/>
      <c r="G16" s="169"/>
      <c r="H16" s="169"/>
      <c r="I16" s="169"/>
      <c r="J16" s="169"/>
      <c r="K16" s="169"/>
      <c r="L16" s="169"/>
      <c r="M16" s="169"/>
      <c r="N16" s="169"/>
      <c r="O16" s="169"/>
      <c r="P16" s="169"/>
      <c r="Q16" s="169"/>
    </row>
    <row r="17" spans="1:17">
      <c r="A17" s="142">
        <v>9</v>
      </c>
      <c r="B17" s="169" t="s">
        <v>1392</v>
      </c>
      <c r="C17" s="169"/>
      <c r="D17" s="169"/>
      <c r="E17" s="169"/>
      <c r="F17" s="169"/>
      <c r="G17" s="169"/>
      <c r="H17" s="169"/>
      <c r="I17" s="169"/>
      <c r="J17" s="169"/>
      <c r="K17" s="169"/>
      <c r="L17" s="169"/>
      <c r="M17" s="169"/>
      <c r="N17" s="169"/>
      <c r="O17" s="169"/>
      <c r="P17" s="169"/>
      <c r="Q17" s="169"/>
    </row>
    <row r="18" spans="1:17">
      <c r="A18" s="142">
        <v>10</v>
      </c>
      <c r="B18" s="169" t="s">
        <v>1393</v>
      </c>
      <c r="C18" s="169"/>
      <c r="D18" s="169"/>
      <c r="E18" s="169"/>
      <c r="F18" s="169"/>
      <c r="G18" s="169"/>
      <c r="H18" s="169"/>
      <c r="I18" s="169"/>
      <c r="J18" s="169"/>
      <c r="K18" s="169"/>
      <c r="L18" s="169"/>
      <c r="M18" s="169"/>
      <c r="N18" s="169"/>
      <c r="O18" s="169"/>
      <c r="P18" s="169"/>
      <c r="Q18" s="169"/>
    </row>
    <row r="19" spans="1:17">
      <c r="A19" s="142">
        <v>11</v>
      </c>
      <c r="B19" s="169" t="s">
        <v>1394</v>
      </c>
      <c r="C19" s="169"/>
      <c r="D19" s="169"/>
      <c r="E19" s="169"/>
      <c r="F19" s="169"/>
      <c r="G19" s="169"/>
      <c r="H19" s="169"/>
      <c r="I19" s="169"/>
      <c r="J19" s="169"/>
      <c r="K19" s="169"/>
      <c r="L19" s="169"/>
      <c r="M19" s="169"/>
      <c r="N19" s="169"/>
      <c r="O19" s="169"/>
      <c r="P19" s="169"/>
      <c r="Q19" s="169"/>
    </row>
    <row r="20" spans="1:17">
      <c r="A20" s="142">
        <v>12</v>
      </c>
      <c r="B20" s="169" t="s">
        <v>1389</v>
      </c>
      <c r="C20" s="169"/>
      <c r="D20" s="169"/>
      <c r="E20" s="169"/>
      <c r="F20" s="169"/>
      <c r="G20" s="169"/>
      <c r="H20" s="169"/>
      <c r="I20" s="169"/>
      <c r="J20" s="169"/>
      <c r="K20" s="169"/>
      <c r="L20" s="169"/>
      <c r="M20" s="169"/>
      <c r="N20" s="169"/>
      <c r="O20" s="169"/>
      <c r="P20" s="169"/>
      <c r="Q20" s="169"/>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60" orientation="landscape" cellComments="asDisplayed" r:id="rId1"/>
  <headerFooter>
    <oddHeader>&amp;CEN
Annex XXVII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C4CDC-472E-4AB9-9C07-016754758E4E}">
  <sheetPr codeName="Sheet84">
    <pageSetUpPr fitToPage="1"/>
  </sheetPr>
  <dimension ref="A1:N19"/>
  <sheetViews>
    <sheetView workbookViewId="0">
      <selection activeCell="I30" sqref="I30"/>
    </sheetView>
  </sheetViews>
  <sheetFormatPr baseColWidth="10" defaultColWidth="9.1640625" defaultRowHeight="15"/>
  <cols>
    <col min="1" max="1" width="5.5" style="1" customWidth="1"/>
    <col min="2" max="2" width="27.1640625" style="1" customWidth="1"/>
    <col min="3" max="12" width="12.5" style="1" customWidth="1"/>
    <col min="13" max="13" width="15.83203125" style="1" customWidth="1"/>
    <col min="14" max="16384" width="9.1640625" style="1"/>
  </cols>
  <sheetData>
    <row r="1" spans="1:14" ht="19">
      <c r="B1" s="350" t="s">
        <v>1352</v>
      </c>
      <c r="C1" s="43"/>
      <c r="D1" s="43"/>
      <c r="E1" s="43"/>
      <c r="F1" s="43"/>
      <c r="G1" s="43"/>
      <c r="H1" s="43"/>
      <c r="I1" s="43"/>
      <c r="J1" s="43"/>
      <c r="K1" s="43"/>
      <c r="L1" s="43"/>
      <c r="M1" s="43"/>
    </row>
    <row r="4" spans="1:14">
      <c r="A4" s="516"/>
      <c r="B4" s="517"/>
      <c r="C4" s="402" t="s">
        <v>7</v>
      </c>
      <c r="D4" s="402" t="s">
        <v>8</v>
      </c>
      <c r="E4" s="402" t="s">
        <v>9</v>
      </c>
      <c r="F4" s="402" t="s">
        <v>46</v>
      </c>
      <c r="G4" s="402" t="s">
        <v>47</v>
      </c>
      <c r="H4" s="402" t="s">
        <v>155</v>
      </c>
      <c r="I4" s="402" t="s">
        <v>156</v>
      </c>
      <c r="J4" s="402" t="s">
        <v>157</v>
      </c>
      <c r="K4" s="402" t="s">
        <v>158</v>
      </c>
      <c r="L4" s="402" t="s">
        <v>159</v>
      </c>
      <c r="M4" s="402" t="s">
        <v>160</v>
      </c>
      <c r="N4" s="402" t="s">
        <v>161</v>
      </c>
    </row>
    <row r="5" spans="1:14">
      <c r="A5" s="516"/>
      <c r="B5" s="517"/>
      <c r="C5" s="1603" t="s">
        <v>1375</v>
      </c>
      <c r="D5" s="1603"/>
      <c r="E5" s="1603"/>
      <c r="F5" s="1603"/>
      <c r="G5" s="1603" t="s">
        <v>1376</v>
      </c>
      <c r="H5" s="1603"/>
      <c r="I5" s="1603"/>
      <c r="J5" s="1603"/>
      <c r="K5" s="1603" t="s">
        <v>1377</v>
      </c>
      <c r="L5" s="1603"/>
      <c r="M5" s="1603"/>
      <c r="N5" s="1603"/>
    </row>
    <row r="6" spans="1:14">
      <c r="A6" s="516"/>
      <c r="B6" s="517"/>
      <c r="C6" s="1604" t="s">
        <v>1378</v>
      </c>
      <c r="D6" s="1605"/>
      <c r="E6" s="1599" t="s">
        <v>1379</v>
      </c>
      <c r="F6" s="518" t="s">
        <v>1380</v>
      </c>
      <c r="G6" s="1603" t="s">
        <v>1378</v>
      </c>
      <c r="H6" s="1603"/>
      <c r="I6" s="1599" t="s">
        <v>1379</v>
      </c>
      <c r="J6" s="518" t="s">
        <v>1380</v>
      </c>
      <c r="K6" s="1603" t="s">
        <v>1378</v>
      </c>
      <c r="L6" s="1603"/>
      <c r="M6" s="1599" t="s">
        <v>1379</v>
      </c>
      <c r="N6" s="518" t="s">
        <v>1380</v>
      </c>
    </row>
    <row r="7" spans="1:14">
      <c r="A7" s="519"/>
      <c r="B7" s="520"/>
      <c r="C7" s="526" t="s">
        <v>1381</v>
      </c>
      <c r="D7" s="526" t="s">
        <v>1382</v>
      </c>
      <c r="E7" s="1600"/>
      <c r="F7" s="496"/>
      <c r="G7" s="527" t="s">
        <v>1381</v>
      </c>
      <c r="H7" s="527" t="s">
        <v>1382</v>
      </c>
      <c r="I7" s="1600"/>
      <c r="J7" s="496"/>
      <c r="K7" s="527" t="s">
        <v>1381</v>
      </c>
      <c r="L7" s="527" t="s">
        <v>1382</v>
      </c>
      <c r="M7" s="1600"/>
      <c r="N7" s="496"/>
    </row>
    <row r="8" spans="1:14">
      <c r="A8" s="522">
        <v>1</v>
      </c>
      <c r="B8" s="523" t="s">
        <v>1384</v>
      </c>
      <c r="C8" s="526"/>
      <c r="D8" s="526"/>
      <c r="E8" s="496"/>
      <c r="F8" s="527"/>
      <c r="G8" s="527"/>
      <c r="H8" s="527"/>
      <c r="I8" s="496"/>
      <c r="J8" s="527"/>
      <c r="K8" s="527"/>
      <c r="L8" s="527"/>
      <c r="M8" s="496"/>
      <c r="N8" s="527"/>
    </row>
    <row r="9" spans="1:14" ht="16">
      <c r="A9" s="142">
        <v>2</v>
      </c>
      <c r="B9" s="528" t="s">
        <v>1385</v>
      </c>
      <c r="C9" s="402"/>
      <c r="D9" s="402"/>
      <c r="E9" s="402"/>
      <c r="F9" s="402"/>
      <c r="G9" s="402"/>
      <c r="H9" s="402"/>
      <c r="I9" s="402"/>
      <c r="J9" s="402"/>
      <c r="K9" s="402"/>
      <c r="L9" s="402"/>
      <c r="M9" s="402"/>
      <c r="N9" s="402"/>
    </row>
    <row r="10" spans="1:14">
      <c r="A10" s="142">
        <v>3</v>
      </c>
      <c r="B10" s="529" t="s">
        <v>1386</v>
      </c>
      <c r="C10" s="169"/>
      <c r="D10" s="169"/>
      <c r="E10" s="169"/>
      <c r="F10" s="169"/>
      <c r="G10" s="169"/>
      <c r="H10" s="169"/>
      <c r="I10" s="169"/>
      <c r="J10" s="169"/>
      <c r="K10" s="169"/>
      <c r="L10" s="169"/>
      <c r="M10" s="169"/>
      <c r="N10" s="169"/>
    </row>
    <row r="11" spans="1:14">
      <c r="A11" s="142">
        <v>4</v>
      </c>
      <c r="B11" s="529" t="s">
        <v>1387</v>
      </c>
      <c r="C11" s="169"/>
      <c r="D11" s="169"/>
      <c r="E11" s="169"/>
      <c r="F11" s="169"/>
      <c r="G11" s="169"/>
      <c r="H11" s="169"/>
      <c r="I11" s="169"/>
      <c r="J11" s="169"/>
      <c r="K11" s="169"/>
      <c r="L11" s="169"/>
      <c r="M11" s="169"/>
      <c r="N11" s="169"/>
    </row>
    <row r="12" spans="1:14">
      <c r="A12" s="142">
        <v>5</v>
      </c>
      <c r="B12" s="529" t="s">
        <v>1388</v>
      </c>
      <c r="C12" s="169"/>
      <c r="D12" s="169"/>
      <c r="E12" s="169"/>
      <c r="F12" s="169"/>
      <c r="G12" s="169"/>
      <c r="H12" s="169"/>
      <c r="I12" s="169"/>
      <c r="J12" s="169"/>
      <c r="K12" s="169"/>
      <c r="L12" s="169"/>
      <c r="M12" s="169"/>
      <c r="N12" s="169"/>
    </row>
    <row r="13" spans="1:14">
      <c r="A13" s="142">
        <v>6</v>
      </c>
      <c r="B13" s="529" t="s">
        <v>1389</v>
      </c>
      <c r="C13" s="169"/>
      <c r="D13" s="169"/>
      <c r="E13" s="169"/>
      <c r="F13" s="169"/>
      <c r="G13" s="169"/>
      <c r="H13" s="169"/>
      <c r="I13" s="169"/>
      <c r="J13" s="169"/>
      <c r="K13" s="169"/>
      <c r="L13" s="169"/>
      <c r="M13" s="169"/>
      <c r="N13" s="169"/>
    </row>
    <row r="14" spans="1:14" ht="15.75" customHeight="1">
      <c r="A14" s="142">
        <v>7</v>
      </c>
      <c r="B14" s="528" t="s">
        <v>1390</v>
      </c>
      <c r="C14" s="402"/>
      <c r="D14" s="402"/>
      <c r="E14" s="402"/>
      <c r="F14" s="402"/>
      <c r="G14" s="402"/>
      <c r="H14" s="402"/>
      <c r="I14" s="402"/>
      <c r="J14" s="402"/>
      <c r="K14" s="402"/>
      <c r="L14" s="402"/>
      <c r="M14" s="402"/>
      <c r="N14" s="402"/>
    </row>
    <row r="15" spans="1:14">
      <c r="A15" s="142">
        <v>8</v>
      </c>
      <c r="B15" s="529" t="s">
        <v>1391</v>
      </c>
      <c r="C15" s="169"/>
      <c r="D15" s="169"/>
      <c r="E15" s="169"/>
      <c r="F15" s="169"/>
      <c r="G15" s="169"/>
      <c r="H15" s="169"/>
      <c r="I15" s="169"/>
      <c r="J15" s="169"/>
      <c r="K15" s="169"/>
      <c r="L15" s="169"/>
      <c r="M15" s="169"/>
      <c r="N15" s="169"/>
    </row>
    <row r="16" spans="1:14">
      <c r="A16" s="142">
        <v>9</v>
      </c>
      <c r="B16" s="529" t="s">
        <v>1392</v>
      </c>
      <c r="C16" s="169"/>
      <c r="D16" s="169"/>
      <c r="E16" s="169"/>
      <c r="F16" s="169"/>
      <c r="G16" s="169"/>
      <c r="H16" s="169"/>
      <c r="I16" s="169"/>
      <c r="J16" s="169"/>
      <c r="K16" s="169"/>
      <c r="L16" s="169"/>
      <c r="M16" s="169"/>
      <c r="N16" s="169"/>
    </row>
    <row r="17" spans="1:14">
      <c r="A17" s="142">
        <v>10</v>
      </c>
      <c r="B17" s="529" t="s">
        <v>1393</v>
      </c>
      <c r="C17" s="169"/>
      <c r="D17" s="169"/>
      <c r="E17" s="169"/>
      <c r="F17" s="169"/>
      <c r="G17" s="169"/>
      <c r="H17" s="169"/>
      <c r="I17" s="169"/>
      <c r="J17" s="169"/>
      <c r="K17" s="169"/>
      <c r="L17" s="169"/>
      <c r="M17" s="169"/>
      <c r="N17" s="169"/>
    </row>
    <row r="18" spans="1:14">
      <c r="A18" s="142">
        <v>11</v>
      </c>
      <c r="B18" s="529" t="s">
        <v>1394</v>
      </c>
      <c r="C18" s="169"/>
      <c r="D18" s="169"/>
      <c r="E18" s="169"/>
      <c r="F18" s="169"/>
      <c r="G18" s="169"/>
      <c r="H18" s="169"/>
      <c r="I18" s="169"/>
      <c r="J18" s="169"/>
      <c r="K18" s="169"/>
      <c r="L18" s="169"/>
      <c r="M18" s="169"/>
      <c r="N18" s="169"/>
    </row>
    <row r="19" spans="1:14">
      <c r="A19" s="142">
        <v>12</v>
      </c>
      <c r="B19" s="529" t="s">
        <v>1389</v>
      </c>
      <c r="C19" s="169"/>
      <c r="D19" s="169"/>
      <c r="E19" s="169"/>
      <c r="F19" s="169"/>
      <c r="G19" s="169"/>
      <c r="H19" s="169"/>
      <c r="I19" s="169"/>
      <c r="J19" s="169"/>
      <c r="K19" s="169"/>
      <c r="L19" s="169"/>
      <c r="M19" s="169"/>
      <c r="N19" s="169"/>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72" orientation="landscape" cellComments="asDisplayed" verticalDpi="598" r:id="rId1"/>
  <headerFooter>
    <oddHeader>&amp;CEN
Annex XXVII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DAF89-2AB5-45A9-86B5-DBC25F5F906A}">
  <sheetPr codeName="Sheet85">
    <pageSetUpPr fitToPage="1"/>
  </sheetPr>
  <dimension ref="A1:T21"/>
  <sheetViews>
    <sheetView workbookViewId="0">
      <selection activeCell="I30" sqref="I30"/>
    </sheetView>
  </sheetViews>
  <sheetFormatPr baseColWidth="10" defaultColWidth="9.1640625" defaultRowHeight="15"/>
  <cols>
    <col min="1" max="1" width="5.1640625" style="1" customWidth="1"/>
    <col min="2" max="20" width="13.5" style="1" customWidth="1"/>
    <col min="21" max="16384" width="9.1640625" style="1"/>
  </cols>
  <sheetData>
    <row r="1" spans="1:20" ht="19">
      <c r="B1" s="350" t="s">
        <v>1353</v>
      </c>
    </row>
    <row r="2" spans="1:20" ht="19">
      <c r="B2" s="530"/>
      <c r="C2" s="531"/>
      <c r="D2" s="531"/>
      <c r="E2" s="531"/>
      <c r="F2" s="531"/>
      <c r="G2" s="531"/>
      <c r="H2" s="531"/>
      <c r="I2" s="531"/>
      <c r="J2" s="531"/>
      <c r="K2" s="531"/>
      <c r="L2" s="77"/>
      <c r="M2" s="77"/>
    </row>
    <row r="4" spans="1:20">
      <c r="A4" s="3"/>
      <c r="B4" s="3"/>
      <c r="C4" s="3"/>
      <c r="D4" s="402" t="s">
        <v>7</v>
      </c>
      <c r="E4" s="402" t="s">
        <v>8</v>
      </c>
      <c r="F4" s="402" t="s">
        <v>9</v>
      </c>
      <c r="G4" s="402" t="s">
        <v>46</v>
      </c>
      <c r="H4" s="402" t="s">
        <v>47</v>
      </c>
      <c r="I4" s="402" t="s">
        <v>155</v>
      </c>
      <c r="J4" s="402" t="s">
        <v>156</v>
      </c>
      <c r="K4" s="402" t="s">
        <v>157</v>
      </c>
      <c r="L4" s="402" t="s">
        <v>158</v>
      </c>
      <c r="M4" s="402" t="s">
        <v>159</v>
      </c>
      <c r="N4" s="402" t="s">
        <v>160</v>
      </c>
      <c r="O4" s="402" t="s">
        <v>161</v>
      </c>
      <c r="P4" s="402" t="s">
        <v>162</v>
      </c>
      <c r="Q4" s="402" t="s">
        <v>754</v>
      </c>
      <c r="R4" s="402" t="s">
        <v>755</v>
      </c>
      <c r="S4" s="402" t="s">
        <v>1395</v>
      </c>
      <c r="T4" s="402" t="s">
        <v>1396</v>
      </c>
    </row>
    <row r="5" spans="1:20">
      <c r="A5" s="3"/>
      <c r="B5" s="3"/>
      <c r="C5" s="3"/>
      <c r="D5" s="1610" t="s">
        <v>1397</v>
      </c>
      <c r="E5" s="1603"/>
      <c r="F5" s="1603"/>
      <c r="G5" s="1603"/>
      <c r="H5" s="1603"/>
      <c r="I5" s="1603" t="s">
        <v>1398</v>
      </c>
      <c r="J5" s="1603"/>
      <c r="K5" s="1603"/>
      <c r="L5" s="1603"/>
      <c r="M5" s="1603" t="s">
        <v>1399</v>
      </c>
      <c r="N5" s="1603"/>
      <c r="O5" s="1603"/>
      <c r="P5" s="1603"/>
      <c r="Q5" s="1603" t="s">
        <v>1400</v>
      </c>
      <c r="R5" s="1603"/>
      <c r="S5" s="1603"/>
      <c r="T5" s="1603"/>
    </row>
    <row r="6" spans="1:20" s="91" customFormat="1" ht="32">
      <c r="A6" s="516"/>
      <c r="B6" s="516"/>
      <c r="C6" s="516"/>
      <c r="D6" s="532" t="s">
        <v>1401</v>
      </c>
      <c r="E6" s="532" t="s">
        <v>1402</v>
      </c>
      <c r="F6" s="532" t="s">
        <v>1403</v>
      </c>
      <c r="G6" s="532" t="s">
        <v>1404</v>
      </c>
      <c r="H6" s="532" t="s">
        <v>1405</v>
      </c>
      <c r="I6" s="532" t="s">
        <v>1406</v>
      </c>
      <c r="J6" s="532" t="s">
        <v>1407</v>
      </c>
      <c r="K6" s="532" t="s">
        <v>1408</v>
      </c>
      <c r="L6" s="533" t="s">
        <v>1405</v>
      </c>
      <c r="M6" s="532" t="s">
        <v>1406</v>
      </c>
      <c r="N6" s="532" t="s">
        <v>1407</v>
      </c>
      <c r="O6" s="532" t="s">
        <v>1408</v>
      </c>
      <c r="P6" s="533" t="s">
        <v>1409</v>
      </c>
      <c r="Q6" s="532" t="s">
        <v>1406</v>
      </c>
      <c r="R6" s="532" t="s">
        <v>1407</v>
      </c>
      <c r="S6" s="532" t="s">
        <v>1408</v>
      </c>
      <c r="T6" s="533" t="s">
        <v>1409</v>
      </c>
    </row>
    <row r="7" spans="1:20">
      <c r="A7" s="534">
        <v>1</v>
      </c>
      <c r="B7" s="1611" t="s">
        <v>1384</v>
      </c>
      <c r="C7" s="1611"/>
      <c r="D7" s="169"/>
      <c r="E7" s="169"/>
      <c r="F7" s="169"/>
      <c r="G7" s="169"/>
      <c r="H7" s="169"/>
      <c r="I7" s="169"/>
      <c r="J7" s="169"/>
      <c r="K7" s="169"/>
      <c r="L7" s="169"/>
      <c r="M7" s="169"/>
      <c r="N7" s="169"/>
      <c r="O7" s="169"/>
      <c r="P7" s="169"/>
      <c r="Q7" s="169"/>
      <c r="R7" s="169"/>
      <c r="S7" s="169"/>
      <c r="T7" s="169"/>
    </row>
    <row r="8" spans="1:20">
      <c r="A8" s="402">
        <v>2</v>
      </c>
      <c r="B8" s="1609" t="s">
        <v>1410</v>
      </c>
      <c r="C8" s="1609"/>
      <c r="D8" s="169"/>
      <c r="E8" s="169"/>
      <c r="F8" s="169"/>
      <c r="G8" s="169"/>
      <c r="H8" s="169"/>
      <c r="I8" s="169"/>
      <c r="J8" s="169"/>
      <c r="K8" s="169"/>
      <c r="L8" s="169"/>
      <c r="M8" s="169"/>
      <c r="N8" s="169"/>
      <c r="O8" s="169"/>
      <c r="P8" s="169"/>
      <c r="Q8" s="169"/>
      <c r="R8" s="169"/>
      <c r="S8" s="169"/>
      <c r="T8" s="169"/>
    </row>
    <row r="9" spans="1:20">
      <c r="A9" s="402">
        <v>3</v>
      </c>
      <c r="B9" s="1609" t="s">
        <v>1411</v>
      </c>
      <c r="C9" s="1609"/>
      <c r="D9" s="169"/>
      <c r="E9" s="169"/>
      <c r="F9" s="169"/>
      <c r="G9" s="169"/>
      <c r="H9" s="169"/>
      <c r="I9" s="169"/>
      <c r="J9" s="169"/>
      <c r="K9" s="169"/>
      <c r="L9" s="169"/>
      <c r="M9" s="169"/>
      <c r="N9" s="169"/>
      <c r="O9" s="169"/>
      <c r="P9" s="169"/>
      <c r="Q9" s="169"/>
      <c r="R9" s="169"/>
      <c r="S9" s="169"/>
      <c r="T9" s="169"/>
    </row>
    <row r="10" spans="1:20">
      <c r="A10" s="402">
        <v>4</v>
      </c>
      <c r="B10" s="1609" t="s">
        <v>1412</v>
      </c>
      <c r="C10" s="1609"/>
      <c r="D10" s="169"/>
      <c r="E10" s="169"/>
      <c r="F10" s="169"/>
      <c r="G10" s="169"/>
      <c r="H10" s="169"/>
      <c r="I10" s="169"/>
      <c r="J10" s="169"/>
      <c r="K10" s="169"/>
      <c r="L10" s="169"/>
      <c r="M10" s="169"/>
      <c r="N10" s="169"/>
      <c r="O10" s="169"/>
      <c r="P10" s="169"/>
      <c r="Q10" s="169"/>
      <c r="R10" s="169"/>
      <c r="S10" s="169"/>
      <c r="T10" s="169"/>
    </row>
    <row r="11" spans="1:20">
      <c r="A11" s="402">
        <v>5</v>
      </c>
      <c r="B11" s="1612" t="s">
        <v>1413</v>
      </c>
      <c r="C11" s="1612"/>
      <c r="D11" s="169"/>
      <c r="E11" s="169"/>
      <c r="F11" s="169"/>
      <c r="G11" s="169"/>
      <c r="H11" s="169"/>
      <c r="I11" s="169"/>
      <c r="J11" s="169"/>
      <c r="K11" s="169"/>
      <c r="L11" s="169"/>
      <c r="M11" s="169"/>
      <c r="N11" s="169"/>
      <c r="O11" s="169"/>
      <c r="P11" s="169"/>
      <c r="Q11" s="169"/>
      <c r="R11" s="169"/>
      <c r="S11" s="169"/>
      <c r="T11" s="169"/>
    </row>
    <row r="12" spans="1:20">
      <c r="A12" s="402">
        <v>6</v>
      </c>
      <c r="B12" s="1609" t="s">
        <v>1414</v>
      </c>
      <c r="C12" s="1609"/>
      <c r="D12" s="169"/>
      <c r="E12" s="169"/>
      <c r="F12" s="169"/>
      <c r="G12" s="169"/>
      <c r="H12" s="169"/>
      <c r="I12" s="169"/>
      <c r="J12" s="169"/>
      <c r="K12" s="169"/>
      <c r="L12" s="169"/>
      <c r="M12" s="169"/>
      <c r="N12" s="169"/>
      <c r="O12" s="169"/>
      <c r="P12" s="169"/>
      <c r="Q12" s="169"/>
      <c r="R12" s="169"/>
      <c r="S12" s="169"/>
      <c r="T12" s="169"/>
    </row>
    <row r="13" spans="1:20">
      <c r="A13" s="402">
        <v>7</v>
      </c>
      <c r="B13" s="1612" t="s">
        <v>1413</v>
      </c>
      <c r="C13" s="1612"/>
      <c r="D13" s="169"/>
      <c r="E13" s="169"/>
      <c r="F13" s="169"/>
      <c r="G13" s="169"/>
      <c r="H13" s="169"/>
      <c r="I13" s="169"/>
      <c r="J13" s="169"/>
      <c r="K13" s="169"/>
      <c r="L13" s="169"/>
      <c r="M13" s="169"/>
      <c r="N13" s="169"/>
      <c r="O13" s="169"/>
      <c r="P13" s="169"/>
      <c r="Q13" s="169"/>
      <c r="R13" s="169"/>
      <c r="S13" s="169"/>
      <c r="T13" s="169"/>
    </row>
    <row r="14" spans="1:20">
      <c r="A14" s="402">
        <v>8</v>
      </c>
      <c r="B14" s="1609" t="s">
        <v>1415</v>
      </c>
      <c r="C14" s="1609"/>
      <c r="D14" s="169"/>
      <c r="E14" s="169"/>
      <c r="F14" s="169"/>
      <c r="G14" s="169"/>
      <c r="H14" s="169"/>
      <c r="I14" s="169"/>
      <c r="J14" s="169"/>
      <c r="K14" s="169"/>
      <c r="L14" s="169"/>
      <c r="M14" s="169"/>
      <c r="N14" s="169"/>
      <c r="O14" s="169"/>
      <c r="P14" s="169"/>
      <c r="Q14" s="169"/>
      <c r="R14" s="169"/>
      <c r="S14" s="169"/>
      <c r="T14" s="169"/>
    </row>
    <row r="15" spans="1:20">
      <c r="A15" s="402">
        <v>9</v>
      </c>
      <c r="B15" s="1609" t="s">
        <v>1416</v>
      </c>
      <c r="C15" s="1609"/>
      <c r="D15" s="169"/>
      <c r="E15" s="169"/>
      <c r="F15" s="169"/>
      <c r="G15" s="169"/>
      <c r="H15" s="169"/>
      <c r="I15" s="169"/>
      <c r="J15" s="169"/>
      <c r="K15" s="169"/>
      <c r="L15" s="169"/>
      <c r="M15" s="169"/>
      <c r="N15" s="169"/>
      <c r="O15" s="169"/>
      <c r="P15" s="169"/>
      <c r="Q15" s="169"/>
      <c r="R15" s="169"/>
      <c r="S15" s="169"/>
      <c r="T15" s="169"/>
    </row>
    <row r="16" spans="1:20">
      <c r="A16" s="402">
        <v>10</v>
      </c>
      <c r="B16" s="1609" t="s">
        <v>1411</v>
      </c>
      <c r="C16" s="1609"/>
      <c r="D16" s="169"/>
      <c r="E16" s="169"/>
      <c r="F16" s="169"/>
      <c r="G16" s="169"/>
      <c r="H16" s="169"/>
      <c r="I16" s="169"/>
      <c r="J16" s="169"/>
      <c r="K16" s="169"/>
      <c r="L16" s="169"/>
      <c r="M16" s="169"/>
      <c r="N16" s="169"/>
      <c r="O16" s="169"/>
      <c r="P16" s="169"/>
      <c r="Q16" s="169"/>
      <c r="R16" s="169"/>
      <c r="S16" s="169"/>
      <c r="T16" s="169"/>
    </row>
    <row r="17" spans="1:20">
      <c r="A17" s="402">
        <v>11</v>
      </c>
      <c r="B17" s="1609" t="s">
        <v>1417</v>
      </c>
      <c r="C17" s="1609"/>
      <c r="D17" s="169"/>
      <c r="E17" s="169"/>
      <c r="F17" s="169"/>
      <c r="G17" s="169"/>
      <c r="H17" s="169"/>
      <c r="I17" s="169"/>
      <c r="J17" s="169"/>
      <c r="K17" s="169"/>
      <c r="L17" s="169"/>
      <c r="M17" s="169"/>
      <c r="N17" s="169"/>
      <c r="O17" s="169"/>
      <c r="P17" s="169"/>
      <c r="Q17" s="169"/>
      <c r="R17" s="169"/>
      <c r="S17" s="169"/>
      <c r="T17" s="169"/>
    </row>
    <row r="18" spans="1:20">
      <c r="A18" s="402">
        <v>12</v>
      </c>
      <c r="B18" s="1609" t="s">
        <v>1414</v>
      </c>
      <c r="C18" s="1609"/>
      <c r="D18" s="169"/>
      <c r="E18" s="169"/>
      <c r="F18" s="169"/>
      <c r="G18" s="169"/>
      <c r="H18" s="169"/>
      <c r="I18" s="169"/>
      <c r="J18" s="169"/>
      <c r="K18" s="169"/>
      <c r="L18" s="169"/>
      <c r="M18" s="169"/>
      <c r="N18" s="169"/>
      <c r="O18" s="169"/>
      <c r="P18" s="169"/>
      <c r="Q18" s="169"/>
      <c r="R18" s="169"/>
      <c r="S18" s="169"/>
      <c r="T18" s="169"/>
    </row>
    <row r="19" spans="1:20">
      <c r="A19" s="402">
        <v>13</v>
      </c>
      <c r="B19" s="1609" t="s">
        <v>1415</v>
      </c>
      <c r="C19" s="1609"/>
      <c r="D19" s="169"/>
      <c r="E19" s="169"/>
      <c r="F19" s="169"/>
      <c r="G19" s="169"/>
      <c r="H19" s="169"/>
      <c r="I19" s="169"/>
      <c r="J19" s="169"/>
      <c r="K19" s="169"/>
      <c r="L19" s="169"/>
      <c r="M19" s="169"/>
      <c r="N19" s="169"/>
      <c r="O19" s="169"/>
      <c r="P19" s="169"/>
      <c r="Q19" s="169"/>
      <c r="R19" s="169"/>
      <c r="S19" s="169"/>
      <c r="T19" s="169"/>
    </row>
    <row r="21" spans="1:20" ht="13.5" customHeight="1"/>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522D-6D7B-4579-BBDC-95258A99BE88}">
  <sheetPr codeName="Sheet86">
    <pageSetUpPr fitToPage="1"/>
  </sheetPr>
  <dimension ref="A1:T19"/>
  <sheetViews>
    <sheetView workbookViewId="0">
      <selection activeCell="I30" sqref="I30"/>
    </sheetView>
  </sheetViews>
  <sheetFormatPr baseColWidth="10" defaultColWidth="9.1640625" defaultRowHeight="15"/>
  <cols>
    <col min="1" max="1" width="4.5" style="1" customWidth="1"/>
    <col min="2" max="20" width="13.5" style="1" customWidth="1"/>
    <col min="21" max="16384" width="9.1640625" style="1"/>
  </cols>
  <sheetData>
    <row r="1" spans="1:20" ht="19">
      <c r="B1" s="350" t="s">
        <v>1354</v>
      </c>
      <c r="C1" s="43"/>
      <c r="D1" s="43"/>
      <c r="E1" s="43"/>
      <c r="F1" s="43"/>
      <c r="G1" s="43"/>
      <c r="H1" s="43"/>
      <c r="I1" s="43"/>
      <c r="J1" s="43"/>
      <c r="K1" s="43"/>
    </row>
    <row r="4" spans="1:20">
      <c r="A4" s="3"/>
      <c r="B4" s="3"/>
      <c r="C4" s="535"/>
      <c r="D4" s="402" t="s">
        <v>7</v>
      </c>
      <c r="E4" s="402" t="s">
        <v>8</v>
      </c>
      <c r="F4" s="402" t="s">
        <v>9</v>
      </c>
      <c r="G4" s="402" t="s">
        <v>46</v>
      </c>
      <c r="H4" s="402" t="s">
        <v>47</v>
      </c>
      <c r="I4" s="402" t="s">
        <v>155</v>
      </c>
      <c r="J4" s="402" t="s">
        <v>156</v>
      </c>
      <c r="K4" s="402" t="s">
        <v>157</v>
      </c>
      <c r="L4" s="402" t="s">
        <v>158</v>
      </c>
      <c r="M4" s="402" t="s">
        <v>159</v>
      </c>
      <c r="N4" s="402" t="s">
        <v>160</v>
      </c>
      <c r="O4" s="402" t="s">
        <v>161</v>
      </c>
      <c r="P4" s="402" t="s">
        <v>162</v>
      </c>
      <c r="Q4" s="402" t="s">
        <v>754</v>
      </c>
      <c r="R4" s="402" t="s">
        <v>755</v>
      </c>
      <c r="S4" s="402" t="s">
        <v>1395</v>
      </c>
      <c r="T4" s="402" t="s">
        <v>1396</v>
      </c>
    </row>
    <row r="5" spans="1:20" ht="15" customHeight="1">
      <c r="A5" s="3"/>
      <c r="B5" s="3"/>
      <c r="C5" s="535"/>
      <c r="D5" s="1610" t="s">
        <v>1397</v>
      </c>
      <c r="E5" s="1603"/>
      <c r="F5" s="1603"/>
      <c r="G5" s="1603"/>
      <c r="H5" s="1603"/>
      <c r="I5" s="1603" t="s">
        <v>1398</v>
      </c>
      <c r="J5" s="1603"/>
      <c r="K5" s="1603"/>
      <c r="L5" s="1603"/>
      <c r="M5" s="1603" t="s">
        <v>1399</v>
      </c>
      <c r="N5" s="1603"/>
      <c r="O5" s="1603"/>
      <c r="P5" s="1603"/>
      <c r="Q5" s="1603" t="s">
        <v>1400</v>
      </c>
      <c r="R5" s="1603"/>
      <c r="S5" s="1603"/>
      <c r="T5" s="1603"/>
    </row>
    <row r="6" spans="1:20" s="91" customFormat="1" ht="32">
      <c r="A6" s="536"/>
      <c r="B6" s="536"/>
      <c r="C6" s="537"/>
      <c r="D6" s="532" t="s">
        <v>1401</v>
      </c>
      <c r="E6" s="532" t="s">
        <v>1402</v>
      </c>
      <c r="F6" s="532" t="s">
        <v>1403</v>
      </c>
      <c r="G6" s="532" t="s">
        <v>1404</v>
      </c>
      <c r="H6" s="532" t="s">
        <v>1405</v>
      </c>
      <c r="I6" s="532" t="s">
        <v>1406</v>
      </c>
      <c r="J6" s="532" t="s">
        <v>1407</v>
      </c>
      <c r="K6" s="532" t="s">
        <v>1408</v>
      </c>
      <c r="L6" s="533" t="s">
        <v>1405</v>
      </c>
      <c r="M6" s="532" t="s">
        <v>1406</v>
      </c>
      <c r="N6" s="532" t="s">
        <v>1407</v>
      </c>
      <c r="O6" s="532" t="s">
        <v>1408</v>
      </c>
      <c r="P6" s="533" t="s">
        <v>1405</v>
      </c>
      <c r="Q6" s="532" t="s">
        <v>1406</v>
      </c>
      <c r="R6" s="532" t="s">
        <v>1407</v>
      </c>
      <c r="S6" s="532" t="s">
        <v>1408</v>
      </c>
      <c r="T6" s="533" t="s">
        <v>1405</v>
      </c>
    </row>
    <row r="7" spans="1:20">
      <c r="A7" s="534">
        <v>1</v>
      </c>
      <c r="B7" s="1611" t="s">
        <v>1384</v>
      </c>
      <c r="C7" s="1611"/>
      <c r="D7" s="169"/>
      <c r="E7" s="169"/>
      <c r="F7" s="169"/>
      <c r="G7" s="169"/>
      <c r="H7" s="169"/>
      <c r="I7" s="169"/>
      <c r="J7" s="169"/>
      <c r="K7" s="169"/>
      <c r="L7" s="169"/>
      <c r="M7" s="169"/>
      <c r="N7" s="169"/>
      <c r="O7" s="169"/>
      <c r="P7" s="169"/>
      <c r="Q7" s="169"/>
      <c r="R7" s="169"/>
      <c r="S7" s="169"/>
      <c r="T7" s="169"/>
    </row>
    <row r="8" spans="1:20">
      <c r="A8" s="402">
        <v>2</v>
      </c>
      <c r="B8" s="1609" t="s">
        <v>1418</v>
      </c>
      <c r="C8" s="1609"/>
      <c r="D8" s="169"/>
      <c r="E8" s="169"/>
      <c r="F8" s="169"/>
      <c r="G8" s="169"/>
      <c r="H8" s="169"/>
      <c r="I8" s="169"/>
      <c r="J8" s="169"/>
      <c r="K8" s="169"/>
      <c r="L8" s="169"/>
      <c r="M8" s="169"/>
      <c r="N8" s="169"/>
      <c r="O8" s="169"/>
      <c r="P8" s="169"/>
      <c r="Q8" s="169"/>
      <c r="R8" s="169"/>
      <c r="S8" s="169"/>
      <c r="T8" s="169"/>
    </row>
    <row r="9" spans="1:20">
      <c r="A9" s="402">
        <v>3</v>
      </c>
      <c r="B9" s="1609" t="s">
        <v>1411</v>
      </c>
      <c r="C9" s="1609"/>
      <c r="D9" s="169"/>
      <c r="E9" s="169"/>
      <c r="F9" s="169"/>
      <c r="G9" s="169"/>
      <c r="H9" s="169"/>
      <c r="I9" s="169"/>
      <c r="J9" s="169"/>
      <c r="K9" s="169"/>
      <c r="L9" s="169"/>
      <c r="M9" s="169"/>
      <c r="N9" s="169"/>
      <c r="O9" s="169"/>
      <c r="P9" s="169"/>
      <c r="Q9" s="169"/>
      <c r="R9" s="169"/>
      <c r="S9" s="169"/>
      <c r="T9" s="169"/>
    </row>
    <row r="10" spans="1:20">
      <c r="A10" s="402">
        <v>4</v>
      </c>
      <c r="B10" s="1609" t="s">
        <v>1417</v>
      </c>
      <c r="C10" s="1609"/>
      <c r="D10" s="169"/>
      <c r="E10" s="169"/>
      <c r="F10" s="169"/>
      <c r="G10" s="169"/>
      <c r="H10" s="169"/>
      <c r="I10" s="169"/>
      <c r="J10" s="169"/>
      <c r="K10" s="169"/>
      <c r="L10" s="169"/>
      <c r="M10" s="169"/>
      <c r="N10" s="169"/>
      <c r="O10" s="169"/>
      <c r="P10" s="169"/>
      <c r="Q10" s="169"/>
      <c r="R10" s="169"/>
      <c r="S10" s="169"/>
      <c r="T10" s="169"/>
    </row>
    <row r="11" spans="1:20">
      <c r="A11" s="402">
        <v>5</v>
      </c>
      <c r="B11" s="1612" t="s">
        <v>1413</v>
      </c>
      <c r="C11" s="1612"/>
      <c r="D11" s="169"/>
      <c r="E11" s="169"/>
      <c r="F11" s="169"/>
      <c r="G11" s="169"/>
      <c r="H11" s="169"/>
      <c r="I11" s="169"/>
      <c r="J11" s="169"/>
      <c r="K11" s="169"/>
      <c r="L11" s="169"/>
      <c r="M11" s="169"/>
      <c r="N11" s="169"/>
      <c r="O11" s="169"/>
      <c r="P11" s="169"/>
      <c r="Q11" s="169"/>
      <c r="R11" s="169"/>
      <c r="S11" s="169"/>
      <c r="T11" s="169"/>
    </row>
    <row r="12" spans="1:20">
      <c r="A12" s="402">
        <v>6</v>
      </c>
      <c r="B12" s="1609" t="s">
        <v>1414</v>
      </c>
      <c r="C12" s="1609"/>
      <c r="D12" s="169"/>
      <c r="E12" s="169"/>
      <c r="F12" s="169"/>
      <c r="G12" s="169"/>
      <c r="H12" s="169"/>
      <c r="I12" s="169"/>
      <c r="J12" s="169"/>
      <c r="K12" s="169"/>
      <c r="L12" s="169"/>
      <c r="M12" s="169"/>
      <c r="N12" s="169"/>
      <c r="O12" s="169"/>
      <c r="P12" s="169"/>
      <c r="Q12" s="169"/>
      <c r="R12" s="169"/>
      <c r="S12" s="169"/>
      <c r="T12" s="169"/>
    </row>
    <row r="13" spans="1:20">
      <c r="A13" s="402">
        <v>7</v>
      </c>
      <c r="B13" s="1612" t="s">
        <v>1413</v>
      </c>
      <c r="C13" s="1612"/>
      <c r="D13" s="169"/>
      <c r="E13" s="169"/>
      <c r="F13" s="169"/>
      <c r="G13" s="169"/>
      <c r="H13" s="169"/>
      <c r="I13" s="169"/>
      <c r="J13" s="169"/>
      <c r="K13" s="169"/>
      <c r="L13" s="169"/>
      <c r="M13" s="169"/>
      <c r="N13" s="169"/>
      <c r="O13" s="169"/>
      <c r="P13" s="169"/>
      <c r="Q13" s="169"/>
      <c r="R13" s="169"/>
      <c r="S13" s="169"/>
      <c r="T13" s="169"/>
    </row>
    <row r="14" spans="1:20">
      <c r="A14" s="402">
        <v>8</v>
      </c>
      <c r="B14" s="1609" t="s">
        <v>1415</v>
      </c>
      <c r="C14" s="1609"/>
      <c r="D14" s="169"/>
      <c r="E14" s="169"/>
      <c r="F14" s="169"/>
      <c r="G14" s="169"/>
      <c r="H14" s="169"/>
      <c r="I14" s="169"/>
      <c r="J14" s="169"/>
      <c r="K14" s="169"/>
      <c r="L14" s="169"/>
      <c r="M14" s="169"/>
      <c r="N14" s="169"/>
      <c r="O14" s="169"/>
      <c r="P14" s="169"/>
      <c r="Q14" s="169"/>
      <c r="R14" s="169"/>
      <c r="S14" s="169"/>
      <c r="T14" s="169"/>
    </row>
    <row r="15" spans="1:20">
      <c r="A15" s="402">
        <v>9</v>
      </c>
      <c r="B15" s="1609" t="s">
        <v>1419</v>
      </c>
      <c r="C15" s="1609"/>
      <c r="D15" s="169"/>
      <c r="E15" s="169"/>
      <c r="F15" s="169"/>
      <c r="G15" s="169"/>
      <c r="H15" s="169"/>
      <c r="I15" s="169"/>
      <c r="J15" s="169"/>
      <c r="K15" s="169"/>
      <c r="L15" s="169"/>
      <c r="M15" s="169"/>
      <c r="N15" s="169"/>
      <c r="O15" s="169"/>
      <c r="P15" s="169"/>
      <c r="Q15" s="169"/>
      <c r="R15" s="169"/>
      <c r="S15" s="169"/>
      <c r="T15" s="169"/>
    </row>
    <row r="16" spans="1:20">
      <c r="A16" s="402">
        <v>10</v>
      </c>
      <c r="B16" s="1609" t="s">
        <v>1411</v>
      </c>
      <c r="C16" s="1609"/>
      <c r="D16" s="169"/>
      <c r="E16" s="169"/>
      <c r="F16" s="169"/>
      <c r="G16" s="169"/>
      <c r="H16" s="169"/>
      <c r="I16" s="169"/>
      <c r="J16" s="169"/>
      <c r="K16" s="169"/>
      <c r="L16" s="169"/>
      <c r="M16" s="169"/>
      <c r="N16" s="169"/>
      <c r="O16" s="169"/>
      <c r="P16" s="169"/>
      <c r="Q16" s="169"/>
      <c r="R16" s="169"/>
      <c r="S16" s="169"/>
      <c r="T16" s="169"/>
    </row>
    <row r="17" spans="1:20">
      <c r="A17" s="402">
        <v>11</v>
      </c>
      <c r="B17" s="1609" t="s">
        <v>1417</v>
      </c>
      <c r="C17" s="1609"/>
      <c r="D17" s="169"/>
      <c r="E17" s="169"/>
      <c r="F17" s="169"/>
      <c r="G17" s="169"/>
      <c r="H17" s="169"/>
      <c r="I17" s="169"/>
      <c r="J17" s="169"/>
      <c r="K17" s="169"/>
      <c r="L17" s="169"/>
      <c r="M17" s="169"/>
      <c r="N17" s="169"/>
      <c r="O17" s="169"/>
      <c r="P17" s="169"/>
      <c r="Q17" s="169"/>
      <c r="R17" s="169"/>
      <c r="S17" s="169"/>
      <c r="T17" s="169"/>
    </row>
    <row r="18" spans="1:20">
      <c r="A18" s="402">
        <v>12</v>
      </c>
      <c r="B18" s="1609" t="s">
        <v>1414</v>
      </c>
      <c r="C18" s="1609"/>
      <c r="D18" s="169"/>
      <c r="E18" s="169"/>
      <c r="F18" s="169"/>
      <c r="G18" s="169"/>
      <c r="H18" s="169"/>
      <c r="I18" s="169"/>
      <c r="J18" s="169"/>
      <c r="K18" s="169"/>
      <c r="L18" s="169"/>
      <c r="M18" s="169"/>
      <c r="N18" s="169"/>
      <c r="O18" s="169"/>
      <c r="P18" s="169"/>
      <c r="Q18" s="169"/>
      <c r="R18" s="169"/>
      <c r="S18" s="169"/>
      <c r="T18" s="169"/>
    </row>
    <row r="19" spans="1:20">
      <c r="A19" s="402">
        <v>13</v>
      </c>
      <c r="B19" s="1609" t="s">
        <v>1415</v>
      </c>
      <c r="C19" s="1609"/>
      <c r="D19" s="169"/>
      <c r="E19" s="169"/>
      <c r="F19" s="169"/>
      <c r="G19" s="169"/>
      <c r="H19" s="169"/>
      <c r="I19" s="169"/>
      <c r="J19" s="169"/>
      <c r="K19" s="169"/>
      <c r="L19" s="169"/>
      <c r="M19" s="169"/>
      <c r="N19" s="169"/>
      <c r="O19" s="169"/>
      <c r="P19" s="169"/>
      <c r="Q19" s="169"/>
      <c r="R19" s="169"/>
      <c r="S19" s="169"/>
      <c r="T19" s="169"/>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15F17-BC3A-496F-BB84-FA830D3810A5}">
  <sheetPr codeName="Sheet87">
    <pageSetUpPr fitToPage="1"/>
  </sheetPr>
  <dimension ref="A1:E19"/>
  <sheetViews>
    <sheetView workbookViewId="0"/>
  </sheetViews>
  <sheetFormatPr baseColWidth="10" defaultColWidth="9.1640625" defaultRowHeight="15"/>
  <cols>
    <col min="1" max="1" width="5.5" style="1" customWidth="1"/>
    <col min="2" max="2" width="27.1640625" style="1" customWidth="1"/>
    <col min="3" max="3" width="33.1640625" style="1" customWidth="1"/>
    <col min="4" max="4" width="28" style="1" bestFit="1" customWidth="1"/>
    <col min="5" max="5" width="64.83203125" style="1" customWidth="1"/>
    <col min="6" max="16384" width="9.1640625" style="1"/>
  </cols>
  <sheetData>
    <row r="1" spans="1:5" ht="19">
      <c r="A1" s="3"/>
      <c r="B1" s="350" t="s">
        <v>1355</v>
      </c>
      <c r="C1" s="350"/>
      <c r="D1" s="350"/>
      <c r="E1" s="350"/>
    </row>
    <row r="2" spans="1:5">
      <c r="B2" s="538"/>
      <c r="C2" s="538"/>
      <c r="D2" s="538"/>
      <c r="E2" s="538"/>
    </row>
    <row r="4" spans="1:5">
      <c r="A4" s="516"/>
      <c r="B4" s="516"/>
      <c r="C4" s="402" t="s">
        <v>7</v>
      </c>
      <c r="D4" s="402" t="s">
        <v>8</v>
      </c>
      <c r="E4" s="402" t="s">
        <v>9</v>
      </c>
    </row>
    <row r="5" spans="1:5">
      <c r="A5" s="516"/>
      <c r="B5" s="516"/>
      <c r="C5" s="1604" t="s">
        <v>1420</v>
      </c>
      <c r="D5" s="1605"/>
      <c r="E5" s="1606"/>
    </row>
    <row r="6" spans="1:5">
      <c r="A6" s="516"/>
      <c r="B6" s="516"/>
      <c r="C6" s="1607" t="s">
        <v>1421</v>
      </c>
      <c r="D6" s="1603"/>
      <c r="E6" s="1599" t="s">
        <v>1422</v>
      </c>
    </row>
    <row r="7" spans="1:5">
      <c r="A7" s="516"/>
      <c r="B7" s="516"/>
      <c r="C7" s="521"/>
      <c r="D7" s="402" t="s">
        <v>1423</v>
      </c>
      <c r="E7" s="1600"/>
    </row>
    <row r="8" spans="1:5">
      <c r="A8" s="522">
        <v>1</v>
      </c>
      <c r="B8" s="523" t="s">
        <v>1384</v>
      </c>
      <c r="C8" s="402"/>
      <c r="D8" s="402"/>
      <c r="E8" s="147"/>
    </row>
    <row r="9" spans="1:5" ht="16">
      <c r="A9" s="142">
        <v>2</v>
      </c>
      <c r="B9" s="525" t="s">
        <v>1385</v>
      </c>
      <c r="C9" s="402"/>
      <c r="D9" s="402"/>
      <c r="E9" s="402"/>
    </row>
    <row r="10" spans="1:5">
      <c r="A10" s="142">
        <v>3</v>
      </c>
      <c r="B10" s="169" t="s">
        <v>1386</v>
      </c>
      <c r="C10" s="169"/>
      <c r="D10" s="169"/>
      <c r="E10" s="169"/>
    </row>
    <row r="11" spans="1:5">
      <c r="A11" s="142">
        <v>4</v>
      </c>
      <c r="B11" s="169" t="s">
        <v>1387</v>
      </c>
      <c r="C11" s="169"/>
      <c r="D11" s="169"/>
      <c r="E11" s="169"/>
    </row>
    <row r="12" spans="1:5">
      <c r="A12" s="142">
        <v>5</v>
      </c>
      <c r="B12" s="169" t="s">
        <v>1388</v>
      </c>
      <c r="C12" s="169"/>
      <c r="D12" s="169"/>
      <c r="E12" s="169"/>
    </row>
    <row r="13" spans="1:5">
      <c r="A13" s="142">
        <v>6</v>
      </c>
      <c r="B13" s="169" t="s">
        <v>1389</v>
      </c>
      <c r="C13" s="169"/>
      <c r="D13" s="169"/>
      <c r="E13" s="169"/>
    </row>
    <row r="14" spans="1:5" ht="16">
      <c r="A14" s="142">
        <v>7</v>
      </c>
      <c r="B14" s="525" t="s">
        <v>1390</v>
      </c>
      <c r="C14" s="402"/>
      <c r="D14" s="402"/>
      <c r="E14" s="402"/>
    </row>
    <row r="15" spans="1:5">
      <c r="A15" s="142">
        <v>8</v>
      </c>
      <c r="B15" s="169" t="s">
        <v>1391</v>
      </c>
      <c r="C15" s="169"/>
      <c r="D15" s="169"/>
      <c r="E15" s="169"/>
    </row>
    <row r="16" spans="1:5">
      <c r="A16" s="142">
        <v>9</v>
      </c>
      <c r="B16" s="169" t="s">
        <v>1392</v>
      </c>
      <c r="C16" s="169"/>
      <c r="D16" s="169"/>
      <c r="E16" s="169"/>
    </row>
    <row r="17" spans="1:5">
      <c r="A17" s="142">
        <v>10</v>
      </c>
      <c r="B17" s="169" t="s">
        <v>1393</v>
      </c>
      <c r="C17" s="169"/>
      <c r="D17" s="169"/>
      <c r="E17" s="169"/>
    </row>
    <row r="18" spans="1:5">
      <c r="A18" s="142">
        <v>11</v>
      </c>
      <c r="B18" s="169" t="s">
        <v>1394</v>
      </c>
      <c r="C18" s="169"/>
      <c r="D18" s="169"/>
      <c r="E18" s="169"/>
    </row>
    <row r="19" spans="1:5">
      <c r="A19" s="142">
        <v>12</v>
      </c>
      <c r="B19" s="169" t="s">
        <v>1389</v>
      </c>
      <c r="C19" s="169"/>
      <c r="D19" s="169"/>
      <c r="E19" s="169"/>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82" orientation="landscape" r:id="rId1"/>
  <headerFooter>
    <oddHeader>&amp;CEN
Annex XXVII</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FFD17-31B0-4989-A7B3-8DB00F8CA8D9}">
  <sheetPr codeName="Sheet89"/>
  <dimension ref="A1:J8"/>
  <sheetViews>
    <sheetView workbookViewId="0">
      <selection sqref="A1:C1"/>
    </sheetView>
  </sheetViews>
  <sheetFormatPr baseColWidth="10" defaultColWidth="11.5" defaultRowHeight="15"/>
  <cols>
    <col min="1" max="1" width="10.5" style="87" customWidth="1"/>
    <col min="2" max="2" width="99.5" style="1" customWidth="1"/>
    <col min="3" max="3" width="41.5" style="1" customWidth="1"/>
    <col min="4" max="16384" width="11.5" style="1"/>
  </cols>
  <sheetData>
    <row r="1" spans="1:10" ht="21" customHeight="1">
      <c r="A1" s="1613" t="s">
        <v>1122</v>
      </c>
      <c r="B1" s="1613"/>
      <c r="C1" s="1613"/>
      <c r="D1" s="210"/>
      <c r="E1" s="210"/>
      <c r="F1" s="210"/>
      <c r="G1" s="210"/>
      <c r="H1" s="210"/>
      <c r="I1" s="210"/>
      <c r="J1" s="210"/>
    </row>
    <row r="2" spans="1:10" ht="17.25" customHeight="1">
      <c r="A2" s="407"/>
      <c r="C2" s="408" t="s">
        <v>1129</v>
      </c>
    </row>
    <row r="3" spans="1:10" ht="140.25" customHeight="1">
      <c r="A3" s="409" t="s">
        <v>7</v>
      </c>
      <c r="B3" s="410" t="s">
        <v>1130</v>
      </c>
      <c r="C3" s="27"/>
    </row>
    <row r="4" spans="1:10" ht="123" customHeight="1">
      <c r="A4" s="411" t="s">
        <v>8</v>
      </c>
      <c r="B4" s="412" t="s">
        <v>1131</v>
      </c>
      <c r="C4" s="27"/>
    </row>
    <row r="5" spans="1:10" ht="71.25" customHeight="1">
      <c r="A5" s="409" t="s">
        <v>9</v>
      </c>
      <c r="B5" s="412" t="s">
        <v>1132</v>
      </c>
      <c r="C5" s="27"/>
    </row>
    <row r="7" spans="1:10" ht="42" customHeight="1"/>
    <row r="8" spans="1:10">
      <c r="B8" s="339"/>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&amp;CEN
Annex XXIX</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FF530-34F9-4A06-8E53-550A2842AD4C}">
  <sheetPr codeName="Sheet90">
    <pageSetUpPr fitToPage="1"/>
  </sheetPr>
  <dimension ref="A1:G19"/>
  <sheetViews>
    <sheetView workbookViewId="0">
      <selection activeCell="C13" sqref="C13"/>
    </sheetView>
  </sheetViews>
  <sheetFormatPr baseColWidth="10" defaultColWidth="11.5" defaultRowHeight="15"/>
  <cols>
    <col min="1" max="1" width="6.5" style="1" customWidth="1"/>
    <col min="2" max="2" width="41.5" style="1" customWidth="1"/>
    <col min="3" max="3" width="22.5" style="1" customWidth="1"/>
    <col min="4" max="4" width="15.5" style="1" customWidth="1"/>
    <col min="5" max="5" width="11.5" style="1"/>
    <col min="6" max="6" width="50.83203125" style="1" customWidth="1"/>
    <col min="7" max="7" width="7.5" style="1" customWidth="1"/>
    <col min="8" max="8" width="42" style="1" customWidth="1"/>
    <col min="9" max="16384" width="11.5" style="1"/>
  </cols>
  <sheetData>
    <row r="1" spans="1:7" s="91" customFormat="1" ht="40.5" customHeight="1">
      <c r="A1" s="413" t="s">
        <v>1123</v>
      </c>
      <c r="B1" s="413"/>
      <c r="C1" s="414"/>
      <c r="D1" s="414"/>
    </row>
    <row r="2" spans="1:7">
      <c r="A2" s="90"/>
      <c r="B2" s="90"/>
      <c r="C2" s="415" t="s">
        <v>7</v>
      </c>
    </row>
    <row r="3" spans="1:7" ht="38.25" customHeight="1">
      <c r="A3" s="416"/>
      <c r="B3" s="417"/>
      <c r="C3" s="418" t="s">
        <v>1133</v>
      </c>
    </row>
    <row r="4" spans="1:7">
      <c r="A4" s="416"/>
      <c r="B4" s="419" t="s">
        <v>1134</v>
      </c>
      <c r="C4" s="420"/>
      <c r="G4" s="421"/>
    </row>
    <row r="5" spans="1:7" ht="15.75" customHeight="1">
      <c r="A5" s="422">
        <v>1</v>
      </c>
      <c r="B5" s="423" t="s">
        <v>1135</v>
      </c>
      <c r="C5" s="673">
        <v>0</v>
      </c>
      <c r="G5" s="421"/>
    </row>
    <row r="6" spans="1:7">
      <c r="A6" s="422">
        <v>2</v>
      </c>
      <c r="B6" s="423" t="s">
        <v>1136</v>
      </c>
      <c r="C6" s="673">
        <v>1189497.375</v>
      </c>
      <c r="G6" s="421"/>
    </row>
    <row r="7" spans="1:7">
      <c r="A7" s="422">
        <v>3</v>
      </c>
      <c r="B7" s="423" t="s">
        <v>1137</v>
      </c>
      <c r="C7" s="673">
        <v>114177792.223</v>
      </c>
      <c r="G7" s="421"/>
    </row>
    <row r="8" spans="1:7">
      <c r="A8" s="422">
        <v>4</v>
      </c>
      <c r="B8" s="423" t="s">
        <v>1138</v>
      </c>
      <c r="C8" s="673">
        <v>0</v>
      </c>
    </row>
    <row r="9" spans="1:7">
      <c r="A9" s="422"/>
      <c r="B9" s="424" t="s">
        <v>1139</v>
      </c>
      <c r="C9" s="420"/>
    </row>
    <row r="10" spans="1:7">
      <c r="A10" s="422">
        <v>5</v>
      </c>
      <c r="B10" s="425" t="s">
        <v>1140</v>
      </c>
      <c r="C10" s="673">
        <v>0</v>
      </c>
    </row>
    <row r="11" spans="1:7">
      <c r="A11" s="422">
        <v>6</v>
      </c>
      <c r="B11" s="425" t="s">
        <v>1141</v>
      </c>
      <c r="C11" s="673">
        <v>0</v>
      </c>
    </row>
    <row r="12" spans="1:7">
      <c r="A12" s="422">
        <v>7</v>
      </c>
      <c r="B12" s="425" t="s">
        <v>1142</v>
      </c>
      <c r="C12" s="673">
        <v>0</v>
      </c>
    </row>
    <row r="13" spans="1:7">
      <c r="A13" s="422">
        <v>8</v>
      </c>
      <c r="B13" s="417" t="s">
        <v>1143</v>
      </c>
      <c r="C13" s="673">
        <v>0</v>
      </c>
    </row>
    <row r="14" spans="1:7">
      <c r="A14" s="422">
        <v>9</v>
      </c>
      <c r="B14" s="424" t="s">
        <v>45</v>
      </c>
      <c r="C14" s="673">
        <v>115367289.598</v>
      </c>
    </row>
    <row r="18" ht="50.25" customHeight="1"/>
    <row r="19" ht="50.25" customHeight="1"/>
  </sheetData>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5F697-1239-4417-8EEF-8701C1B61245}">
  <sheetPr codeName="Sheet91"/>
  <dimension ref="A1:G50"/>
  <sheetViews>
    <sheetView workbookViewId="0"/>
  </sheetViews>
  <sheetFormatPr baseColWidth="10" defaultColWidth="11.5" defaultRowHeight="15"/>
  <cols>
    <col min="1" max="1" width="11.5" style="63" customWidth="1"/>
    <col min="2" max="2" width="94.5" style="1" customWidth="1"/>
    <col min="3" max="3" width="27.5" style="1" customWidth="1"/>
    <col min="4" max="16384" width="11.5" style="1"/>
  </cols>
  <sheetData>
    <row r="1" spans="1:3" ht="22.5" customHeight="1">
      <c r="A1" s="426" t="s">
        <v>1124</v>
      </c>
    </row>
    <row r="2" spans="1:3" ht="39.75" customHeight="1">
      <c r="B2" s="395"/>
      <c r="C2" s="427" t="s">
        <v>1129</v>
      </c>
    </row>
    <row r="3" spans="1:3" ht="78.75" customHeight="1">
      <c r="A3" s="428" t="s">
        <v>1144</v>
      </c>
      <c r="B3" s="429" t="s">
        <v>1145</v>
      </c>
      <c r="C3" s="430"/>
    </row>
    <row r="4" spans="1:3" ht="135">
      <c r="A4" s="431" t="s">
        <v>1146</v>
      </c>
      <c r="B4" s="432" t="s">
        <v>1147</v>
      </c>
      <c r="C4" s="430"/>
    </row>
    <row r="5" spans="1:3" ht="36" customHeight="1">
      <c r="A5" s="1614" t="s">
        <v>1148</v>
      </c>
      <c r="B5" s="1615"/>
      <c r="C5" s="27"/>
    </row>
    <row r="6" spans="1:3" ht="65.25" customHeight="1">
      <c r="A6" s="433" t="s">
        <v>1149</v>
      </c>
      <c r="B6" s="434" t="s">
        <v>1150</v>
      </c>
      <c r="C6" s="27"/>
    </row>
    <row r="7" spans="1:3" ht="94.5" customHeight="1">
      <c r="A7" s="433" t="s">
        <v>126</v>
      </c>
      <c r="B7" s="435" t="s">
        <v>1151</v>
      </c>
      <c r="C7" s="27"/>
    </row>
    <row r="8" spans="1:3" ht="45">
      <c r="A8" s="436"/>
      <c r="B8" s="437" t="s">
        <v>1152</v>
      </c>
      <c r="C8" s="438"/>
    </row>
    <row r="9" spans="1:3" ht="24" customHeight="1">
      <c r="A9" s="439" t="s">
        <v>129</v>
      </c>
      <c r="B9" s="440" t="s">
        <v>1153</v>
      </c>
      <c r="C9" s="441"/>
    </row>
    <row r="10" spans="1:3" ht="39.75" customHeight="1">
      <c r="A10" s="439" t="s">
        <v>1154</v>
      </c>
      <c r="B10" s="440" t="s">
        <v>1155</v>
      </c>
      <c r="C10" s="441"/>
    </row>
    <row r="11" spans="1:3" ht="15" customHeight="1">
      <c r="A11" s="439" t="s">
        <v>1156</v>
      </c>
      <c r="B11" s="440" t="s">
        <v>1157</v>
      </c>
      <c r="C11" s="441"/>
    </row>
    <row r="12" spans="1:3" ht="15" customHeight="1">
      <c r="A12" s="442" t="s">
        <v>1158</v>
      </c>
      <c r="B12" s="440" t="s">
        <v>1159</v>
      </c>
      <c r="C12" s="441"/>
    </row>
    <row r="13" spans="1:3" ht="27" customHeight="1">
      <c r="A13" s="442" t="s">
        <v>1160</v>
      </c>
      <c r="B13" s="440" t="s">
        <v>1161</v>
      </c>
      <c r="C13" s="441"/>
    </row>
    <row r="14" spans="1:3" ht="29.25" customHeight="1">
      <c r="A14" s="442" t="s">
        <v>1162</v>
      </c>
      <c r="B14" s="440" t="s">
        <v>1163</v>
      </c>
      <c r="C14" s="441"/>
    </row>
    <row r="15" spans="1:3" ht="51" customHeight="1">
      <c r="A15" s="442" t="s">
        <v>1164</v>
      </c>
      <c r="B15" s="440" t="s">
        <v>1165</v>
      </c>
      <c r="C15" s="441"/>
    </row>
    <row r="16" spans="1:3" ht="25.5" customHeight="1">
      <c r="A16" s="442" t="s">
        <v>1166</v>
      </c>
      <c r="B16" s="440" t="s">
        <v>1167</v>
      </c>
      <c r="C16" s="441"/>
    </row>
    <row r="17" spans="1:3" ht="46.5" customHeight="1">
      <c r="A17" s="442" t="s">
        <v>1168</v>
      </c>
      <c r="B17" s="440" t="s">
        <v>1169</v>
      </c>
      <c r="C17" s="441"/>
    </row>
    <row r="18" spans="1:3" ht="15" customHeight="1">
      <c r="A18" s="439" t="s">
        <v>1170</v>
      </c>
      <c r="B18" s="440" t="s">
        <v>1171</v>
      </c>
      <c r="C18" s="441"/>
    </row>
    <row r="19" spans="1:3" ht="60" customHeight="1">
      <c r="A19" s="442" t="s">
        <v>1158</v>
      </c>
      <c r="B19" s="440" t="s">
        <v>1172</v>
      </c>
      <c r="C19" s="441"/>
    </row>
    <row r="20" spans="1:3" ht="15" customHeight="1">
      <c r="A20" s="442" t="s">
        <v>1160</v>
      </c>
      <c r="B20" s="440" t="s">
        <v>1173</v>
      </c>
      <c r="C20" s="441"/>
    </row>
    <row r="21" spans="1:3" ht="24" customHeight="1">
      <c r="A21" s="443" t="s">
        <v>1162</v>
      </c>
      <c r="B21" s="444" t="s">
        <v>1174</v>
      </c>
      <c r="C21" s="385"/>
    </row>
    <row r="22" spans="1:3" ht="57.75" customHeight="1">
      <c r="A22" s="433" t="s">
        <v>1175</v>
      </c>
      <c r="B22" s="445" t="s">
        <v>1176</v>
      </c>
      <c r="C22" s="27"/>
    </row>
    <row r="23" spans="1:3" ht="58.5" customHeight="1">
      <c r="A23" s="433" t="s">
        <v>1177</v>
      </c>
      <c r="B23" s="446" t="s">
        <v>1178</v>
      </c>
      <c r="C23" s="27"/>
    </row>
    <row r="24" spans="1:3" ht="37.5" customHeight="1">
      <c r="A24" s="1614" t="s">
        <v>1179</v>
      </c>
      <c r="B24" s="1616"/>
      <c r="C24" s="27"/>
    </row>
    <row r="25" spans="1:3" ht="53.25" customHeight="1">
      <c r="A25" s="433" t="s">
        <v>1149</v>
      </c>
      <c r="B25" s="434" t="s">
        <v>1180</v>
      </c>
      <c r="C25" s="27"/>
    </row>
    <row r="26" spans="1:3" ht="88.5" customHeight="1">
      <c r="A26" s="433" t="s">
        <v>126</v>
      </c>
      <c r="B26" s="434" t="s">
        <v>1181</v>
      </c>
      <c r="C26" s="27"/>
    </row>
    <row r="27" spans="1:3" ht="36" customHeight="1">
      <c r="A27" s="436" t="s">
        <v>129</v>
      </c>
      <c r="B27" s="447" t="s">
        <v>1182</v>
      </c>
      <c r="C27" s="438"/>
    </row>
    <row r="28" spans="1:3" ht="29.25" customHeight="1">
      <c r="A28" s="442" t="s">
        <v>1158</v>
      </c>
      <c r="B28" s="448" t="s">
        <v>1183</v>
      </c>
      <c r="C28" s="441"/>
    </row>
    <row r="29" spans="1:3" ht="15" customHeight="1">
      <c r="A29" s="442" t="s">
        <v>1160</v>
      </c>
      <c r="B29" s="448" t="s">
        <v>1184</v>
      </c>
      <c r="C29" s="441"/>
    </row>
    <row r="30" spans="1:3" ht="15" customHeight="1">
      <c r="A30" s="442" t="s">
        <v>1162</v>
      </c>
      <c r="B30" s="448" t="s">
        <v>1185</v>
      </c>
      <c r="C30" s="441"/>
    </row>
    <row r="31" spans="1:3" ht="15" customHeight="1">
      <c r="A31" s="433" t="s">
        <v>1154</v>
      </c>
      <c r="B31" s="445" t="s">
        <v>1186</v>
      </c>
      <c r="C31" s="27"/>
    </row>
    <row r="32" spans="1:3" ht="30" customHeight="1">
      <c r="A32" s="433" t="s">
        <v>1156</v>
      </c>
      <c r="B32" s="445" t="s">
        <v>1187</v>
      </c>
      <c r="C32" s="27"/>
    </row>
    <row r="33" spans="1:7" ht="26.25" customHeight="1">
      <c r="A33" s="433" t="s">
        <v>1170</v>
      </c>
      <c r="B33" s="445" t="s">
        <v>1188</v>
      </c>
      <c r="C33" s="27"/>
    </row>
    <row r="34" spans="1:7" ht="51.75" customHeight="1">
      <c r="A34" s="433" t="s">
        <v>1175</v>
      </c>
      <c r="B34" s="446" t="s">
        <v>1189</v>
      </c>
      <c r="C34" s="27"/>
    </row>
    <row r="35" spans="1:7" ht="48.75" customHeight="1">
      <c r="A35" s="433" t="s">
        <v>1177</v>
      </c>
      <c r="B35" s="446" t="s">
        <v>1190</v>
      </c>
      <c r="C35" s="27"/>
    </row>
    <row r="36" spans="1:7" ht="36.75" customHeight="1">
      <c r="A36" s="1614" t="s">
        <v>1191</v>
      </c>
      <c r="B36" s="1616"/>
      <c r="C36" s="27"/>
    </row>
    <row r="37" spans="1:7" ht="49.5" customHeight="1">
      <c r="A37" s="433" t="s">
        <v>1149</v>
      </c>
      <c r="B37" s="434" t="s">
        <v>1192</v>
      </c>
      <c r="C37" s="27"/>
    </row>
    <row r="38" spans="1:7" ht="76.5" customHeight="1">
      <c r="A38" s="433" t="s">
        <v>126</v>
      </c>
      <c r="B38" s="434" t="s">
        <v>1193</v>
      </c>
      <c r="C38" s="27"/>
    </row>
    <row r="39" spans="1:7" ht="35.25" customHeight="1">
      <c r="A39" s="436" t="s">
        <v>129</v>
      </c>
      <c r="B39" s="449" t="s">
        <v>1194</v>
      </c>
      <c r="C39" s="438"/>
      <c r="G39" s="450"/>
    </row>
    <row r="40" spans="1:7" ht="68.25" customHeight="1">
      <c r="A40" s="442" t="s">
        <v>1158</v>
      </c>
      <c r="B40" s="440" t="s">
        <v>1195</v>
      </c>
      <c r="C40" s="441"/>
    </row>
    <row r="41" spans="1:7" ht="33.75" customHeight="1">
      <c r="A41" s="442" t="s">
        <v>1160</v>
      </c>
      <c r="B41" s="440" t="s">
        <v>1196</v>
      </c>
      <c r="C41" s="441"/>
    </row>
    <row r="42" spans="1:7" ht="60" customHeight="1">
      <c r="A42" s="442" t="s">
        <v>1162</v>
      </c>
      <c r="B42" s="440" t="s">
        <v>1197</v>
      </c>
      <c r="C42" s="385"/>
    </row>
    <row r="43" spans="1:7" ht="15" customHeight="1">
      <c r="A43" s="433" t="s">
        <v>1154</v>
      </c>
      <c r="B43" s="434" t="s">
        <v>1198</v>
      </c>
      <c r="C43" s="27"/>
    </row>
    <row r="44" spans="1:7" ht="32.25" customHeight="1">
      <c r="A44" s="433" t="s">
        <v>1156</v>
      </c>
      <c r="B44" s="434" t="s">
        <v>1199</v>
      </c>
      <c r="C44" s="27"/>
    </row>
    <row r="45" spans="1:7" ht="15" customHeight="1">
      <c r="A45" s="433" t="s">
        <v>1170</v>
      </c>
      <c r="B45" s="434" t="s">
        <v>1188</v>
      </c>
      <c r="C45" s="27"/>
    </row>
    <row r="46" spans="1:7" ht="72" customHeight="1">
      <c r="A46" s="433" t="s">
        <v>1175</v>
      </c>
      <c r="B46" s="446" t="s">
        <v>1200</v>
      </c>
      <c r="C46" s="27"/>
    </row>
    <row r="47" spans="1:7" ht="64.5" customHeight="1">
      <c r="A47" s="433" t="s">
        <v>1177</v>
      </c>
      <c r="B47" s="446" t="s">
        <v>1201</v>
      </c>
      <c r="C47" s="27"/>
    </row>
    <row r="48" spans="1:7" ht="95.25" customHeight="1">
      <c r="A48" s="433" t="s">
        <v>1158</v>
      </c>
      <c r="B48" s="446" t="s">
        <v>1202</v>
      </c>
      <c r="C48" s="27"/>
    </row>
    <row r="49" spans="1:2">
      <c r="A49" s="451"/>
      <c r="B49" s="395"/>
    </row>
    <row r="50" spans="1:2" ht="96.75" customHeight="1"/>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&amp;CEN 
Annex XXIX</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EFDB6-2554-4EDE-BD4A-F327AB0953F9}">
  <sheetPr codeName="Sheet92">
    <pageSetUpPr fitToPage="1"/>
  </sheetPr>
  <dimension ref="A1:D19"/>
  <sheetViews>
    <sheetView workbookViewId="0"/>
  </sheetViews>
  <sheetFormatPr baseColWidth="10" defaultColWidth="11.5" defaultRowHeight="15"/>
  <cols>
    <col min="1" max="1" width="5.5" style="63" customWidth="1"/>
    <col min="2" max="2" width="65" style="1" customWidth="1"/>
    <col min="3" max="3" width="12.5" style="1" customWidth="1"/>
    <col min="4" max="4" width="14.5" style="1" customWidth="1"/>
    <col min="5" max="16384" width="11.5" style="1"/>
  </cols>
  <sheetData>
    <row r="1" spans="1:4" ht="26.25" customHeight="1">
      <c r="A1" s="413" t="s">
        <v>1125</v>
      </c>
    </row>
    <row r="3" spans="1:4">
      <c r="A3" s="1617"/>
      <c r="B3" s="1618"/>
      <c r="C3" s="452" t="s">
        <v>7</v>
      </c>
      <c r="D3" s="452" t="s">
        <v>8</v>
      </c>
    </row>
    <row r="4" spans="1:4" ht="27.75" customHeight="1">
      <c r="A4" s="1619"/>
      <c r="B4" s="1620"/>
      <c r="C4" s="452" t="s">
        <v>1133</v>
      </c>
      <c r="D4" s="452" t="s">
        <v>1203</v>
      </c>
    </row>
    <row r="5" spans="1:4" ht="21.75" customHeight="1">
      <c r="A5" s="453">
        <v>1</v>
      </c>
      <c r="B5" s="454" t="s">
        <v>1204</v>
      </c>
      <c r="C5" s="455"/>
      <c r="D5" s="455"/>
    </row>
    <row r="6" spans="1:4" ht="27" customHeight="1">
      <c r="A6" s="452" t="s">
        <v>116</v>
      </c>
      <c r="B6" s="455" t="s">
        <v>1205</v>
      </c>
      <c r="C6" s="456"/>
      <c r="D6" s="455"/>
    </row>
    <row r="7" spans="1:4" ht="42.75" customHeight="1">
      <c r="A7" s="452" t="s">
        <v>117</v>
      </c>
      <c r="B7" s="457" t="s">
        <v>1206</v>
      </c>
      <c r="C7" s="456"/>
      <c r="D7" s="455"/>
    </row>
    <row r="8" spans="1:4" ht="21" customHeight="1">
      <c r="A8" s="453">
        <v>2</v>
      </c>
      <c r="B8" s="454" t="s">
        <v>1207</v>
      </c>
      <c r="C8" s="455"/>
      <c r="D8" s="455"/>
    </row>
    <row r="9" spans="1:4" ht="32.25" customHeight="1">
      <c r="A9" s="452" t="s">
        <v>116</v>
      </c>
      <c r="B9" s="455" t="s">
        <v>1208</v>
      </c>
      <c r="C9" s="456"/>
      <c r="D9" s="455"/>
    </row>
    <row r="10" spans="1:4" ht="48.75" customHeight="1">
      <c r="A10" s="452" t="s">
        <v>117</v>
      </c>
      <c r="B10" s="457" t="s">
        <v>1209</v>
      </c>
      <c r="C10" s="456"/>
      <c r="D10" s="455"/>
    </row>
    <row r="11" spans="1:4" ht="22.5" customHeight="1">
      <c r="A11" s="453">
        <v>3</v>
      </c>
      <c r="B11" s="454" t="s">
        <v>1210</v>
      </c>
      <c r="C11" s="455"/>
      <c r="D11" s="455"/>
    </row>
    <row r="12" spans="1:4" ht="53.25" customHeight="1">
      <c r="A12" s="452" t="s">
        <v>116</v>
      </c>
      <c r="B12" s="457" t="s">
        <v>1211</v>
      </c>
      <c r="C12" s="456"/>
      <c r="D12" s="455"/>
    </row>
    <row r="13" spans="1:4" ht="24" customHeight="1">
      <c r="A13" s="452" t="s">
        <v>117</v>
      </c>
      <c r="B13" s="455" t="s">
        <v>1212</v>
      </c>
      <c r="C13" s="456"/>
      <c r="D13" s="455"/>
    </row>
    <row r="14" spans="1:4" ht="26.25" customHeight="1">
      <c r="A14" s="453">
        <v>4</v>
      </c>
      <c r="B14" s="455" t="s">
        <v>1213</v>
      </c>
      <c r="C14" s="455"/>
      <c r="D14" s="455"/>
    </row>
    <row r="15" spans="1:4" ht="39.75" customHeight="1">
      <c r="A15" s="452" t="s">
        <v>116</v>
      </c>
      <c r="B15" s="457" t="s">
        <v>1214</v>
      </c>
      <c r="C15" s="456"/>
      <c r="D15" s="455"/>
    </row>
    <row r="16" spans="1:4" ht="31.5" customHeight="1">
      <c r="A16" s="452" t="s">
        <v>117</v>
      </c>
      <c r="B16" s="457" t="s">
        <v>1215</v>
      </c>
      <c r="C16" s="456"/>
      <c r="D16" s="455"/>
    </row>
    <row r="17" spans="1:4" ht="52.5" customHeight="1">
      <c r="A17" s="452" t="s">
        <v>147</v>
      </c>
      <c r="B17" s="458" t="s">
        <v>1216</v>
      </c>
      <c r="C17" s="456"/>
      <c r="D17" s="455"/>
    </row>
    <row r="18" spans="1:4">
      <c r="A18" s="453">
        <v>5</v>
      </c>
      <c r="B18" s="455" t="s">
        <v>1217</v>
      </c>
      <c r="C18" s="455"/>
      <c r="D18" s="455"/>
    </row>
    <row r="19" spans="1:4">
      <c r="A19" s="453">
        <v>6</v>
      </c>
      <c r="B19" s="454" t="s">
        <v>45</v>
      </c>
      <c r="C19" s="455"/>
      <c r="D19" s="455"/>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&amp;CEN
Annex XXIX</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DE6DE-EC28-458A-B8FD-A956EF6F53F9}">
  <sheetPr codeName="Sheet93">
    <pageSetUpPr fitToPage="1"/>
  </sheetPr>
  <dimension ref="A1:I17"/>
  <sheetViews>
    <sheetView workbookViewId="0"/>
  </sheetViews>
  <sheetFormatPr baseColWidth="10" defaultColWidth="11.5" defaultRowHeight="15"/>
  <cols>
    <col min="1" max="1" width="3.5" style="1" customWidth="1"/>
    <col min="2" max="2" width="50.1640625" style="1" customWidth="1"/>
    <col min="3" max="5" width="11.5" style="1"/>
    <col min="6" max="6" width="15.5" style="1" customWidth="1"/>
    <col min="7" max="16384" width="11.5" style="1"/>
  </cols>
  <sheetData>
    <row r="1" spans="1:9" ht="15.75" customHeight="1">
      <c r="A1" s="413" t="s">
        <v>1218</v>
      </c>
      <c r="C1" s="459"/>
      <c r="D1" s="459"/>
      <c r="E1" s="459"/>
      <c r="F1" s="459"/>
    </row>
    <row r="2" spans="1:9" ht="15.75" customHeight="1">
      <c r="A2" s="459"/>
      <c r="B2" s="459"/>
      <c r="C2" s="459"/>
      <c r="D2" s="459"/>
      <c r="E2" s="459"/>
      <c r="F2" s="459"/>
    </row>
    <row r="4" spans="1:9">
      <c r="A4" s="1621"/>
      <c r="B4" s="1622"/>
      <c r="C4" s="460" t="s">
        <v>7</v>
      </c>
      <c r="D4" s="460" t="s">
        <v>8</v>
      </c>
      <c r="E4" s="460" t="s">
        <v>9</v>
      </c>
      <c r="F4" s="460" t="s">
        <v>46</v>
      </c>
      <c r="G4" s="452" t="s">
        <v>47</v>
      </c>
      <c r="H4" s="460" t="s">
        <v>155</v>
      </c>
      <c r="I4" s="460" t="s">
        <v>156</v>
      </c>
    </row>
    <row r="5" spans="1:9" ht="42">
      <c r="A5" s="1623"/>
      <c r="B5" s="1624"/>
      <c r="C5" s="460" t="s">
        <v>1219</v>
      </c>
      <c r="D5" s="460" t="s">
        <v>1220</v>
      </c>
      <c r="E5" s="460" t="s">
        <v>1221</v>
      </c>
      <c r="F5" s="460" t="s">
        <v>1222</v>
      </c>
      <c r="G5" s="452" t="s">
        <v>1223</v>
      </c>
      <c r="H5" s="460" t="s">
        <v>1224</v>
      </c>
      <c r="I5" s="460" t="s">
        <v>6</v>
      </c>
    </row>
    <row r="6" spans="1:9">
      <c r="A6" s="461">
        <v>1</v>
      </c>
      <c r="B6" s="424" t="s">
        <v>1225</v>
      </c>
      <c r="C6" s="70"/>
      <c r="D6" s="70"/>
      <c r="E6" s="70"/>
      <c r="F6" s="70"/>
      <c r="G6" s="455"/>
      <c r="H6" s="70"/>
      <c r="I6" s="70"/>
    </row>
    <row r="7" spans="1:9" ht="23.25" customHeight="1">
      <c r="A7" s="462" t="s">
        <v>1226</v>
      </c>
      <c r="B7" s="463" t="s">
        <v>1227</v>
      </c>
      <c r="C7" s="463"/>
      <c r="D7" s="463"/>
      <c r="E7" s="463"/>
      <c r="F7" s="463"/>
      <c r="G7" s="455"/>
      <c r="H7" s="463"/>
      <c r="I7" s="463"/>
    </row>
    <row r="8" spans="1:9">
      <c r="A8" s="462" t="s">
        <v>1228</v>
      </c>
      <c r="B8" s="463" t="s">
        <v>1229</v>
      </c>
      <c r="C8" s="463"/>
      <c r="D8" s="463"/>
      <c r="E8" s="463"/>
      <c r="F8" s="463"/>
      <c r="G8" s="455"/>
      <c r="H8" s="463"/>
      <c r="I8" s="463"/>
    </row>
    <row r="9" spans="1:9">
      <c r="A9" s="70">
        <v>2</v>
      </c>
      <c r="B9" s="70" t="s">
        <v>1230</v>
      </c>
      <c r="C9" s="70"/>
      <c r="D9" s="70"/>
      <c r="E9" s="70"/>
      <c r="F9" s="70"/>
      <c r="G9" s="455"/>
      <c r="H9" s="70"/>
      <c r="I9" s="70"/>
    </row>
    <row r="10" spans="1:9">
      <c r="A10" s="70">
        <v>3</v>
      </c>
      <c r="B10" s="70" t="s">
        <v>1231</v>
      </c>
      <c r="C10" s="70"/>
      <c r="D10" s="70"/>
      <c r="E10" s="70"/>
      <c r="F10" s="70"/>
      <c r="G10" s="455"/>
      <c r="H10" s="70"/>
      <c r="I10" s="70"/>
    </row>
    <row r="11" spans="1:9">
      <c r="A11" s="70">
        <v>4</v>
      </c>
      <c r="B11" s="70" t="s">
        <v>1232</v>
      </c>
      <c r="C11" s="70"/>
      <c r="D11" s="70"/>
      <c r="E11" s="70"/>
      <c r="F11" s="70"/>
      <c r="G11" s="455"/>
      <c r="H11" s="70"/>
      <c r="I11" s="70"/>
    </row>
    <row r="12" spans="1:9">
      <c r="A12" s="71">
        <v>5</v>
      </c>
      <c r="B12" s="71" t="s">
        <v>1233</v>
      </c>
      <c r="C12" s="71"/>
      <c r="D12" s="71"/>
      <c r="E12" s="71"/>
      <c r="F12" s="71"/>
      <c r="G12" s="455"/>
      <c r="H12" s="71"/>
      <c r="I12" s="70"/>
    </row>
    <row r="13" spans="1:9">
      <c r="A13" s="70">
        <v>6</v>
      </c>
      <c r="B13" s="70" t="s">
        <v>1234</v>
      </c>
      <c r="C13" s="70"/>
      <c r="D13" s="70"/>
      <c r="E13" s="70"/>
      <c r="F13" s="70"/>
      <c r="G13" s="455"/>
      <c r="H13" s="70"/>
      <c r="I13" s="70"/>
    </row>
    <row r="14" spans="1:9">
      <c r="A14" s="70">
        <v>7</v>
      </c>
      <c r="B14" s="70" t="s">
        <v>1217</v>
      </c>
      <c r="C14" s="70"/>
      <c r="D14" s="70"/>
      <c r="E14" s="70"/>
      <c r="F14" s="70"/>
      <c r="G14" s="455"/>
      <c r="H14" s="70"/>
      <c r="I14" s="70"/>
    </row>
    <row r="15" spans="1:9">
      <c r="A15" s="462" t="s">
        <v>1235</v>
      </c>
      <c r="B15" s="463" t="s">
        <v>1236</v>
      </c>
      <c r="C15" s="70"/>
      <c r="D15" s="70"/>
      <c r="E15" s="70"/>
      <c r="F15" s="70"/>
      <c r="G15" s="455"/>
      <c r="H15" s="70"/>
      <c r="I15" s="70"/>
    </row>
    <row r="16" spans="1:9">
      <c r="A16" s="462" t="s">
        <v>1237</v>
      </c>
      <c r="B16" s="463" t="s">
        <v>1227</v>
      </c>
      <c r="C16" s="70"/>
      <c r="D16" s="70"/>
      <c r="E16" s="70"/>
      <c r="F16" s="70"/>
      <c r="G16" s="455"/>
      <c r="H16" s="70"/>
      <c r="I16" s="70"/>
    </row>
    <row r="17" spans="1:9">
      <c r="A17" s="461">
        <v>8</v>
      </c>
      <c r="B17" s="424" t="s">
        <v>1238</v>
      </c>
      <c r="C17" s="70"/>
      <c r="D17" s="70"/>
      <c r="E17" s="70"/>
      <c r="F17" s="70"/>
      <c r="G17" s="455"/>
      <c r="H17" s="70"/>
      <c r="I17" s="70"/>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&amp;CEN
Annex XXIX</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B0E7-A083-4664-AD32-A7B6189FB080}">
  <sheetPr codeName="Sheet94">
    <pageSetUpPr fitToPage="1"/>
  </sheetPr>
  <dimension ref="A1:C23"/>
  <sheetViews>
    <sheetView workbookViewId="0"/>
  </sheetViews>
  <sheetFormatPr baseColWidth="10" defaultColWidth="11.5" defaultRowHeight="15"/>
  <cols>
    <col min="1" max="1" width="6.83203125" style="87" customWidth="1"/>
    <col min="2" max="2" width="51.5" style="1" customWidth="1"/>
    <col min="3" max="3" width="21.5" style="1" customWidth="1"/>
    <col min="4" max="16384" width="11.5" style="1"/>
  </cols>
  <sheetData>
    <row r="1" spans="1:3" ht="18">
      <c r="A1" s="338" t="s">
        <v>1127</v>
      </c>
    </row>
    <row r="3" spans="1:3">
      <c r="A3" s="1623"/>
      <c r="B3" s="1624"/>
      <c r="C3" s="460" t="s">
        <v>7</v>
      </c>
    </row>
    <row r="4" spans="1:3">
      <c r="A4" s="1625" t="s">
        <v>1239</v>
      </c>
      <c r="B4" s="1625"/>
      <c r="C4" s="1625"/>
    </row>
    <row r="5" spans="1:3">
      <c r="A5" s="460">
        <v>1</v>
      </c>
      <c r="B5" s="70" t="s">
        <v>1240</v>
      </c>
      <c r="C5" s="70"/>
    </row>
    <row r="6" spans="1:3">
      <c r="A6" s="460">
        <v>2</v>
      </c>
      <c r="B6" s="70" t="s">
        <v>1241</v>
      </c>
      <c r="C6" s="70"/>
    </row>
    <row r="7" spans="1:3">
      <c r="A7" s="460">
        <v>3</v>
      </c>
      <c r="B7" s="70" t="s">
        <v>1242</v>
      </c>
      <c r="C7" s="70"/>
    </row>
    <row r="8" spans="1:3">
      <c r="A8" s="460">
        <v>4</v>
      </c>
      <c r="B8" s="70" t="s">
        <v>1243</v>
      </c>
      <c r="C8" s="70"/>
    </row>
    <row r="9" spans="1:3">
      <c r="A9" s="1625" t="s">
        <v>1244</v>
      </c>
      <c r="B9" s="1625"/>
      <c r="C9" s="1625"/>
    </row>
    <row r="10" spans="1:3">
      <c r="A10" s="460">
        <v>5</v>
      </c>
      <c r="B10" s="70" t="s">
        <v>1240</v>
      </c>
      <c r="C10" s="70"/>
    </row>
    <row r="11" spans="1:3">
      <c r="A11" s="460">
        <v>6</v>
      </c>
      <c r="B11" s="70" t="s">
        <v>1241</v>
      </c>
      <c r="C11" s="70"/>
    </row>
    <row r="12" spans="1:3">
      <c r="A12" s="460">
        <v>7</v>
      </c>
      <c r="B12" s="70" t="s">
        <v>1242</v>
      </c>
      <c r="C12" s="70"/>
    </row>
    <row r="13" spans="1:3">
      <c r="A13" s="460">
        <v>8</v>
      </c>
      <c r="B13" s="70" t="s">
        <v>1243</v>
      </c>
      <c r="C13" s="70"/>
    </row>
    <row r="14" spans="1:3">
      <c r="A14" s="1625" t="s">
        <v>1245</v>
      </c>
      <c r="B14" s="1625"/>
      <c r="C14" s="1625"/>
    </row>
    <row r="15" spans="1:3">
      <c r="A15" s="460">
        <v>9</v>
      </c>
      <c r="B15" s="70" t="s">
        <v>1240</v>
      </c>
      <c r="C15" s="70"/>
    </row>
    <row r="16" spans="1:3">
      <c r="A16" s="460">
        <v>10</v>
      </c>
      <c r="B16" s="70" t="s">
        <v>1241</v>
      </c>
      <c r="C16" s="70"/>
    </row>
    <row r="17" spans="1:3">
      <c r="A17" s="460">
        <v>11</v>
      </c>
      <c r="B17" s="70" t="s">
        <v>1242</v>
      </c>
      <c r="C17" s="70"/>
    </row>
    <row r="18" spans="1:3">
      <c r="A18" s="460">
        <v>12</v>
      </c>
      <c r="B18" s="70" t="s">
        <v>1243</v>
      </c>
      <c r="C18" s="70"/>
    </row>
    <row r="19" spans="1:3">
      <c r="A19" s="1625" t="s">
        <v>1246</v>
      </c>
      <c r="B19" s="1625"/>
      <c r="C19" s="1625"/>
    </row>
    <row r="20" spans="1:3">
      <c r="A20" s="460">
        <v>13</v>
      </c>
      <c r="B20" s="70" t="s">
        <v>1240</v>
      </c>
      <c r="C20" s="70"/>
    </row>
    <row r="21" spans="1:3">
      <c r="A21" s="460">
        <v>14</v>
      </c>
      <c r="B21" s="70" t="s">
        <v>1241</v>
      </c>
      <c r="C21" s="70"/>
    </row>
    <row r="22" spans="1:3">
      <c r="A22" s="460">
        <v>15</v>
      </c>
      <c r="B22" s="70" t="s">
        <v>1242</v>
      </c>
      <c r="C22" s="70"/>
    </row>
    <row r="23" spans="1:3">
      <c r="A23" s="460">
        <v>16</v>
      </c>
      <c r="B23" s="70" t="s">
        <v>1243</v>
      </c>
      <c r="C23" s="70"/>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83619-DAB7-4476-8EBC-670B032EA4F4}">
  <sheetPr codeName="Sheet95">
    <pageSetUpPr fitToPage="1"/>
  </sheetPr>
  <dimension ref="A1:H22"/>
  <sheetViews>
    <sheetView workbookViewId="0"/>
  </sheetViews>
  <sheetFormatPr baseColWidth="10" defaultColWidth="11.5" defaultRowHeight="15"/>
  <cols>
    <col min="1" max="16384" width="11.5" style="1"/>
  </cols>
  <sheetData>
    <row r="1" spans="1:1" ht="18">
      <c r="A1" s="338" t="s">
        <v>1128</v>
      </c>
    </row>
    <row r="21" spans="1:8" ht="65.25" customHeight="1">
      <c r="A21" s="1626" t="s">
        <v>1247</v>
      </c>
      <c r="B21" s="1626"/>
      <c r="C21" s="1626"/>
      <c r="D21" s="1626"/>
      <c r="E21" s="1626"/>
      <c r="F21" s="1626"/>
      <c r="G21" s="1626"/>
      <c r="H21" s="1626"/>
    </row>
    <row r="22" spans="1:8" ht="37.5" customHeight="1">
      <c r="A22" s="1627" t="s">
        <v>1248</v>
      </c>
      <c r="B22" s="1627"/>
      <c r="C22" s="1627"/>
      <c r="D22" s="1627"/>
      <c r="E22" s="1627"/>
      <c r="F22" s="1627"/>
      <c r="G22" s="1627"/>
      <c r="H22" s="1627"/>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5740-10D3-4FCB-AF72-15AEB4F221A7}">
  <sheetPr codeName="Sheet97"/>
  <dimension ref="A1:H15"/>
  <sheetViews>
    <sheetView topLeftCell="A7" workbookViewId="0"/>
  </sheetViews>
  <sheetFormatPr baseColWidth="10" defaultColWidth="9.1640625" defaultRowHeight="15"/>
  <cols>
    <col min="1" max="1" width="26" style="1" bestFit="1" customWidth="1"/>
    <col min="2" max="2" width="38" style="1" customWidth="1"/>
    <col min="3" max="3" width="62.5" style="1" customWidth="1"/>
    <col min="4" max="5" width="22.5" style="1" customWidth="1"/>
    <col min="6" max="6" width="9.1640625" style="1"/>
    <col min="7" max="7" width="13.1640625" style="63" customWidth="1"/>
    <col min="8" max="8" width="52.5" style="1" customWidth="1"/>
    <col min="9" max="16384" width="9.1640625" style="1"/>
  </cols>
  <sheetData>
    <row r="1" spans="1:8" ht="15" hidden="1" customHeight="1"/>
    <row r="2" spans="1:8" ht="15" hidden="1" customHeight="1">
      <c r="H2" s="407"/>
    </row>
    <row r="3" spans="1:8" ht="31.5" hidden="1" customHeight="1">
      <c r="A3" s="1628" t="s">
        <v>1426</v>
      </c>
      <c r="B3" s="539" t="s">
        <v>1427</v>
      </c>
      <c r="C3" s="540"/>
      <c r="D3" s="540"/>
      <c r="E3" s="540"/>
      <c r="F3" s="541"/>
      <c r="H3" s="339"/>
    </row>
    <row r="4" spans="1:8" ht="32.25" hidden="1" customHeight="1">
      <c r="A4" s="1629"/>
      <c r="B4" s="542" t="s">
        <v>1428</v>
      </c>
      <c r="C4" s="543"/>
      <c r="D4" s="543"/>
      <c r="E4" s="543"/>
      <c r="F4" s="544"/>
    </row>
    <row r="5" spans="1:8" ht="25.5" hidden="1" customHeight="1">
      <c r="A5" s="1630"/>
      <c r="B5" s="539" t="s">
        <v>1429</v>
      </c>
      <c r="C5" s="540"/>
      <c r="D5" s="540"/>
      <c r="E5" s="540"/>
      <c r="F5" s="541"/>
    </row>
    <row r="6" spans="1:8" ht="15" hidden="1" customHeight="1">
      <c r="A6" s="545"/>
      <c r="B6" s="317"/>
      <c r="C6" s="317"/>
      <c r="D6" s="317"/>
      <c r="E6" s="317"/>
      <c r="F6" s="317"/>
    </row>
    <row r="7" spans="1:8" ht="19">
      <c r="A7" s="43" t="s">
        <v>1424</v>
      </c>
    </row>
    <row r="8" spans="1:8">
      <c r="A8" s="1" t="s">
        <v>120</v>
      </c>
    </row>
    <row r="11" spans="1:8" ht="16">
      <c r="A11" s="15" t="s">
        <v>121</v>
      </c>
      <c r="B11" s="15" t="s">
        <v>113</v>
      </c>
      <c r="C11" s="44" t="s">
        <v>122</v>
      </c>
      <c r="F11" s="63"/>
      <c r="G11" s="1"/>
    </row>
    <row r="12" spans="1:8" ht="15" customHeight="1">
      <c r="A12" s="546" t="s">
        <v>1430</v>
      </c>
      <c r="B12" s="547" t="s">
        <v>116</v>
      </c>
      <c r="C12" s="548" t="s">
        <v>1431</v>
      </c>
      <c r="F12" s="63"/>
      <c r="G12" s="1"/>
    </row>
    <row r="13" spans="1:8" ht="38.25" customHeight="1">
      <c r="A13" s="549" t="s">
        <v>1432</v>
      </c>
      <c r="B13" s="547" t="s">
        <v>117</v>
      </c>
      <c r="C13" s="548" t="s">
        <v>1433</v>
      </c>
      <c r="F13" s="63"/>
      <c r="G13" s="1"/>
    </row>
    <row r="14" spans="1:8" ht="27" customHeight="1">
      <c r="A14" s="549" t="s">
        <v>1432</v>
      </c>
      <c r="B14" s="42" t="s">
        <v>129</v>
      </c>
      <c r="C14" s="548" t="s">
        <v>1434</v>
      </c>
      <c r="F14" s="63"/>
      <c r="G14" s="1"/>
    </row>
    <row r="15" spans="1:8" ht="29.25" customHeight="1">
      <c r="A15" s="549" t="s">
        <v>1435</v>
      </c>
      <c r="B15" s="42" t="s">
        <v>132</v>
      </c>
      <c r="C15" s="548" t="s">
        <v>1436</v>
      </c>
      <c r="F15" s="63"/>
      <c r="G15" s="1"/>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&amp;CEN
Annex XXXI</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E7E4-45F3-4738-9625-55CA2383A8A3}">
  <sheetPr codeName="Sheet98"/>
  <dimension ref="A1:M18"/>
  <sheetViews>
    <sheetView topLeftCell="A7" workbookViewId="0">
      <selection activeCell="S17" sqref="S17"/>
    </sheetView>
  </sheetViews>
  <sheetFormatPr baseColWidth="10" defaultColWidth="9.1640625" defaultRowHeight="15"/>
  <cols>
    <col min="1" max="1" width="11.5" style="1" customWidth="1"/>
    <col min="2" max="2" width="43.5" style="1" customWidth="1"/>
    <col min="3" max="5" width="22.5" style="1" customWidth="1"/>
    <col min="6" max="8" width="22.5" style="1" hidden="1" customWidth="1"/>
    <col min="9" max="10" width="22.5" style="1" customWidth="1"/>
    <col min="11" max="11" width="9.1640625" style="1"/>
    <col min="12" max="12" width="13.1640625" style="63" customWidth="1"/>
    <col min="13" max="13" width="52.5" style="1" customWidth="1"/>
    <col min="14" max="16384" width="9.1640625" style="1"/>
  </cols>
  <sheetData>
    <row r="1" spans="1:13" hidden="1"/>
    <row r="2" spans="1:13" hidden="1">
      <c r="M2" s="407"/>
    </row>
    <row r="3" spans="1:13" ht="31.5" hidden="1" customHeight="1">
      <c r="A3" s="1581" t="s">
        <v>1426</v>
      </c>
      <c r="B3" s="1632" t="s">
        <v>1427</v>
      </c>
      <c r="C3" s="1633"/>
      <c r="D3" s="1633"/>
      <c r="E3" s="1633"/>
      <c r="F3" s="1633"/>
      <c r="G3" s="1633"/>
      <c r="H3" s="1633"/>
      <c r="I3" s="1633"/>
      <c r="J3" s="1633"/>
      <c r="K3" s="1634"/>
      <c r="M3" s="339"/>
    </row>
    <row r="4" spans="1:13" ht="32.25" hidden="1" customHeight="1">
      <c r="A4" s="1631"/>
      <c r="B4" s="1635" t="s">
        <v>1428</v>
      </c>
      <c r="C4" s="1636"/>
      <c r="D4" s="1636"/>
      <c r="E4" s="1636"/>
      <c r="F4" s="1636"/>
      <c r="G4" s="1636"/>
      <c r="H4" s="1636"/>
      <c r="I4" s="1636"/>
      <c r="J4" s="1636"/>
      <c r="K4" s="1637"/>
    </row>
    <row r="5" spans="1:13" ht="25.5" hidden="1" customHeight="1">
      <c r="A5" s="1582"/>
      <c r="B5" s="1632" t="s">
        <v>1429</v>
      </c>
      <c r="C5" s="1633"/>
      <c r="D5" s="1633"/>
      <c r="E5" s="1633"/>
      <c r="F5" s="1633"/>
      <c r="G5" s="1633"/>
      <c r="H5" s="1633"/>
      <c r="I5" s="1633"/>
      <c r="J5" s="1633"/>
      <c r="K5" s="1634"/>
    </row>
    <row r="6" spans="1:13" hidden="1">
      <c r="A6" s="545"/>
      <c r="B6" s="317"/>
      <c r="C6" s="317"/>
      <c r="D6" s="317"/>
      <c r="E6" s="317"/>
      <c r="F6" s="317"/>
      <c r="G6" s="317"/>
      <c r="H6" s="317"/>
      <c r="I6" s="317"/>
      <c r="J6" s="317"/>
      <c r="K6" s="317"/>
    </row>
    <row r="7" spans="1:13" s="551" customFormat="1" ht="19">
      <c r="A7" s="550" t="s">
        <v>1437</v>
      </c>
      <c r="C7" s="552"/>
    </row>
    <row r="8" spans="1:13" s="551" customFormat="1"/>
    <row r="9" spans="1:13" s="551" customFormat="1">
      <c r="A9" s="1"/>
    </row>
    <row r="10" spans="1:13" s="551" customFormat="1">
      <c r="A10" s="1"/>
    </row>
    <row r="11" spans="1:13" ht="13.5" customHeight="1">
      <c r="A11" s="1638" t="s">
        <v>1438</v>
      </c>
      <c r="B11" s="1638"/>
      <c r="C11" s="553" t="s">
        <v>7</v>
      </c>
      <c r="D11" s="553" t="s">
        <v>8</v>
      </c>
      <c r="E11" s="553" t="s">
        <v>9</v>
      </c>
      <c r="F11" s="553" t="s">
        <v>802</v>
      </c>
      <c r="G11" s="553" t="s">
        <v>804</v>
      </c>
      <c r="H11" s="553"/>
      <c r="I11" s="553" t="s">
        <v>46</v>
      </c>
      <c r="J11" s="554" t="s">
        <v>47</v>
      </c>
    </row>
    <row r="12" spans="1:13" ht="15" customHeight="1">
      <c r="A12" s="1638"/>
      <c r="B12" s="1638"/>
      <c r="C12" s="1638" t="s">
        <v>1439</v>
      </c>
      <c r="D12" s="1638"/>
      <c r="E12" s="1638"/>
      <c r="F12" s="555" t="s">
        <v>690</v>
      </c>
      <c r="G12" s="555" t="s">
        <v>1440</v>
      </c>
      <c r="H12" s="555"/>
      <c r="I12" s="1303" t="s">
        <v>1203</v>
      </c>
      <c r="J12" s="1303" t="s">
        <v>1441</v>
      </c>
    </row>
    <row r="13" spans="1:13" ht="16">
      <c r="A13" s="1638"/>
      <c r="B13" s="1638"/>
      <c r="C13" s="555" t="s">
        <v>1442</v>
      </c>
      <c r="D13" s="555" t="s">
        <v>1443</v>
      </c>
      <c r="E13" s="555" t="s">
        <v>1444</v>
      </c>
      <c r="F13" s="555" t="s">
        <v>1445</v>
      </c>
      <c r="G13" s="555"/>
      <c r="H13" s="555"/>
      <c r="I13" s="1303"/>
      <c r="J13" s="1303"/>
    </row>
    <row r="14" spans="1:13" ht="38.25" customHeight="1">
      <c r="A14" s="555">
        <v>1</v>
      </c>
      <c r="B14" s="556" t="s">
        <v>1446</v>
      </c>
      <c r="C14" s="673">
        <v>139302948</v>
      </c>
      <c r="D14" s="673">
        <v>172222743</v>
      </c>
      <c r="E14" s="673">
        <v>305401241.5</v>
      </c>
      <c r="F14" s="673"/>
      <c r="G14" s="673"/>
      <c r="H14" s="673"/>
      <c r="I14" s="673">
        <v>30846346.629999999</v>
      </c>
      <c r="J14" s="673">
        <v>385579332.875</v>
      </c>
    </row>
    <row r="15" spans="1:13" ht="32">
      <c r="A15" s="555">
        <v>2</v>
      </c>
      <c r="B15" s="557" t="s">
        <v>1447</v>
      </c>
      <c r="C15" s="555"/>
      <c r="D15" s="555"/>
      <c r="E15" s="555"/>
      <c r="F15" s="555"/>
      <c r="G15" s="555"/>
      <c r="H15" s="555"/>
      <c r="I15" s="555"/>
      <c r="J15" s="555"/>
    </row>
    <row r="16" spans="1:13" ht="38.25" customHeight="1">
      <c r="A16" s="555">
        <v>3</v>
      </c>
      <c r="B16" s="558" t="s">
        <v>1448</v>
      </c>
      <c r="C16" s="555"/>
      <c r="D16" s="555"/>
      <c r="E16" s="555"/>
      <c r="F16" s="555"/>
      <c r="G16" s="555"/>
      <c r="H16" s="555"/>
      <c r="I16" s="559"/>
      <c r="J16" s="560"/>
    </row>
    <row r="17" spans="1:10" ht="38.25" customHeight="1">
      <c r="A17" s="555">
        <v>4</v>
      </c>
      <c r="B17" s="558" t="s">
        <v>1449</v>
      </c>
      <c r="C17" s="555"/>
      <c r="D17" s="555"/>
      <c r="E17" s="555"/>
      <c r="F17" s="561"/>
      <c r="G17" s="562"/>
      <c r="H17" s="562"/>
      <c r="I17" s="559"/>
      <c r="J17" s="563"/>
    </row>
    <row r="18" spans="1:10" ht="38.25" customHeight="1">
      <c r="A18" s="564">
        <v>5</v>
      </c>
      <c r="B18" s="556" t="s">
        <v>1450</v>
      </c>
      <c r="C18" s="555"/>
      <c r="D18" s="555"/>
      <c r="E18" s="555"/>
      <c r="F18" s="562"/>
      <c r="G18" s="562"/>
      <c r="H18" s="562"/>
      <c r="I18" s="555"/>
      <c r="J18" s="555"/>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&amp;CEN
Annex XXXI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CE8C5-2DE4-41E9-94C4-A0ADB3DF601C}">
  <sheetPr codeName="Sheet18">
    <pageSetUpPr fitToPage="1"/>
  </sheetPr>
  <dimension ref="B2:S19"/>
  <sheetViews>
    <sheetView workbookViewId="0">
      <selection activeCell="S17" sqref="S17"/>
    </sheetView>
  </sheetViews>
  <sheetFormatPr baseColWidth="10" defaultColWidth="9.1640625" defaultRowHeight="15"/>
  <cols>
    <col min="1" max="18" width="9.1640625" style="1"/>
    <col min="19" max="19" width="14" style="1" customWidth="1"/>
    <col min="20" max="16384" width="9.1640625" style="1"/>
  </cols>
  <sheetData>
    <row r="2" spans="2:19">
      <c r="B2" s="565" t="s">
        <v>1749</v>
      </c>
      <c r="C2" s="566"/>
      <c r="D2" s="566"/>
      <c r="E2" s="566"/>
      <c r="F2" s="566"/>
      <c r="G2" s="566"/>
      <c r="H2" s="566"/>
      <c r="I2" s="566"/>
      <c r="J2" s="566"/>
      <c r="K2" s="566"/>
      <c r="L2" s="566"/>
      <c r="M2" s="566"/>
      <c r="N2" s="566"/>
      <c r="O2" s="566"/>
      <c r="P2" s="566"/>
      <c r="Q2" s="566"/>
      <c r="R2" s="566"/>
      <c r="S2" s="566"/>
    </row>
    <row r="3" spans="2:19">
      <c r="B3" s="3"/>
      <c r="C3" s="3"/>
      <c r="D3" s="3"/>
      <c r="E3" s="3"/>
      <c r="F3" s="3"/>
      <c r="G3" s="3"/>
      <c r="H3" s="3"/>
      <c r="I3" s="3"/>
      <c r="J3" s="3"/>
      <c r="K3" s="3"/>
      <c r="L3" s="3"/>
      <c r="M3" s="3"/>
      <c r="N3" s="3"/>
      <c r="O3" s="3"/>
      <c r="P3" s="3"/>
      <c r="Q3" s="3"/>
      <c r="R3" s="3"/>
      <c r="S3" s="3"/>
    </row>
    <row r="4" spans="2:19">
      <c r="B4" s="1" t="s">
        <v>2068</v>
      </c>
    </row>
    <row r="19" spans="3:3">
      <c r="C19" s="24"/>
    </row>
  </sheetData>
  <pageMargins left="0.70866141732283472" right="0.70866141732283472" top="0.74803149606299213" bottom="0.74803149606299213" header="0.31496062992125984" footer="0.31496062992125984"/>
  <pageSetup paperSize="9" scale="73" orientation="landscape" r:id="rId1"/>
  <headerFooter>
    <oddHeader>&amp;CEN
Annex XXXIII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94C88-8E23-48C1-994D-D147FC679D05}">
  <sheetPr codeName="Sheet100">
    <pageSetUpPr fitToPage="1"/>
  </sheetPr>
  <dimension ref="B2:S33"/>
  <sheetViews>
    <sheetView workbookViewId="0">
      <selection activeCell="C36" sqref="C36"/>
    </sheetView>
  </sheetViews>
  <sheetFormatPr baseColWidth="10" defaultColWidth="9.1640625" defaultRowHeight="15"/>
  <cols>
    <col min="1" max="18" width="9.1640625" style="1"/>
    <col min="19" max="19" width="14" style="1" customWidth="1"/>
    <col min="20" max="16384" width="9.1640625" style="1"/>
  </cols>
  <sheetData>
    <row r="2" spans="2:19">
      <c r="B2" s="565" t="s">
        <v>1451</v>
      </c>
      <c r="C2" s="566"/>
      <c r="D2" s="566"/>
      <c r="E2" s="566"/>
      <c r="F2" s="566"/>
      <c r="G2" s="566"/>
      <c r="H2" s="566"/>
      <c r="I2" s="566"/>
      <c r="J2" s="566"/>
      <c r="K2" s="566"/>
      <c r="L2" s="566"/>
      <c r="M2" s="566"/>
      <c r="N2" s="566"/>
      <c r="O2" s="566"/>
      <c r="P2" s="566"/>
      <c r="Q2" s="566"/>
      <c r="R2" s="566"/>
      <c r="S2" s="566"/>
    </row>
    <row r="3" spans="2:19">
      <c r="B3" s="3"/>
      <c r="C3" s="3"/>
      <c r="D3" s="3"/>
      <c r="E3" s="3"/>
      <c r="F3" s="3"/>
      <c r="G3" s="3"/>
      <c r="H3" s="3"/>
      <c r="I3" s="3"/>
      <c r="J3" s="3"/>
      <c r="K3" s="3"/>
      <c r="L3" s="3"/>
      <c r="M3" s="3"/>
      <c r="N3" s="3"/>
      <c r="O3" s="3"/>
      <c r="P3" s="3"/>
      <c r="Q3" s="3"/>
      <c r="R3" s="3"/>
      <c r="S3" s="3"/>
    </row>
    <row r="4" spans="2:19">
      <c r="B4" s="3" t="s">
        <v>1457</v>
      </c>
      <c r="C4" s="3"/>
      <c r="D4" s="3"/>
      <c r="E4" s="3"/>
      <c r="F4" s="3"/>
      <c r="G4" s="3"/>
      <c r="H4" s="3"/>
      <c r="I4" s="3"/>
      <c r="J4" s="3"/>
      <c r="K4" s="3"/>
      <c r="L4" s="3"/>
      <c r="M4" s="3"/>
      <c r="N4" s="3"/>
      <c r="O4" s="3"/>
      <c r="P4" s="3"/>
      <c r="Q4" s="3"/>
      <c r="R4" s="3"/>
      <c r="S4" s="3"/>
    </row>
    <row r="5" spans="2:19">
      <c r="B5" s="567" t="s">
        <v>773</v>
      </c>
      <c r="C5" s="567"/>
      <c r="D5" s="567"/>
      <c r="E5" s="567"/>
      <c r="F5" s="567"/>
      <c r="G5" s="567"/>
      <c r="H5" s="567"/>
      <c r="I5" s="567"/>
      <c r="J5" s="567"/>
      <c r="K5" s="567"/>
      <c r="L5" s="567"/>
      <c r="M5" s="567"/>
      <c r="N5" s="567"/>
      <c r="O5" s="567"/>
      <c r="P5" s="567"/>
      <c r="Q5" s="567"/>
      <c r="R5" s="567"/>
      <c r="S5" s="567"/>
    </row>
    <row r="6" spans="2:19">
      <c r="B6" s="1645" t="s">
        <v>116</v>
      </c>
      <c r="C6" s="1650" t="s">
        <v>1458</v>
      </c>
      <c r="D6" s="1650"/>
      <c r="E6" s="1650"/>
      <c r="F6" s="1650"/>
      <c r="G6" s="1650"/>
      <c r="H6" s="1650"/>
      <c r="I6" s="1650"/>
      <c r="J6" s="1650"/>
      <c r="K6" s="1650"/>
      <c r="L6" s="1650"/>
      <c r="M6" s="1650"/>
      <c r="N6" s="1650"/>
      <c r="O6" s="1650"/>
      <c r="P6" s="1650"/>
      <c r="Q6" s="1650"/>
      <c r="R6" s="1650"/>
      <c r="S6" s="1650"/>
    </row>
    <row r="7" spans="2:19">
      <c r="B7" s="1645"/>
      <c r="C7" s="568" t="s">
        <v>1459</v>
      </c>
      <c r="D7" s="1647" t="s">
        <v>1460</v>
      </c>
      <c r="E7" s="1647"/>
      <c r="F7" s="1647"/>
      <c r="G7" s="1647"/>
      <c r="H7" s="1647"/>
      <c r="I7" s="1647"/>
      <c r="J7" s="1647"/>
      <c r="K7" s="1647"/>
      <c r="L7" s="1647"/>
      <c r="M7" s="1647"/>
      <c r="N7" s="1647"/>
      <c r="O7" s="1647"/>
      <c r="P7" s="1647"/>
      <c r="Q7" s="1647"/>
      <c r="R7" s="1647"/>
      <c r="S7" s="1647"/>
    </row>
    <row r="8" spans="2:19">
      <c r="B8" s="1645"/>
      <c r="C8" s="568" t="s">
        <v>1459</v>
      </c>
      <c r="D8" s="1650" t="s">
        <v>1461</v>
      </c>
      <c r="E8" s="1650"/>
      <c r="F8" s="1650"/>
      <c r="G8" s="1650"/>
      <c r="H8" s="1650"/>
      <c r="I8" s="1650"/>
      <c r="J8" s="1650"/>
      <c r="K8" s="1650"/>
      <c r="L8" s="1650"/>
      <c r="M8" s="1650"/>
      <c r="N8" s="1650"/>
      <c r="O8" s="1650"/>
      <c r="P8" s="1650"/>
      <c r="Q8" s="1650"/>
      <c r="R8" s="1650"/>
      <c r="S8" s="1650"/>
    </row>
    <row r="9" spans="2:19">
      <c r="B9" s="1645"/>
      <c r="C9" s="568" t="s">
        <v>1459</v>
      </c>
      <c r="D9" s="1647" t="s">
        <v>1462</v>
      </c>
      <c r="E9" s="1647"/>
      <c r="F9" s="1647"/>
      <c r="G9" s="1647"/>
      <c r="H9" s="1647"/>
      <c r="I9" s="1647"/>
      <c r="J9" s="1647"/>
      <c r="K9" s="1647"/>
      <c r="L9" s="1647"/>
      <c r="M9" s="1647"/>
      <c r="N9" s="1647"/>
      <c r="O9" s="1647"/>
      <c r="P9" s="1647"/>
      <c r="Q9" s="1647"/>
      <c r="R9" s="1647"/>
      <c r="S9" s="1647"/>
    </row>
    <row r="10" spans="2:19">
      <c r="B10" s="1645"/>
      <c r="C10" s="568" t="s">
        <v>1459</v>
      </c>
      <c r="D10" s="1650" t="s">
        <v>1463</v>
      </c>
      <c r="E10" s="1650"/>
      <c r="F10" s="1650"/>
      <c r="G10" s="1650"/>
      <c r="H10" s="1650"/>
      <c r="I10" s="1650"/>
      <c r="J10" s="1650"/>
      <c r="K10" s="1650"/>
      <c r="L10" s="1650"/>
      <c r="M10" s="1650"/>
      <c r="N10" s="1650"/>
      <c r="O10" s="1650"/>
      <c r="P10" s="1650"/>
      <c r="Q10" s="1650"/>
      <c r="R10" s="1650"/>
      <c r="S10" s="1650"/>
    </row>
    <row r="11" spans="2:19">
      <c r="B11" s="1640" t="s">
        <v>117</v>
      </c>
      <c r="C11" s="1642" t="s">
        <v>1464</v>
      </c>
      <c r="D11" s="1642"/>
      <c r="E11" s="1642"/>
      <c r="F11" s="1642"/>
      <c r="G11" s="1642"/>
      <c r="H11" s="1642"/>
      <c r="I11" s="1642"/>
      <c r="J11" s="1642"/>
      <c r="K11" s="1642"/>
      <c r="L11" s="1642"/>
      <c r="M11" s="1642"/>
      <c r="N11" s="1642"/>
      <c r="O11" s="1642"/>
      <c r="P11" s="1642"/>
      <c r="Q11" s="1642"/>
      <c r="R11" s="1642"/>
      <c r="S11" s="1642"/>
    </row>
    <row r="12" spans="2:19">
      <c r="B12" s="1645"/>
      <c r="C12" s="568" t="s">
        <v>1459</v>
      </c>
      <c r="D12" s="1647" t="s">
        <v>1465</v>
      </c>
      <c r="E12" s="1647"/>
      <c r="F12" s="1647"/>
      <c r="G12" s="1647"/>
      <c r="H12" s="1647"/>
      <c r="I12" s="1647"/>
      <c r="J12" s="1647"/>
      <c r="K12" s="1647"/>
      <c r="L12" s="1647"/>
      <c r="M12" s="1647"/>
      <c r="N12" s="1647"/>
      <c r="O12" s="1647"/>
      <c r="P12" s="1647"/>
      <c r="Q12" s="1647"/>
      <c r="R12" s="1647"/>
      <c r="S12" s="1647"/>
    </row>
    <row r="13" spans="2:19">
      <c r="B13" s="1645"/>
      <c r="C13" s="568" t="s">
        <v>1459</v>
      </c>
      <c r="D13" s="1650" t="s">
        <v>1466</v>
      </c>
      <c r="E13" s="1650"/>
      <c r="F13" s="1650"/>
      <c r="G13" s="1650"/>
      <c r="H13" s="1650"/>
      <c r="I13" s="1650"/>
      <c r="J13" s="1650"/>
      <c r="K13" s="1650"/>
      <c r="L13" s="1650"/>
      <c r="M13" s="1650"/>
      <c r="N13" s="1650"/>
      <c r="O13" s="1650"/>
      <c r="P13" s="1650"/>
      <c r="Q13" s="1650"/>
      <c r="R13" s="1650"/>
      <c r="S13" s="1650"/>
    </row>
    <row r="14" spans="2:19">
      <c r="B14" s="1645"/>
      <c r="C14" s="568" t="s">
        <v>1459</v>
      </c>
      <c r="D14" s="1647" t="s">
        <v>1467</v>
      </c>
      <c r="E14" s="1647"/>
      <c r="F14" s="1647"/>
      <c r="G14" s="1647"/>
      <c r="H14" s="1647"/>
      <c r="I14" s="1647"/>
      <c r="J14" s="1647"/>
      <c r="K14" s="1647"/>
      <c r="L14" s="1647"/>
      <c r="M14" s="1647"/>
      <c r="N14" s="1647"/>
      <c r="O14" s="1647"/>
      <c r="P14" s="1647"/>
      <c r="Q14" s="1647"/>
      <c r="R14" s="1647"/>
      <c r="S14" s="1647"/>
    </row>
    <row r="15" spans="2:19">
      <c r="B15" s="1645"/>
      <c r="C15" s="568" t="s">
        <v>1459</v>
      </c>
      <c r="D15" s="1650" t="s">
        <v>1468</v>
      </c>
      <c r="E15" s="1650"/>
      <c r="F15" s="1650"/>
      <c r="G15" s="1650"/>
      <c r="H15" s="1650"/>
      <c r="I15" s="1650"/>
      <c r="J15" s="1650"/>
      <c r="K15" s="1650"/>
      <c r="L15" s="1650"/>
      <c r="M15" s="1650"/>
      <c r="N15" s="1650"/>
      <c r="O15" s="1650"/>
      <c r="P15" s="1650"/>
      <c r="Q15" s="1650"/>
      <c r="R15" s="1650"/>
      <c r="S15" s="1650"/>
    </row>
    <row r="16" spans="2:19">
      <c r="B16" s="1641"/>
      <c r="C16" s="569" t="s">
        <v>1459</v>
      </c>
      <c r="D16" s="1651" t="s">
        <v>1469</v>
      </c>
      <c r="E16" s="1651"/>
      <c r="F16" s="1651"/>
      <c r="G16" s="1651"/>
      <c r="H16" s="1651"/>
      <c r="I16" s="1651"/>
      <c r="J16" s="1651"/>
      <c r="K16" s="1651"/>
      <c r="L16" s="1651"/>
      <c r="M16" s="1651"/>
      <c r="N16" s="1651"/>
      <c r="O16" s="1651"/>
      <c r="P16" s="1651"/>
      <c r="Q16" s="1651"/>
      <c r="R16" s="1651"/>
      <c r="S16" s="1651"/>
    </row>
    <row r="17" spans="2:19">
      <c r="B17" s="570" t="s">
        <v>147</v>
      </c>
      <c r="C17" s="1648" t="s">
        <v>1470</v>
      </c>
      <c r="D17" s="1648"/>
      <c r="E17" s="1648"/>
      <c r="F17" s="1648"/>
      <c r="G17" s="1648"/>
      <c r="H17" s="1648"/>
      <c r="I17" s="1648"/>
      <c r="J17" s="1648"/>
      <c r="K17" s="1648"/>
      <c r="L17" s="1648"/>
      <c r="M17" s="1648"/>
      <c r="N17" s="1648"/>
      <c r="O17" s="1648"/>
      <c r="P17" s="1648"/>
      <c r="Q17" s="1648"/>
      <c r="R17" s="1648"/>
      <c r="S17" s="1648"/>
    </row>
    <row r="18" spans="2:19">
      <c r="B18" s="571" t="s">
        <v>132</v>
      </c>
      <c r="C18" s="1649" t="s">
        <v>1471</v>
      </c>
      <c r="D18" s="1649"/>
      <c r="E18" s="1649"/>
      <c r="F18" s="1649"/>
      <c r="G18" s="1649"/>
      <c r="H18" s="1649"/>
      <c r="I18" s="1649"/>
      <c r="J18" s="1649"/>
      <c r="K18" s="1649"/>
      <c r="L18" s="1649"/>
      <c r="M18" s="1649"/>
      <c r="N18" s="1649"/>
      <c r="O18" s="1649"/>
      <c r="P18" s="1649"/>
      <c r="Q18" s="1649"/>
      <c r="R18" s="1649"/>
      <c r="S18" s="1649"/>
    </row>
    <row r="19" spans="2:19">
      <c r="B19" s="1640" t="s">
        <v>134</v>
      </c>
      <c r="C19" s="1642" t="s">
        <v>1472</v>
      </c>
      <c r="D19" s="1642"/>
      <c r="E19" s="1642"/>
      <c r="F19" s="1642"/>
      <c r="G19" s="1642"/>
      <c r="H19" s="1642"/>
      <c r="I19" s="1642"/>
      <c r="J19" s="1642"/>
      <c r="K19" s="1642"/>
      <c r="L19" s="1642"/>
      <c r="M19" s="1642"/>
      <c r="N19" s="1642"/>
      <c r="O19" s="1642"/>
      <c r="P19" s="1642"/>
      <c r="Q19" s="1642"/>
      <c r="R19" s="1642"/>
      <c r="S19" s="1642"/>
    </row>
    <row r="20" spans="2:19">
      <c r="B20" s="1645"/>
      <c r="C20" s="568" t="s">
        <v>1459</v>
      </c>
      <c r="D20" s="1650" t="s">
        <v>1473</v>
      </c>
      <c r="E20" s="1650"/>
      <c r="F20" s="1650"/>
      <c r="G20" s="1650"/>
      <c r="H20" s="1650"/>
      <c r="I20" s="1650"/>
      <c r="J20" s="1650"/>
      <c r="K20" s="1650"/>
      <c r="L20" s="1650"/>
      <c r="M20" s="1650"/>
      <c r="N20" s="1650"/>
      <c r="O20" s="1650"/>
      <c r="P20" s="1650"/>
      <c r="Q20" s="1650"/>
      <c r="R20" s="1650"/>
      <c r="S20" s="1650"/>
    </row>
    <row r="21" spans="2:19">
      <c r="B21" s="1645"/>
      <c r="C21" s="568" t="s">
        <v>1459</v>
      </c>
      <c r="D21" s="1650" t="s">
        <v>1474</v>
      </c>
      <c r="E21" s="1650"/>
      <c r="F21" s="1650"/>
      <c r="G21" s="1650"/>
      <c r="H21" s="1650"/>
      <c r="I21" s="1650"/>
      <c r="J21" s="1650"/>
      <c r="K21" s="1650"/>
      <c r="L21" s="1650"/>
      <c r="M21" s="1650"/>
      <c r="N21" s="1650"/>
      <c r="O21" s="1650"/>
      <c r="P21" s="1650"/>
      <c r="Q21" s="1650"/>
      <c r="R21" s="1650"/>
      <c r="S21" s="1650"/>
    </row>
    <row r="22" spans="2:19">
      <c r="B22" s="1645"/>
      <c r="C22" s="568" t="s">
        <v>1459</v>
      </c>
      <c r="D22" s="1647" t="s">
        <v>1475</v>
      </c>
      <c r="E22" s="1647"/>
      <c r="F22" s="1647"/>
      <c r="G22" s="1647"/>
      <c r="H22" s="1647"/>
      <c r="I22" s="1647"/>
      <c r="J22" s="1647"/>
      <c r="K22" s="1647"/>
      <c r="L22" s="1647"/>
      <c r="M22" s="1647"/>
      <c r="N22" s="1647"/>
      <c r="O22" s="1647"/>
      <c r="P22" s="1647"/>
      <c r="Q22" s="1647"/>
      <c r="R22" s="1647"/>
      <c r="S22" s="1647"/>
    </row>
    <row r="23" spans="2:19" ht="42" customHeight="1">
      <c r="B23" s="1641"/>
      <c r="C23" s="569" t="s">
        <v>1459</v>
      </c>
      <c r="D23" s="1643" t="s">
        <v>1476</v>
      </c>
      <c r="E23" s="1643"/>
      <c r="F23" s="1643"/>
      <c r="G23" s="1643"/>
      <c r="H23" s="1643"/>
      <c r="I23" s="1643"/>
      <c r="J23" s="1643"/>
      <c r="K23" s="1643"/>
      <c r="L23" s="1643"/>
      <c r="M23" s="1643"/>
      <c r="N23" s="1643"/>
      <c r="O23" s="1643"/>
      <c r="P23" s="1643"/>
      <c r="Q23" s="1643"/>
      <c r="R23" s="1643"/>
      <c r="S23" s="1643"/>
    </row>
    <row r="24" spans="2:19">
      <c r="B24" s="1645" t="s">
        <v>137</v>
      </c>
      <c r="C24" s="1650" t="s">
        <v>1477</v>
      </c>
      <c r="D24" s="1650"/>
      <c r="E24" s="1650"/>
      <c r="F24" s="1650"/>
      <c r="G24" s="1650"/>
      <c r="H24" s="1650"/>
      <c r="I24" s="1650"/>
      <c r="J24" s="1650"/>
      <c r="K24" s="1650"/>
      <c r="L24" s="1650"/>
      <c r="M24" s="1650"/>
      <c r="N24" s="1650"/>
      <c r="O24" s="1650"/>
      <c r="P24" s="1650"/>
      <c r="Q24" s="1650"/>
      <c r="R24" s="1650"/>
      <c r="S24" s="1650"/>
    </row>
    <row r="25" spans="2:19">
      <c r="B25" s="1645"/>
      <c r="C25" s="568" t="s">
        <v>1459</v>
      </c>
      <c r="D25" s="1647" t="s">
        <v>1478</v>
      </c>
      <c r="E25" s="1647"/>
      <c r="F25" s="1647"/>
      <c r="G25" s="1647"/>
      <c r="H25" s="1647"/>
      <c r="I25" s="1647"/>
      <c r="J25" s="1647"/>
      <c r="K25" s="1647"/>
      <c r="L25" s="1647"/>
      <c r="M25" s="1647"/>
      <c r="N25" s="1647"/>
      <c r="O25" s="1647"/>
      <c r="P25" s="1647"/>
      <c r="Q25" s="1647"/>
      <c r="R25" s="1647"/>
      <c r="S25" s="1647"/>
    </row>
    <row r="26" spans="2:19">
      <c r="B26" s="1645"/>
      <c r="C26" s="568" t="s">
        <v>1459</v>
      </c>
      <c r="D26" s="1647" t="s">
        <v>1479</v>
      </c>
      <c r="E26" s="1647"/>
      <c r="F26" s="1647"/>
      <c r="G26" s="1647"/>
      <c r="H26" s="1647"/>
      <c r="I26" s="1647"/>
      <c r="J26" s="1647"/>
      <c r="K26" s="1647"/>
      <c r="L26" s="1647"/>
      <c r="M26" s="1647"/>
      <c r="N26" s="1647"/>
      <c r="O26" s="1647"/>
      <c r="P26" s="1647"/>
      <c r="Q26" s="1647"/>
      <c r="R26" s="1647"/>
      <c r="S26" s="1647"/>
    </row>
    <row r="27" spans="2:19">
      <c r="B27" s="1645"/>
      <c r="C27" s="568" t="s">
        <v>1459</v>
      </c>
      <c r="D27" s="1651" t="s">
        <v>1480</v>
      </c>
      <c r="E27" s="1651"/>
      <c r="F27" s="1651"/>
      <c r="G27" s="1651"/>
      <c r="H27" s="1651"/>
      <c r="I27" s="1651"/>
      <c r="J27" s="1651"/>
      <c r="K27" s="1651"/>
      <c r="L27" s="1651"/>
      <c r="M27" s="1651"/>
      <c r="N27" s="1651"/>
      <c r="O27" s="1651"/>
      <c r="P27" s="1651"/>
      <c r="Q27" s="1651"/>
      <c r="R27" s="1651"/>
      <c r="S27" s="1651"/>
    </row>
    <row r="28" spans="2:19">
      <c r="B28" s="1640" t="s">
        <v>140</v>
      </c>
      <c r="C28" s="1646" t="s">
        <v>1481</v>
      </c>
      <c r="D28" s="1646"/>
      <c r="E28" s="1646"/>
      <c r="F28" s="1646"/>
      <c r="G28" s="1646"/>
      <c r="H28" s="1646"/>
      <c r="I28" s="1646"/>
      <c r="J28" s="1646"/>
      <c r="K28" s="1646"/>
      <c r="L28" s="1646"/>
      <c r="M28" s="1646"/>
      <c r="N28" s="1646"/>
      <c r="O28" s="1646"/>
      <c r="P28" s="1646"/>
      <c r="Q28" s="1646"/>
      <c r="R28" s="1646"/>
      <c r="S28" s="1646"/>
    </row>
    <row r="29" spans="2:19">
      <c r="B29" s="1645"/>
      <c r="C29" s="568" t="s">
        <v>1459</v>
      </c>
      <c r="D29" s="1647" t="s">
        <v>1482</v>
      </c>
      <c r="E29" s="1647"/>
      <c r="F29" s="1647"/>
      <c r="G29" s="1647"/>
      <c r="H29" s="1647"/>
      <c r="I29" s="1647"/>
      <c r="J29" s="1647"/>
      <c r="K29" s="1647"/>
      <c r="L29" s="1647"/>
      <c r="M29" s="1647"/>
      <c r="N29" s="1647"/>
      <c r="O29" s="1647"/>
      <c r="P29" s="1647"/>
      <c r="Q29" s="1647"/>
      <c r="R29" s="1647"/>
      <c r="S29" s="1647"/>
    </row>
    <row r="30" spans="2:19">
      <c r="B30" s="570" t="s">
        <v>284</v>
      </c>
      <c r="C30" s="1639" t="s">
        <v>1483</v>
      </c>
      <c r="D30" s="1639"/>
      <c r="E30" s="1639"/>
      <c r="F30" s="1639"/>
      <c r="G30" s="1639"/>
      <c r="H30" s="1639"/>
      <c r="I30" s="1639"/>
      <c r="J30" s="1639"/>
      <c r="K30" s="1639"/>
      <c r="L30" s="1639"/>
      <c r="M30" s="1639"/>
      <c r="N30" s="1639"/>
      <c r="O30" s="1639"/>
      <c r="P30" s="1639"/>
      <c r="Q30" s="1639"/>
      <c r="R30" s="1639"/>
      <c r="S30" s="1639"/>
    </row>
    <row r="31" spans="2:19">
      <c r="B31" s="1640" t="s">
        <v>333</v>
      </c>
      <c r="C31" s="1642" t="s">
        <v>1484</v>
      </c>
      <c r="D31" s="1642"/>
      <c r="E31" s="1642"/>
      <c r="F31" s="1642"/>
      <c r="G31" s="1642"/>
      <c r="H31" s="1642"/>
      <c r="I31" s="1642"/>
      <c r="J31" s="1642"/>
      <c r="K31" s="1642"/>
      <c r="L31" s="1642"/>
      <c r="M31" s="1642"/>
      <c r="N31" s="1642"/>
      <c r="O31" s="1642"/>
      <c r="P31" s="1642"/>
      <c r="Q31" s="1642"/>
      <c r="R31" s="1642"/>
      <c r="S31" s="1642"/>
    </row>
    <row r="32" spans="2:19">
      <c r="B32" s="1641"/>
      <c r="C32" s="569" t="s">
        <v>1459</v>
      </c>
      <c r="D32" s="1643" t="s">
        <v>1485</v>
      </c>
      <c r="E32" s="1643"/>
      <c r="F32" s="1643"/>
      <c r="G32" s="1643"/>
      <c r="H32" s="1643"/>
      <c r="I32" s="1643"/>
      <c r="J32" s="1643"/>
      <c r="K32" s="1643"/>
      <c r="L32" s="1643"/>
      <c r="M32" s="1643"/>
      <c r="N32" s="1643"/>
      <c r="O32" s="1643"/>
      <c r="P32" s="1643"/>
      <c r="Q32" s="1643"/>
      <c r="R32" s="1643"/>
      <c r="S32" s="1643"/>
    </row>
    <row r="33" spans="2:19">
      <c r="B33" s="570" t="s">
        <v>1486</v>
      </c>
      <c r="C33" s="1644" t="s">
        <v>1487</v>
      </c>
      <c r="D33" s="1644"/>
      <c r="E33" s="1644"/>
      <c r="F33" s="1644"/>
      <c r="G33" s="1644"/>
      <c r="H33" s="1644"/>
      <c r="I33" s="1644"/>
      <c r="J33" s="1644"/>
      <c r="K33" s="1644"/>
      <c r="L33" s="1644"/>
      <c r="M33" s="1644"/>
      <c r="N33" s="1644"/>
      <c r="O33" s="1644"/>
      <c r="P33" s="1644"/>
      <c r="Q33" s="1644"/>
      <c r="R33" s="1644"/>
      <c r="S33" s="1644"/>
    </row>
  </sheetData>
  <mergeCells count="34">
    <mergeCell ref="B6:B10"/>
    <mergeCell ref="C6:S6"/>
    <mergeCell ref="D7:S7"/>
    <mergeCell ref="D8:S8"/>
    <mergeCell ref="D9:S9"/>
    <mergeCell ref="D10:S10"/>
    <mergeCell ref="B11:B16"/>
    <mergeCell ref="C11:S11"/>
    <mergeCell ref="D12:S12"/>
    <mergeCell ref="D13:S13"/>
    <mergeCell ref="D14:S14"/>
    <mergeCell ref="D15:S15"/>
    <mergeCell ref="D16:S16"/>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C30:S30"/>
    <mergeCell ref="B31:B32"/>
    <mergeCell ref="C31:S31"/>
    <mergeCell ref="D32:S32"/>
    <mergeCell ref="C33:S33"/>
  </mergeCells>
  <pageMargins left="0.70866141732283472" right="0.70866141732283472" top="0.74803149606299213" bottom="0.74803149606299213" header="0.31496062992125984" footer="0.31496062992125984"/>
  <pageSetup paperSize="9" scale="73" orientation="landscape" r:id="rId1"/>
  <headerFooter>
    <oddHeader>&amp;CEN
Annex XXXIII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A8ECF-71E2-4E38-895F-620959F61219}">
  <sheetPr codeName="Sheet101">
    <pageSetUpPr fitToPage="1"/>
  </sheetPr>
  <dimension ref="A1:I27"/>
  <sheetViews>
    <sheetView workbookViewId="0"/>
  </sheetViews>
  <sheetFormatPr baseColWidth="10" defaultColWidth="9.1640625" defaultRowHeight="15"/>
  <cols>
    <col min="1" max="1" width="9.1640625" style="3"/>
    <col min="2" max="2" width="9.5" style="3" customWidth="1"/>
    <col min="3" max="3" width="8.1640625" style="3" customWidth="1"/>
    <col min="4" max="4" width="9.1640625" style="3"/>
    <col min="5" max="5" width="72.5" style="3" customWidth="1"/>
    <col min="6" max="6" width="20.1640625" style="3" customWidth="1"/>
    <col min="7" max="8" width="22" style="3" customWidth="1"/>
    <col min="9" max="9" width="44.5" style="3" customWidth="1"/>
    <col min="10" max="16384" width="9.1640625" style="3"/>
  </cols>
  <sheetData>
    <row r="1" spans="1:9">
      <c r="C1" s="4" t="s">
        <v>1452</v>
      </c>
    </row>
    <row r="3" spans="1:9">
      <c r="F3" s="402" t="s">
        <v>7</v>
      </c>
      <c r="G3" s="402" t="s">
        <v>8</v>
      </c>
      <c r="H3" s="402" t="s">
        <v>9</v>
      </c>
      <c r="I3" s="402" t="s">
        <v>46</v>
      </c>
    </row>
    <row r="4" spans="1:9" ht="16">
      <c r="C4" s="1609"/>
      <c r="D4" s="1609"/>
      <c r="E4" s="1609"/>
      <c r="F4" s="5" t="s">
        <v>1488</v>
      </c>
      <c r="G4" s="5" t="s">
        <v>1489</v>
      </c>
      <c r="H4" s="5" t="s">
        <v>1490</v>
      </c>
      <c r="I4" s="142" t="s">
        <v>1491</v>
      </c>
    </row>
    <row r="5" spans="1:9" ht="15" customHeight="1">
      <c r="A5" s="572"/>
      <c r="B5" s="402">
        <v>1</v>
      </c>
      <c r="C5" s="1652" t="s">
        <v>1492</v>
      </c>
      <c r="D5" s="1653"/>
      <c r="E5" s="169" t="s">
        <v>1493</v>
      </c>
      <c r="F5" s="169"/>
      <c r="G5" s="169"/>
      <c r="H5" s="169"/>
      <c r="I5" s="169"/>
    </row>
    <row r="6" spans="1:9">
      <c r="B6" s="402">
        <v>2</v>
      </c>
      <c r="C6" s="1654"/>
      <c r="D6" s="1281"/>
      <c r="E6" s="169" t="s">
        <v>1494</v>
      </c>
      <c r="F6" s="169"/>
      <c r="G6" s="169"/>
      <c r="H6" s="169"/>
      <c r="I6" s="169"/>
    </row>
    <row r="7" spans="1:9">
      <c r="B7" s="402">
        <v>3</v>
      </c>
      <c r="C7" s="1654"/>
      <c r="D7" s="1281"/>
      <c r="E7" s="573" t="s">
        <v>1495</v>
      </c>
      <c r="F7" s="169"/>
      <c r="G7" s="169"/>
      <c r="H7" s="169"/>
      <c r="I7" s="169"/>
    </row>
    <row r="8" spans="1:9">
      <c r="B8" s="402">
        <v>4</v>
      </c>
      <c r="C8" s="1654"/>
      <c r="D8" s="1281"/>
      <c r="E8" s="573" t="s">
        <v>1496</v>
      </c>
      <c r="F8" s="574"/>
      <c r="G8" s="574"/>
      <c r="H8" s="574"/>
      <c r="I8" s="574"/>
    </row>
    <row r="9" spans="1:9" ht="16">
      <c r="B9" s="402" t="s">
        <v>1497</v>
      </c>
      <c r="C9" s="1654"/>
      <c r="D9" s="1281"/>
      <c r="E9" s="575" t="s">
        <v>1498</v>
      </c>
      <c r="F9" s="169"/>
      <c r="G9" s="169"/>
      <c r="H9" s="169"/>
      <c r="I9" s="169"/>
    </row>
    <row r="10" spans="1:9" ht="16">
      <c r="B10" s="402">
        <v>5</v>
      </c>
      <c r="C10" s="1654"/>
      <c r="D10" s="1281"/>
      <c r="E10" s="575" t="s">
        <v>1499</v>
      </c>
      <c r="F10" s="169"/>
      <c r="G10" s="169"/>
      <c r="H10" s="169"/>
      <c r="I10" s="169"/>
    </row>
    <row r="11" spans="1:9">
      <c r="B11" s="402" t="s">
        <v>1500</v>
      </c>
      <c r="C11" s="1654"/>
      <c r="D11" s="1281"/>
      <c r="E11" s="573" t="s">
        <v>1501</v>
      </c>
      <c r="F11" s="169"/>
      <c r="G11" s="169"/>
      <c r="H11" s="169"/>
      <c r="I11" s="169"/>
    </row>
    <row r="12" spans="1:9">
      <c r="B12" s="402">
        <v>6</v>
      </c>
      <c r="C12" s="1654"/>
      <c r="D12" s="1281"/>
      <c r="E12" s="573" t="s">
        <v>1496</v>
      </c>
      <c r="F12" s="574"/>
      <c r="G12" s="574"/>
      <c r="H12" s="574"/>
      <c r="I12" s="574"/>
    </row>
    <row r="13" spans="1:9">
      <c r="B13" s="402">
        <v>7</v>
      </c>
      <c r="C13" s="1654"/>
      <c r="D13" s="1281"/>
      <c r="E13" s="573" t="s">
        <v>1502</v>
      </c>
      <c r="F13" s="169"/>
      <c r="G13" s="169"/>
      <c r="H13" s="169"/>
      <c r="I13" s="169"/>
    </row>
    <row r="14" spans="1:9">
      <c r="B14" s="402">
        <v>8</v>
      </c>
      <c r="C14" s="1655"/>
      <c r="D14" s="1283"/>
      <c r="E14" s="573" t="s">
        <v>1496</v>
      </c>
      <c r="F14" s="574"/>
      <c r="G14" s="574"/>
      <c r="H14" s="574"/>
      <c r="I14" s="574"/>
    </row>
    <row r="15" spans="1:9">
      <c r="B15" s="402">
        <v>9</v>
      </c>
      <c r="C15" s="1656" t="s">
        <v>1503</v>
      </c>
      <c r="D15" s="1656"/>
      <c r="E15" s="169" t="s">
        <v>1493</v>
      </c>
      <c r="F15" s="169"/>
      <c r="G15" s="169"/>
      <c r="H15" s="169"/>
      <c r="I15" s="169"/>
    </row>
    <row r="16" spans="1:9">
      <c r="B16" s="402">
        <v>10</v>
      </c>
      <c r="C16" s="1656"/>
      <c r="D16" s="1656"/>
      <c r="E16" s="169" t="s">
        <v>1504</v>
      </c>
      <c r="F16" s="169"/>
      <c r="G16" s="169"/>
      <c r="H16" s="169"/>
      <c r="I16" s="169"/>
    </row>
    <row r="17" spans="2:9">
      <c r="B17" s="402">
        <v>11</v>
      </c>
      <c r="C17" s="1656"/>
      <c r="D17" s="1656"/>
      <c r="E17" s="573" t="s">
        <v>1495</v>
      </c>
      <c r="F17" s="169"/>
      <c r="G17" s="169"/>
      <c r="H17" s="169"/>
      <c r="I17" s="169"/>
    </row>
    <row r="18" spans="2:9">
      <c r="B18" s="402">
        <v>12</v>
      </c>
      <c r="C18" s="1656"/>
      <c r="D18" s="1656"/>
      <c r="E18" s="576" t="s">
        <v>1505</v>
      </c>
      <c r="F18" s="169"/>
      <c r="G18" s="169"/>
      <c r="H18" s="169"/>
      <c r="I18" s="169"/>
    </row>
    <row r="19" spans="2:9" ht="16">
      <c r="B19" s="402" t="s">
        <v>1506</v>
      </c>
      <c r="C19" s="1656"/>
      <c r="D19" s="1656"/>
      <c r="E19" s="575" t="s">
        <v>1498</v>
      </c>
      <c r="F19" s="169"/>
      <c r="G19" s="169"/>
      <c r="H19" s="169"/>
      <c r="I19" s="169"/>
    </row>
    <row r="20" spans="2:9">
      <c r="B20" s="402" t="s">
        <v>1507</v>
      </c>
      <c r="C20" s="1656"/>
      <c r="D20" s="1656"/>
      <c r="E20" s="576" t="s">
        <v>1505</v>
      </c>
      <c r="F20" s="169"/>
      <c r="G20" s="169"/>
      <c r="H20" s="169"/>
      <c r="I20" s="169"/>
    </row>
    <row r="21" spans="2:9" ht="16">
      <c r="B21" s="402" t="s">
        <v>1508</v>
      </c>
      <c r="C21" s="1656"/>
      <c r="D21" s="1656"/>
      <c r="E21" s="575" t="s">
        <v>1499</v>
      </c>
      <c r="F21" s="169"/>
      <c r="G21" s="169"/>
      <c r="H21" s="169"/>
      <c r="I21" s="169"/>
    </row>
    <row r="22" spans="2:9">
      <c r="B22" s="402" t="s">
        <v>1509</v>
      </c>
      <c r="C22" s="1656"/>
      <c r="D22" s="1656"/>
      <c r="E22" s="576" t="s">
        <v>1505</v>
      </c>
      <c r="F22" s="169"/>
      <c r="G22" s="169"/>
      <c r="H22" s="169"/>
      <c r="I22" s="169"/>
    </row>
    <row r="23" spans="2:9">
      <c r="B23" s="402" t="s">
        <v>1510</v>
      </c>
      <c r="C23" s="1656"/>
      <c r="D23" s="1656"/>
      <c r="E23" s="573" t="s">
        <v>1501</v>
      </c>
      <c r="F23" s="169"/>
      <c r="G23" s="169"/>
      <c r="H23" s="169"/>
      <c r="I23" s="169"/>
    </row>
    <row r="24" spans="2:9">
      <c r="B24" s="402" t="s">
        <v>1511</v>
      </c>
      <c r="C24" s="1656"/>
      <c r="D24" s="1656"/>
      <c r="E24" s="576" t="s">
        <v>1505</v>
      </c>
      <c r="F24" s="169"/>
      <c r="G24" s="169"/>
      <c r="H24" s="169"/>
      <c r="I24" s="169"/>
    </row>
    <row r="25" spans="2:9">
      <c r="B25" s="402">
        <v>15</v>
      </c>
      <c r="C25" s="1656"/>
      <c r="D25" s="1656"/>
      <c r="E25" s="573" t="s">
        <v>1502</v>
      </c>
      <c r="F25" s="169"/>
      <c r="G25" s="169"/>
      <c r="H25" s="169"/>
      <c r="I25" s="169"/>
    </row>
    <row r="26" spans="2:9">
      <c r="B26" s="402">
        <v>16</v>
      </c>
      <c r="C26" s="1656"/>
      <c r="D26" s="1656"/>
      <c r="E26" s="576" t="s">
        <v>1505</v>
      </c>
      <c r="F26" s="169"/>
      <c r="G26" s="169"/>
      <c r="H26" s="169"/>
      <c r="I26" s="169"/>
    </row>
    <row r="27" spans="2:9">
      <c r="B27" s="402">
        <v>17</v>
      </c>
      <c r="C27" s="1609" t="s">
        <v>1512</v>
      </c>
      <c r="D27" s="1609"/>
      <c r="E27" s="1609"/>
      <c r="F27" s="169"/>
      <c r="G27" s="169"/>
      <c r="H27" s="169"/>
      <c r="I27" s="169"/>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6BB70-4571-482A-A9C3-E1A6362619F7}">
  <sheetPr codeName="Sheet102">
    <pageSetUpPr fitToPage="1"/>
  </sheetPr>
  <dimension ref="A1:G29"/>
  <sheetViews>
    <sheetView workbookViewId="0"/>
  </sheetViews>
  <sheetFormatPr baseColWidth="10" defaultColWidth="9.1640625" defaultRowHeight="15"/>
  <cols>
    <col min="1" max="1" width="5" style="3" customWidth="1"/>
    <col min="2" max="2" width="43" style="3" customWidth="1"/>
    <col min="3" max="3" width="75.5" style="3" customWidth="1"/>
    <col min="4" max="4" width="24.5" style="3" customWidth="1"/>
    <col min="5" max="5" width="23.5" style="3" customWidth="1"/>
    <col min="6" max="6" width="21" style="3" customWidth="1"/>
    <col min="7" max="7" width="25" style="3" customWidth="1"/>
    <col min="8" max="8" width="25.5" style="3" customWidth="1"/>
    <col min="9" max="9" width="23.1640625" style="3" customWidth="1"/>
    <col min="10" max="10" width="29.5" style="3" customWidth="1"/>
    <col min="11" max="11" width="22" style="3" customWidth="1"/>
    <col min="12" max="12" width="16.5" style="3" customWidth="1"/>
    <col min="13" max="13" width="14.83203125" style="3" customWidth="1"/>
    <col min="14" max="14" width="14.5" style="3" customWidth="1"/>
    <col min="15" max="15" width="31.5" style="3" customWidth="1"/>
    <col min="16" max="16384" width="9.1640625" style="3"/>
  </cols>
  <sheetData>
    <row r="1" spans="1:7">
      <c r="B1" s="4" t="s">
        <v>1453</v>
      </c>
    </row>
    <row r="4" spans="1:7">
      <c r="B4" s="4"/>
      <c r="D4" s="402" t="s">
        <v>7</v>
      </c>
      <c r="E4" s="402" t="s">
        <v>8</v>
      </c>
      <c r="F4" s="402" t="s">
        <v>9</v>
      </c>
      <c r="G4" s="402" t="s">
        <v>46</v>
      </c>
    </row>
    <row r="5" spans="1:7" ht="16">
      <c r="B5" s="1664"/>
      <c r="C5" s="1665"/>
      <c r="D5" s="5" t="s">
        <v>1488</v>
      </c>
      <c r="E5" s="5" t="s">
        <v>1489</v>
      </c>
      <c r="F5" s="5" t="s">
        <v>1490</v>
      </c>
      <c r="G5" s="5" t="s">
        <v>1491</v>
      </c>
    </row>
    <row r="6" spans="1:7">
      <c r="A6" s="402"/>
      <c r="B6" s="1661" t="s">
        <v>1513</v>
      </c>
      <c r="C6" s="1662"/>
      <c r="D6" s="1662"/>
      <c r="E6" s="1662"/>
      <c r="F6" s="1662"/>
      <c r="G6" s="1663"/>
    </row>
    <row r="7" spans="1:7">
      <c r="A7" s="402">
        <v>1</v>
      </c>
      <c r="B7" s="1659" t="s">
        <v>1514</v>
      </c>
      <c r="C7" s="1660"/>
      <c r="D7" s="169"/>
      <c r="E7" s="169"/>
      <c r="F7" s="169"/>
      <c r="G7" s="169"/>
    </row>
    <row r="8" spans="1:7">
      <c r="A8" s="402">
        <v>2</v>
      </c>
      <c r="B8" s="1659" t="s">
        <v>1515</v>
      </c>
      <c r="C8" s="1660"/>
      <c r="D8" s="169"/>
      <c r="E8" s="169"/>
      <c r="F8" s="169"/>
      <c r="G8" s="169"/>
    </row>
    <row r="9" spans="1:7">
      <c r="A9" s="402">
        <v>3</v>
      </c>
      <c r="B9" s="1657" t="s">
        <v>1516</v>
      </c>
      <c r="C9" s="1658"/>
      <c r="D9" s="577"/>
      <c r="E9" s="577"/>
      <c r="F9" s="577"/>
      <c r="G9" s="578"/>
    </row>
    <row r="10" spans="1:7">
      <c r="A10" s="402"/>
      <c r="B10" s="1661" t="s">
        <v>1517</v>
      </c>
      <c r="C10" s="1662"/>
      <c r="D10" s="1662"/>
      <c r="E10" s="1662"/>
      <c r="F10" s="1662"/>
      <c r="G10" s="1663"/>
    </row>
    <row r="11" spans="1:7">
      <c r="A11" s="402">
        <v>4</v>
      </c>
      <c r="B11" s="1659" t="s">
        <v>1518</v>
      </c>
      <c r="C11" s="1660"/>
      <c r="D11" s="169"/>
      <c r="E11" s="169"/>
      <c r="F11" s="169"/>
      <c r="G11" s="169"/>
    </row>
    <row r="12" spans="1:7">
      <c r="A12" s="402">
        <v>5</v>
      </c>
      <c r="B12" s="1659" t="s">
        <v>1519</v>
      </c>
      <c r="C12" s="1660"/>
      <c r="D12" s="169"/>
      <c r="E12" s="169"/>
      <c r="F12" s="169"/>
      <c r="G12" s="169"/>
    </row>
    <row r="13" spans="1:7">
      <c r="A13" s="402"/>
      <c r="B13" s="1661" t="s">
        <v>1520</v>
      </c>
      <c r="C13" s="1662"/>
      <c r="D13" s="1662"/>
      <c r="E13" s="1662"/>
      <c r="F13" s="1662"/>
      <c r="G13" s="1663"/>
    </row>
    <row r="14" spans="1:7">
      <c r="A14" s="402">
        <v>6</v>
      </c>
      <c r="B14" s="1659" t="s">
        <v>1521</v>
      </c>
      <c r="C14" s="1660"/>
      <c r="D14" s="169"/>
      <c r="E14" s="169"/>
      <c r="F14" s="169"/>
      <c r="G14" s="169"/>
    </row>
    <row r="15" spans="1:7">
      <c r="A15" s="402">
        <v>7</v>
      </c>
      <c r="B15" s="1659" t="s">
        <v>1522</v>
      </c>
      <c r="C15" s="1660"/>
      <c r="D15" s="169"/>
      <c r="E15" s="169"/>
      <c r="F15" s="169"/>
      <c r="G15" s="169"/>
    </row>
    <row r="16" spans="1:7">
      <c r="A16" s="402">
        <v>8</v>
      </c>
      <c r="B16" s="1657" t="s">
        <v>1523</v>
      </c>
      <c r="C16" s="1658"/>
      <c r="D16" s="169"/>
      <c r="E16" s="169"/>
      <c r="F16" s="169"/>
      <c r="G16" s="169"/>
    </row>
    <row r="17" spans="1:7" ht="15" customHeight="1">
      <c r="A17" s="402">
        <v>9</v>
      </c>
      <c r="B17" s="1657" t="s">
        <v>1524</v>
      </c>
      <c r="C17" s="1658"/>
      <c r="D17" s="169"/>
      <c r="E17" s="169"/>
      <c r="F17" s="169"/>
      <c r="G17" s="169"/>
    </row>
    <row r="18" spans="1:7" ht="15" customHeight="1">
      <c r="A18" s="402">
        <v>10</v>
      </c>
      <c r="B18" s="1657" t="s">
        <v>1525</v>
      </c>
      <c r="C18" s="1658"/>
      <c r="D18" s="169"/>
      <c r="E18" s="169"/>
      <c r="F18" s="169"/>
      <c r="G18" s="169"/>
    </row>
    <row r="19" spans="1:7">
      <c r="A19" s="402">
        <v>11</v>
      </c>
      <c r="B19" s="1657" t="s">
        <v>1526</v>
      </c>
      <c r="C19" s="1658"/>
      <c r="D19" s="169"/>
      <c r="E19" s="169"/>
      <c r="F19" s="169"/>
      <c r="G19" s="169"/>
    </row>
    <row r="25" spans="1:7">
      <c r="B25" s="1650"/>
      <c r="C25" s="1650"/>
      <c r="D25" s="1650"/>
      <c r="E25" s="1650"/>
      <c r="F25" s="1650"/>
      <c r="G25" s="1650"/>
    </row>
    <row r="29" spans="1:7" ht="29.25" customHeight="1"/>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11535-75F3-40F3-ACCC-B1D3C9FCAA59}">
  <sheetPr codeName="Sheet103">
    <pageSetUpPr fitToPage="1"/>
  </sheetPr>
  <dimension ref="A1:X30"/>
  <sheetViews>
    <sheetView workbookViewId="0"/>
  </sheetViews>
  <sheetFormatPr baseColWidth="10" defaultColWidth="9.1640625" defaultRowHeight="15"/>
  <cols>
    <col min="1" max="1" width="9.1640625" style="3"/>
    <col min="2" max="2" width="28.5" style="3" customWidth="1"/>
    <col min="3" max="7" width="20" style="3" customWidth="1"/>
    <col min="8" max="8" width="20" style="579" customWidth="1"/>
    <col min="9" max="9" width="20" style="3" customWidth="1"/>
    <col min="10" max="10" width="22.1640625" style="3" customWidth="1"/>
    <col min="11" max="11" width="9.1640625" style="3"/>
    <col min="12" max="12" width="255.5" style="3" bestFit="1" customWidth="1"/>
    <col min="13" max="16384" width="9.1640625" style="3"/>
  </cols>
  <sheetData>
    <row r="1" spans="1:24">
      <c r="B1" s="4" t="s">
        <v>1454</v>
      </c>
    </row>
    <row r="2" spans="1:24" ht="14.25" customHeight="1">
      <c r="B2" s="580"/>
      <c r="C2" s="580"/>
      <c r="D2" s="580"/>
      <c r="E2" s="580"/>
      <c r="F2" s="580"/>
      <c r="G2" s="580"/>
      <c r="H2" s="581"/>
      <c r="I2" s="580"/>
    </row>
    <row r="3" spans="1:24">
      <c r="D3" s="580"/>
      <c r="E3" s="580"/>
      <c r="F3" s="580"/>
      <c r="G3" s="580"/>
      <c r="H3" s="581"/>
    </row>
    <row r="4" spans="1:24">
      <c r="C4" s="402" t="s">
        <v>7</v>
      </c>
      <c r="D4" s="402" t="s">
        <v>8</v>
      </c>
      <c r="E4" s="402" t="s">
        <v>9</v>
      </c>
      <c r="F4" s="402" t="s">
        <v>46</v>
      </c>
      <c r="G4" s="402" t="s">
        <v>47</v>
      </c>
      <c r="H4" s="402" t="s">
        <v>155</v>
      </c>
      <c r="I4" s="402" t="s">
        <v>1527</v>
      </c>
      <c r="J4" s="402" t="s">
        <v>1528</v>
      </c>
    </row>
    <row r="5" spans="1:24" ht="186.75" customHeight="1">
      <c r="B5" s="515" t="s">
        <v>1529</v>
      </c>
      <c r="C5" s="582" t="s">
        <v>1530</v>
      </c>
      <c r="D5" s="582" t="s">
        <v>1531</v>
      </c>
      <c r="E5" s="582" t="s">
        <v>1532</v>
      </c>
      <c r="F5" s="582" t="s">
        <v>1533</v>
      </c>
      <c r="G5" s="582" t="s">
        <v>1534</v>
      </c>
      <c r="H5" s="582" t="s">
        <v>1535</v>
      </c>
      <c r="I5" s="582" t="s">
        <v>1536</v>
      </c>
      <c r="J5" s="582" t="s">
        <v>1537</v>
      </c>
      <c r="L5" s="583"/>
      <c r="M5" s="584"/>
      <c r="N5" s="584"/>
      <c r="O5" s="584"/>
      <c r="P5" s="584"/>
      <c r="Q5" s="584"/>
      <c r="R5" s="584"/>
      <c r="S5" s="584"/>
      <c r="T5" s="584"/>
      <c r="U5" s="584"/>
      <c r="V5" s="584"/>
      <c r="W5" s="584"/>
      <c r="X5" s="584"/>
    </row>
    <row r="6" spans="1:24" ht="16">
      <c r="A6" s="402">
        <v>1</v>
      </c>
      <c r="B6" s="212" t="s">
        <v>1488</v>
      </c>
      <c r="C6" s="169"/>
      <c r="D6" s="169"/>
      <c r="E6" s="169"/>
      <c r="F6" s="169"/>
      <c r="G6" s="169"/>
      <c r="H6" s="585"/>
      <c r="I6" s="169"/>
      <c r="J6" s="169"/>
    </row>
    <row r="7" spans="1:24" ht="16">
      <c r="A7" s="402">
        <v>2</v>
      </c>
      <c r="B7" s="575" t="s">
        <v>1538</v>
      </c>
      <c r="C7" s="169"/>
      <c r="D7" s="169"/>
      <c r="E7" s="169"/>
      <c r="F7" s="169"/>
      <c r="G7" s="169"/>
      <c r="H7" s="585"/>
      <c r="I7" s="169"/>
      <c r="J7" s="169"/>
    </row>
    <row r="8" spans="1:24" ht="48">
      <c r="A8" s="402">
        <v>3</v>
      </c>
      <c r="B8" s="575" t="s">
        <v>1539</v>
      </c>
      <c r="C8" s="169"/>
      <c r="D8" s="169"/>
      <c r="E8" s="169"/>
      <c r="F8" s="169"/>
      <c r="G8" s="169"/>
      <c r="H8" s="585"/>
      <c r="I8" s="169"/>
      <c r="J8" s="169"/>
    </row>
    <row r="9" spans="1:24" ht="32">
      <c r="A9" s="402">
        <v>4</v>
      </c>
      <c r="B9" s="575" t="s">
        <v>1540</v>
      </c>
      <c r="C9" s="169"/>
      <c r="D9" s="169"/>
      <c r="E9" s="169"/>
      <c r="F9" s="169"/>
      <c r="G9" s="169"/>
      <c r="H9" s="585"/>
      <c r="I9" s="169"/>
      <c r="J9" s="169"/>
    </row>
    <row r="10" spans="1:24" ht="16">
      <c r="A10" s="402">
        <v>5</v>
      </c>
      <c r="B10" s="575" t="s">
        <v>1541</v>
      </c>
      <c r="C10" s="169"/>
      <c r="D10" s="169"/>
      <c r="E10" s="169"/>
      <c r="F10" s="169"/>
      <c r="G10" s="169"/>
      <c r="H10" s="585"/>
      <c r="I10" s="169"/>
      <c r="J10" s="169"/>
    </row>
    <row r="11" spans="1:24" ht="16">
      <c r="A11" s="402">
        <v>6</v>
      </c>
      <c r="B11" s="575" t="s">
        <v>1542</v>
      </c>
      <c r="C11" s="169"/>
      <c r="D11" s="169"/>
      <c r="E11" s="169"/>
      <c r="F11" s="169"/>
      <c r="G11" s="169"/>
      <c r="H11" s="585"/>
      <c r="I11" s="169"/>
      <c r="J11" s="169"/>
    </row>
    <row r="12" spans="1:24" ht="16">
      <c r="A12" s="39">
        <v>7</v>
      </c>
      <c r="B12" s="212" t="s">
        <v>1543</v>
      </c>
      <c r="C12" s="169"/>
      <c r="D12" s="169"/>
      <c r="E12" s="169"/>
      <c r="F12" s="169"/>
      <c r="G12" s="169"/>
      <c r="H12" s="585"/>
      <c r="I12" s="169"/>
      <c r="J12" s="169"/>
    </row>
    <row r="13" spans="1:24" ht="16">
      <c r="A13" s="39">
        <v>8</v>
      </c>
      <c r="B13" s="575" t="s">
        <v>1538</v>
      </c>
      <c r="C13" s="169"/>
      <c r="D13" s="169"/>
      <c r="E13" s="169"/>
      <c r="F13" s="169"/>
      <c r="G13" s="169"/>
      <c r="H13" s="585"/>
      <c r="I13" s="169"/>
      <c r="J13" s="169"/>
    </row>
    <row r="14" spans="1:24" ht="48">
      <c r="A14" s="39">
        <v>9</v>
      </c>
      <c r="B14" s="575" t="s">
        <v>1539</v>
      </c>
      <c r="C14" s="169"/>
      <c r="D14" s="169"/>
      <c r="E14" s="169"/>
      <c r="F14" s="169"/>
      <c r="G14" s="169"/>
      <c r="H14" s="585"/>
      <c r="I14" s="169"/>
      <c r="J14" s="169"/>
    </row>
    <row r="15" spans="1:24" ht="32">
      <c r="A15" s="39">
        <v>10</v>
      </c>
      <c r="B15" s="575" t="s">
        <v>1540</v>
      </c>
      <c r="C15" s="169"/>
      <c r="D15" s="169"/>
      <c r="E15" s="169"/>
      <c r="F15" s="169"/>
      <c r="G15" s="169"/>
      <c r="H15" s="585"/>
      <c r="I15" s="169"/>
      <c r="J15" s="169"/>
    </row>
    <row r="16" spans="1:24" ht="16">
      <c r="A16" s="39">
        <v>11</v>
      </c>
      <c r="B16" s="575" t="s">
        <v>1541</v>
      </c>
      <c r="C16" s="169"/>
      <c r="D16" s="169"/>
      <c r="E16" s="169"/>
      <c r="F16" s="169"/>
      <c r="G16" s="169"/>
      <c r="H16" s="585"/>
      <c r="I16" s="169"/>
      <c r="J16" s="169"/>
    </row>
    <row r="17" spans="1:12" ht="16">
      <c r="A17" s="39">
        <v>12</v>
      </c>
      <c r="B17" s="575" t="s">
        <v>1542</v>
      </c>
      <c r="C17" s="169"/>
      <c r="D17" s="169"/>
      <c r="E17" s="169"/>
      <c r="F17" s="169"/>
      <c r="G17" s="169"/>
      <c r="H17" s="585"/>
      <c r="I17" s="169"/>
      <c r="J17" s="169"/>
    </row>
    <row r="18" spans="1:12">
      <c r="A18" s="39">
        <v>13</v>
      </c>
      <c r="B18" s="3" t="s">
        <v>1490</v>
      </c>
      <c r="C18" s="169"/>
      <c r="D18" s="169"/>
      <c r="E18" s="169"/>
      <c r="F18" s="169"/>
      <c r="G18" s="169"/>
      <c r="H18" s="585"/>
      <c r="I18" s="169"/>
      <c r="J18" s="169"/>
    </row>
    <row r="19" spans="1:12" ht="16">
      <c r="A19" s="39">
        <v>14</v>
      </c>
      <c r="B19" s="575" t="s">
        <v>1538</v>
      </c>
      <c r="C19" s="169"/>
      <c r="D19" s="169"/>
      <c r="E19" s="169"/>
      <c r="F19" s="169"/>
      <c r="G19" s="169"/>
      <c r="H19" s="585"/>
      <c r="I19" s="169"/>
      <c r="J19" s="169"/>
    </row>
    <row r="20" spans="1:12" ht="48">
      <c r="A20" s="39">
        <v>15</v>
      </c>
      <c r="B20" s="575" t="s">
        <v>1539</v>
      </c>
      <c r="C20" s="169"/>
      <c r="D20" s="169"/>
      <c r="E20" s="169"/>
      <c r="F20" s="169"/>
      <c r="G20" s="169"/>
      <c r="H20" s="585"/>
      <c r="I20" s="169"/>
      <c r="J20" s="169"/>
    </row>
    <row r="21" spans="1:12" ht="32">
      <c r="A21" s="39">
        <v>16</v>
      </c>
      <c r="B21" s="575" t="s">
        <v>1540</v>
      </c>
      <c r="C21" s="169"/>
      <c r="D21" s="169"/>
      <c r="E21" s="169"/>
      <c r="F21" s="169"/>
      <c r="G21" s="169"/>
      <c r="H21" s="585"/>
      <c r="I21" s="169"/>
      <c r="J21" s="169"/>
    </row>
    <row r="22" spans="1:12" ht="16">
      <c r="A22" s="39">
        <v>17</v>
      </c>
      <c r="B22" s="575" t="s">
        <v>1541</v>
      </c>
      <c r="C22" s="169"/>
      <c r="D22" s="169"/>
      <c r="E22" s="169"/>
      <c r="F22" s="169"/>
      <c r="G22" s="169"/>
      <c r="H22" s="585"/>
      <c r="I22" s="169"/>
      <c r="J22" s="169"/>
    </row>
    <row r="23" spans="1:12" ht="16">
      <c r="A23" s="39">
        <v>18</v>
      </c>
      <c r="B23" s="575" t="s">
        <v>1542</v>
      </c>
      <c r="C23" s="169"/>
      <c r="D23" s="169"/>
      <c r="E23" s="169"/>
      <c r="F23" s="169"/>
      <c r="G23" s="169"/>
      <c r="H23" s="585"/>
      <c r="I23" s="169"/>
      <c r="J23" s="169"/>
    </row>
    <row r="24" spans="1:12" ht="16">
      <c r="A24" s="39">
        <v>19</v>
      </c>
      <c r="B24" s="525" t="s">
        <v>1491</v>
      </c>
      <c r="C24" s="169"/>
      <c r="D24" s="169"/>
      <c r="E24" s="169"/>
      <c r="F24" s="169"/>
      <c r="G24" s="169"/>
      <c r="H24" s="585"/>
      <c r="I24" s="169"/>
      <c r="J24" s="169"/>
    </row>
    <row r="25" spans="1:12" ht="16">
      <c r="A25" s="39">
        <v>20</v>
      </c>
      <c r="B25" s="575" t="s">
        <v>1538</v>
      </c>
      <c r="C25" s="169"/>
      <c r="D25" s="169"/>
      <c r="E25" s="169"/>
      <c r="F25" s="169"/>
      <c r="G25" s="169"/>
      <c r="H25" s="585"/>
      <c r="I25" s="169"/>
      <c r="J25" s="169"/>
      <c r="L25" s="584"/>
    </row>
    <row r="26" spans="1:12" ht="48">
      <c r="A26" s="39">
        <v>21</v>
      </c>
      <c r="B26" s="575" t="s">
        <v>1539</v>
      </c>
      <c r="C26" s="169"/>
      <c r="D26" s="169"/>
      <c r="E26" s="169"/>
      <c r="F26" s="169"/>
      <c r="G26" s="169"/>
      <c r="H26" s="585"/>
      <c r="I26" s="169"/>
      <c r="J26" s="169"/>
    </row>
    <row r="27" spans="1:12" ht="32">
      <c r="A27" s="39">
        <v>22</v>
      </c>
      <c r="B27" s="575" t="s">
        <v>1540</v>
      </c>
      <c r="C27" s="169"/>
      <c r="D27" s="169"/>
      <c r="E27" s="169"/>
      <c r="F27" s="169"/>
      <c r="G27" s="169"/>
      <c r="H27" s="585"/>
      <c r="I27" s="169"/>
      <c r="J27" s="169"/>
    </row>
    <row r="28" spans="1:12" ht="16">
      <c r="A28" s="39">
        <v>23</v>
      </c>
      <c r="B28" s="575" t="s">
        <v>1541</v>
      </c>
      <c r="C28" s="169"/>
      <c r="D28" s="169"/>
      <c r="E28" s="169"/>
      <c r="F28" s="169"/>
      <c r="G28" s="169"/>
      <c r="H28" s="585"/>
      <c r="I28" s="169"/>
      <c r="J28" s="169"/>
    </row>
    <row r="29" spans="1:12" ht="16">
      <c r="A29" s="39">
        <v>24</v>
      </c>
      <c r="B29" s="575" t="s">
        <v>1542</v>
      </c>
      <c r="C29" s="169"/>
      <c r="D29" s="169"/>
      <c r="E29" s="169"/>
      <c r="F29" s="169"/>
      <c r="G29" s="169"/>
      <c r="H29" s="585"/>
      <c r="I29" s="169"/>
      <c r="J29" s="169"/>
    </row>
    <row r="30" spans="1:12" ht="16">
      <c r="A30" s="39">
        <v>25</v>
      </c>
      <c r="B30" s="246" t="s">
        <v>1544</v>
      </c>
      <c r="C30" s="169"/>
      <c r="D30" s="169"/>
      <c r="E30" s="169"/>
      <c r="F30" s="169"/>
      <c r="G30" s="169"/>
      <c r="H30" s="585"/>
      <c r="I30" s="169"/>
      <c r="J30" s="169"/>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&amp;CEN
Annex XXXIII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87CF8-2148-4BF7-BD34-0AAB9BED83A3}">
  <sheetPr codeName="Sheet104"/>
  <dimension ref="A1:C19"/>
  <sheetViews>
    <sheetView workbookViewId="0"/>
  </sheetViews>
  <sheetFormatPr baseColWidth="10" defaultColWidth="9.1640625" defaultRowHeight="15"/>
  <cols>
    <col min="1" max="1" width="8.5" style="1" customWidth="1"/>
    <col min="2" max="2" width="42.5" style="1" customWidth="1"/>
    <col min="3" max="3" width="48.1640625" style="1" customWidth="1"/>
    <col min="4" max="6" width="9.1640625" style="1"/>
    <col min="7" max="7" width="42.5" style="1" customWidth="1"/>
    <col min="8" max="8" width="48.1640625" style="1" customWidth="1"/>
    <col min="9" max="16384" width="9.1640625" style="1"/>
  </cols>
  <sheetData>
    <row r="1" spans="1:3" ht="33.75" customHeight="1">
      <c r="A1" s="191" t="s">
        <v>1455</v>
      </c>
    </row>
    <row r="2" spans="1:3" ht="18" customHeight="1">
      <c r="C2" s="39" t="s">
        <v>7</v>
      </c>
    </row>
    <row r="3" spans="1:3" ht="32">
      <c r="B3" s="39" t="s">
        <v>1545</v>
      </c>
      <c r="C3" s="586" t="s">
        <v>1546</v>
      </c>
    </row>
    <row r="4" spans="1:3">
      <c r="A4" s="39">
        <v>1</v>
      </c>
      <c r="B4" s="587" t="s">
        <v>1547</v>
      </c>
      <c r="C4" s="27"/>
    </row>
    <row r="5" spans="1:3">
      <c r="A5" s="39">
        <v>2</v>
      </c>
      <c r="B5" s="587" t="s">
        <v>1548</v>
      </c>
      <c r="C5" s="27"/>
    </row>
    <row r="6" spans="1:3">
      <c r="A6" s="39">
        <v>3</v>
      </c>
      <c r="B6" s="587" t="s">
        <v>1549</v>
      </c>
      <c r="C6" s="27"/>
    </row>
    <row r="7" spans="1:3">
      <c r="A7" s="39">
        <v>4</v>
      </c>
      <c r="B7" s="587" t="s">
        <v>1550</v>
      </c>
      <c r="C7" s="27"/>
    </row>
    <row r="8" spans="1:3">
      <c r="A8" s="39">
        <v>5</v>
      </c>
      <c r="B8" s="587" t="s">
        <v>1551</v>
      </c>
      <c r="C8" s="27"/>
    </row>
    <row r="9" spans="1:3">
      <c r="A9" s="39">
        <v>6</v>
      </c>
      <c r="B9" s="587" t="s">
        <v>1552</v>
      </c>
      <c r="C9" s="27"/>
    </row>
    <row r="10" spans="1:3">
      <c r="A10" s="39">
        <v>7</v>
      </c>
      <c r="B10" s="587" t="s">
        <v>1553</v>
      </c>
      <c r="C10" s="27"/>
    </row>
    <row r="11" spans="1:3">
      <c r="A11" s="39">
        <v>8</v>
      </c>
      <c r="B11" s="587" t="s">
        <v>1554</v>
      </c>
      <c r="C11" s="27"/>
    </row>
    <row r="12" spans="1:3">
      <c r="A12" s="39">
        <v>9</v>
      </c>
      <c r="B12" s="587" t="s">
        <v>1555</v>
      </c>
      <c r="C12" s="27"/>
    </row>
    <row r="13" spans="1:3">
      <c r="A13" s="39">
        <v>10</v>
      </c>
      <c r="B13" s="587" t="s">
        <v>1556</v>
      </c>
      <c r="C13" s="27"/>
    </row>
    <row r="14" spans="1:3">
      <c r="A14" s="39">
        <v>11</v>
      </c>
      <c r="B14" s="587" t="s">
        <v>1557</v>
      </c>
      <c r="C14" s="27"/>
    </row>
    <row r="15" spans="1:3" ht="32">
      <c r="A15" s="41" t="s">
        <v>1296</v>
      </c>
      <c r="B15" s="525" t="s">
        <v>1558</v>
      </c>
      <c r="C15" s="27"/>
    </row>
    <row r="19" spans="3:3">
      <c r="C19" s="12"/>
    </row>
  </sheetData>
  <pageMargins left="0.70866141732283472" right="0.70866141732283472" top="0.74803149606299213" bottom="0.74803149606299213" header="0.31496062992125984" footer="0.31496062992125984"/>
  <pageSetup paperSize="9" orientation="landscape" r:id="rId1"/>
  <headerFooter>
    <oddHeader>&amp;CEN 
Annex XXXIII</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3C6FC-807D-47A9-9A4A-40954CBA433E}">
  <sheetPr codeName="Sheet105"/>
  <dimension ref="A1:L12"/>
  <sheetViews>
    <sheetView workbookViewId="0"/>
  </sheetViews>
  <sheetFormatPr baseColWidth="10" defaultColWidth="9.1640625" defaultRowHeight="15"/>
  <cols>
    <col min="1" max="1" width="7.5" style="3" customWidth="1"/>
    <col min="2" max="2" width="55.5" style="3" customWidth="1"/>
    <col min="3" max="3" width="23" style="3" bestFit="1" customWidth="1"/>
    <col min="4" max="4" width="23.5" style="3" customWidth="1"/>
    <col min="5" max="5" width="14.83203125" style="3" customWidth="1"/>
    <col min="6" max="6" width="14.5" style="3" bestFit="1" customWidth="1"/>
    <col min="7" max="7" width="19.5" style="3" bestFit="1" customWidth="1"/>
    <col min="8" max="8" width="19.83203125" style="3" bestFit="1" customWidth="1"/>
    <col min="9" max="9" width="17.1640625" style="3" bestFit="1" customWidth="1"/>
    <col min="10" max="10" width="13.5" style="3" customWidth="1"/>
    <col min="11" max="11" width="9.1640625" style="3"/>
    <col min="12" max="12" width="14.1640625" style="3" customWidth="1"/>
    <col min="13" max="16384" width="9.1640625" style="3"/>
  </cols>
  <sheetData>
    <row r="1" spans="1:12">
      <c r="B1" s="4" t="s">
        <v>1456</v>
      </c>
    </row>
    <row r="2" spans="1:12">
      <c r="B2" s="588"/>
      <c r="C2" s="588"/>
      <c r="D2" s="588"/>
      <c r="E2" s="588"/>
      <c r="F2" s="589"/>
      <c r="G2" s="589"/>
      <c r="H2" s="589"/>
      <c r="I2" s="589"/>
      <c r="J2" s="589"/>
      <c r="K2" s="589"/>
      <c r="L2" s="589"/>
    </row>
    <row r="3" spans="1:12" ht="16" thickBot="1">
      <c r="C3" s="590" t="s">
        <v>1559</v>
      </c>
      <c r="D3" s="590" t="s">
        <v>8</v>
      </c>
      <c r="E3" s="590" t="s">
        <v>9</v>
      </c>
      <c r="F3" s="590" t="s">
        <v>46</v>
      </c>
      <c r="G3" s="590" t="s">
        <v>47</v>
      </c>
      <c r="H3" s="590" t="s">
        <v>155</v>
      </c>
      <c r="I3" s="590" t="s">
        <v>156</v>
      </c>
      <c r="J3" s="590" t="s">
        <v>157</v>
      </c>
      <c r="K3" s="590" t="s">
        <v>158</v>
      </c>
      <c r="L3" s="590" t="s">
        <v>159</v>
      </c>
    </row>
    <row r="4" spans="1:12" ht="15" customHeight="1">
      <c r="B4" s="591"/>
      <c r="C4" s="1666" t="s">
        <v>1560</v>
      </c>
      <c r="D4" s="1667"/>
      <c r="E4" s="1668"/>
      <c r="F4" s="1669" t="s">
        <v>1561</v>
      </c>
      <c r="G4" s="1670"/>
      <c r="H4" s="1670"/>
      <c r="I4" s="1670"/>
      <c r="J4" s="1670"/>
      <c r="K4" s="1671"/>
      <c r="L4" s="592"/>
    </row>
    <row r="5" spans="1:12" ht="52">
      <c r="C5" s="593" t="s">
        <v>1488</v>
      </c>
      <c r="D5" s="594" t="s">
        <v>1543</v>
      </c>
      <c r="E5" s="595" t="s">
        <v>1562</v>
      </c>
      <c r="F5" s="593" t="s">
        <v>1563</v>
      </c>
      <c r="G5" s="594" t="s">
        <v>1564</v>
      </c>
      <c r="H5" s="594" t="s">
        <v>1565</v>
      </c>
      <c r="I5" s="594" t="s">
        <v>1566</v>
      </c>
      <c r="J5" s="594" t="s">
        <v>1567</v>
      </c>
      <c r="K5" s="595" t="s">
        <v>1568</v>
      </c>
      <c r="L5" s="596" t="s">
        <v>1034</v>
      </c>
    </row>
    <row r="6" spans="1:12">
      <c r="A6" s="597">
        <v>1</v>
      </c>
      <c r="B6" s="598" t="s">
        <v>1569</v>
      </c>
      <c r="C6" s="599"/>
      <c r="D6" s="599"/>
      <c r="E6" s="599"/>
      <c r="F6" s="599"/>
      <c r="G6" s="599"/>
      <c r="H6" s="599"/>
      <c r="I6" s="599"/>
      <c r="J6" s="599"/>
      <c r="K6" s="599"/>
      <c r="L6" s="600"/>
    </row>
    <row r="7" spans="1:12">
      <c r="A7" s="597">
        <v>2</v>
      </c>
      <c r="B7" s="601" t="s">
        <v>1570</v>
      </c>
      <c r="C7" s="602"/>
      <c r="D7" s="602"/>
      <c r="E7" s="602"/>
      <c r="F7" s="603"/>
      <c r="G7" s="603"/>
      <c r="H7" s="603"/>
      <c r="I7" s="603"/>
      <c r="J7" s="603"/>
      <c r="K7" s="604"/>
      <c r="L7" s="605"/>
    </row>
    <row r="8" spans="1:12">
      <c r="A8" s="597">
        <v>3</v>
      </c>
      <c r="B8" s="606" t="s">
        <v>1571</v>
      </c>
      <c r="C8" s="603"/>
      <c r="D8" s="603"/>
      <c r="E8" s="603"/>
      <c r="F8" s="607"/>
      <c r="G8" s="607"/>
      <c r="H8" s="607"/>
      <c r="I8" s="607"/>
      <c r="J8" s="607"/>
      <c r="K8" s="608"/>
      <c r="L8" s="605"/>
    </row>
    <row r="9" spans="1:12">
      <c r="A9" s="597">
        <v>4</v>
      </c>
      <c r="B9" s="606" t="s">
        <v>1572</v>
      </c>
      <c r="C9" s="603"/>
      <c r="D9" s="603"/>
      <c r="E9" s="603"/>
      <c r="F9" s="607"/>
      <c r="G9" s="607"/>
      <c r="H9" s="607"/>
      <c r="I9" s="607"/>
      <c r="J9" s="607"/>
      <c r="K9" s="608"/>
      <c r="L9" s="605"/>
    </row>
    <row r="10" spans="1:12">
      <c r="A10" s="597">
        <v>5</v>
      </c>
      <c r="B10" s="598" t="s">
        <v>1573</v>
      </c>
      <c r="C10" s="609"/>
      <c r="D10" s="602"/>
      <c r="E10" s="602"/>
      <c r="F10" s="610"/>
      <c r="G10" s="610"/>
      <c r="H10" s="610"/>
      <c r="I10" s="610"/>
      <c r="J10" s="610"/>
      <c r="K10" s="611"/>
      <c r="L10" s="605"/>
    </row>
    <row r="11" spans="1:12">
      <c r="A11" s="597">
        <v>6</v>
      </c>
      <c r="B11" s="601" t="s">
        <v>1574</v>
      </c>
      <c r="C11" s="612"/>
      <c r="D11" s="613"/>
      <c r="E11" s="613"/>
      <c r="F11" s="614"/>
      <c r="G11" s="614"/>
      <c r="H11" s="614"/>
      <c r="I11" s="614"/>
      <c r="J11" s="614"/>
      <c r="K11" s="615"/>
      <c r="L11" s="605"/>
    </row>
    <row r="12" spans="1:12">
      <c r="A12" s="597">
        <v>7</v>
      </c>
      <c r="B12" s="606" t="s">
        <v>1575</v>
      </c>
      <c r="C12" s="612"/>
      <c r="D12" s="613"/>
      <c r="E12" s="613"/>
      <c r="F12" s="614"/>
      <c r="G12" s="614"/>
      <c r="H12" s="614"/>
      <c r="I12" s="614"/>
      <c r="J12" s="614"/>
      <c r="K12" s="615"/>
      <c r="L12" s="605"/>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&amp;CEN
Annex XXXIII</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22172-7603-4A5F-BEB0-FC2E4536C524}">
  <sheetPr codeName="Sheet109"/>
  <dimension ref="A1:G9"/>
  <sheetViews>
    <sheetView workbookViewId="0">
      <selection activeCell="S17" sqref="S17"/>
    </sheetView>
  </sheetViews>
  <sheetFormatPr baseColWidth="10" defaultColWidth="8.83203125" defaultRowHeight="13"/>
  <cols>
    <col min="1" max="1" width="5.5" style="616" customWidth="1"/>
    <col min="2" max="2" width="72" style="616" customWidth="1"/>
    <col min="3" max="7" width="17.5" style="616" customWidth="1"/>
    <col min="8" max="8" width="19.5" style="616" customWidth="1"/>
    <col min="9" max="10" width="17.5" style="616" customWidth="1"/>
    <col min="11" max="11" width="13.5" style="616" customWidth="1"/>
    <col min="12" max="16384" width="8.83203125" style="616"/>
  </cols>
  <sheetData>
    <row r="1" spans="1:7" ht="20" customHeight="1">
      <c r="B1" s="635" t="s">
        <v>1578</v>
      </c>
      <c r="C1" s="618"/>
      <c r="D1" s="618"/>
      <c r="E1" s="618"/>
      <c r="F1" s="618"/>
      <c r="G1" s="618"/>
    </row>
    <row r="2" spans="1:7" ht="20" customHeight="1">
      <c r="B2" s="635"/>
      <c r="C2" s="618"/>
      <c r="D2" s="618"/>
      <c r="E2" s="618"/>
      <c r="F2" s="618"/>
      <c r="G2" s="618"/>
    </row>
    <row r="3" spans="1:7" ht="96" customHeight="1">
      <c r="A3" s="647"/>
      <c r="B3" s="648"/>
      <c r="C3" s="649" t="s">
        <v>1606</v>
      </c>
      <c r="D3" s="650" t="s">
        <v>1607</v>
      </c>
      <c r="E3" s="651"/>
      <c r="F3" s="651"/>
    </row>
    <row r="4" spans="1:7" ht="16">
      <c r="A4" s="647"/>
      <c r="B4" s="648"/>
      <c r="C4" s="40" t="s">
        <v>178</v>
      </c>
      <c r="D4" s="40" t="s">
        <v>800</v>
      </c>
      <c r="E4" s="652"/>
      <c r="F4" s="652"/>
    </row>
    <row r="5" spans="1:7" ht="15" customHeight="1">
      <c r="A5" s="627" t="s">
        <v>178</v>
      </c>
      <c r="B5" s="645" t="s">
        <v>1608</v>
      </c>
      <c r="C5" s="653">
        <v>500161078.75999999</v>
      </c>
      <c r="D5" s="653">
        <v>678646176.42000127</v>
      </c>
      <c r="E5" s="634"/>
      <c r="F5" s="634"/>
    </row>
    <row r="6" spans="1:7" ht="17.25" customHeight="1">
      <c r="A6" s="654"/>
      <c r="B6" s="655"/>
    </row>
    <row r="8" spans="1:7" ht="14">
      <c r="A8" s="656"/>
      <c r="B8" s="657"/>
      <c r="C8" s="657"/>
      <c r="D8" s="657"/>
      <c r="E8" s="657"/>
      <c r="F8" s="657"/>
      <c r="G8" s="657"/>
    </row>
    <row r="9" spans="1:7">
      <c r="B9" s="646"/>
    </row>
  </sheetData>
  <conditionalFormatting sqref="C1:F5">
    <cfRule type="cellIs" dxfId="1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D5264-0AF2-49D0-B9D8-B01FC1B92670}">
  <sheetPr codeName="Sheet107"/>
  <dimension ref="A1:J15"/>
  <sheetViews>
    <sheetView workbookViewId="0">
      <selection activeCell="S17" sqref="S17"/>
    </sheetView>
  </sheetViews>
  <sheetFormatPr baseColWidth="10" defaultColWidth="9.1640625" defaultRowHeight="15"/>
  <cols>
    <col min="1" max="1" width="5.5" style="1" customWidth="1"/>
    <col min="2" max="2" width="47.1640625" style="1" customWidth="1"/>
    <col min="3" max="7" width="17.5" style="1" customWidth="1"/>
    <col min="8" max="8" width="19.5" style="1" customWidth="1"/>
    <col min="9" max="10" width="17.5" style="1" customWidth="1"/>
    <col min="11" max="16384" width="9.1640625" style="1"/>
  </cols>
  <sheetData>
    <row r="1" spans="1:10" ht="25">
      <c r="A1" s="616"/>
      <c r="B1" s="617" t="s">
        <v>1576</v>
      </c>
      <c r="C1" s="618"/>
      <c r="D1" s="34"/>
      <c r="E1" s="34"/>
      <c r="F1" s="34"/>
      <c r="G1" s="34"/>
      <c r="H1" s="34"/>
      <c r="I1" s="34"/>
      <c r="J1" s="34"/>
    </row>
    <row r="2" spans="1:10" ht="16">
      <c r="A2" s="616"/>
      <c r="B2" s="619"/>
      <c r="C2" s="620"/>
      <c r="D2" s="620"/>
      <c r="E2" s="620"/>
      <c r="F2" s="620"/>
      <c r="G2" s="620"/>
      <c r="H2" s="620"/>
      <c r="I2" s="620"/>
      <c r="J2" s="616"/>
    </row>
    <row r="3" spans="1:10" ht="16">
      <c r="A3" s="616"/>
      <c r="B3" s="619"/>
      <c r="C3" s="620"/>
      <c r="D3" s="620"/>
      <c r="E3" s="620"/>
      <c r="F3" s="620"/>
      <c r="G3" s="620"/>
      <c r="H3" s="620"/>
      <c r="I3" s="620"/>
      <c r="J3" s="616"/>
    </row>
    <row r="4" spans="1:10">
      <c r="A4" s="616"/>
      <c r="B4" s="621"/>
      <c r="C4" s="1672" t="s">
        <v>1580</v>
      </c>
      <c r="D4" s="1673"/>
      <c r="E4" s="1674" t="s">
        <v>1581</v>
      </c>
      <c r="F4" s="1675"/>
      <c r="G4" s="1672" t="s">
        <v>1582</v>
      </c>
      <c r="H4" s="1673"/>
      <c r="I4" s="1674" t="s">
        <v>1583</v>
      </c>
      <c r="J4" s="1675"/>
    </row>
    <row r="5" spans="1:10" ht="48">
      <c r="A5" s="616"/>
      <c r="B5" s="622"/>
      <c r="C5" s="623"/>
      <c r="D5" s="624" t="s">
        <v>1584</v>
      </c>
      <c r="E5" s="623"/>
      <c r="F5" s="624" t="s">
        <v>1584</v>
      </c>
      <c r="G5" s="623"/>
      <c r="H5" s="624" t="s">
        <v>1585</v>
      </c>
      <c r="I5" s="625"/>
      <c r="J5" s="624" t="s">
        <v>1585</v>
      </c>
    </row>
    <row r="6" spans="1:10">
      <c r="A6" s="616"/>
      <c r="B6" s="626"/>
      <c r="C6" s="40" t="s">
        <v>178</v>
      </c>
      <c r="D6" s="40" t="s">
        <v>800</v>
      </c>
      <c r="E6" s="40" t="s">
        <v>802</v>
      </c>
      <c r="F6" s="40" t="s">
        <v>804</v>
      </c>
      <c r="G6" s="40" t="s">
        <v>806</v>
      </c>
      <c r="H6" s="40" t="s">
        <v>810</v>
      </c>
      <c r="I6" s="40" t="s">
        <v>812</v>
      </c>
      <c r="J6" s="40" t="s">
        <v>814</v>
      </c>
    </row>
    <row r="7" spans="1:10" ht="16">
      <c r="A7" s="627" t="s">
        <v>178</v>
      </c>
      <c r="B7" s="628" t="s">
        <v>1586</v>
      </c>
      <c r="C7" s="813">
        <v>718098251.96000123</v>
      </c>
      <c r="D7" s="813"/>
      <c r="E7" s="814"/>
      <c r="F7" s="814"/>
      <c r="G7" s="813">
        <v>8007092408.0499992</v>
      </c>
      <c r="H7" s="813"/>
      <c r="I7" s="815"/>
      <c r="J7" s="814"/>
    </row>
    <row r="8" spans="1:10" ht="16">
      <c r="A8" s="40" t="s">
        <v>800</v>
      </c>
      <c r="B8" s="630" t="s">
        <v>1587</v>
      </c>
      <c r="C8" s="813">
        <v>39171173.93</v>
      </c>
      <c r="D8" s="813"/>
      <c r="E8" s="813">
        <v>0</v>
      </c>
      <c r="F8" s="813">
        <v>0</v>
      </c>
      <c r="G8" s="813">
        <v>6894503.8600000003</v>
      </c>
      <c r="H8" s="813"/>
      <c r="I8" s="816">
        <v>0</v>
      </c>
      <c r="J8" s="813"/>
    </row>
    <row r="9" spans="1:10" ht="16">
      <c r="A9" s="40" t="s">
        <v>802</v>
      </c>
      <c r="B9" s="630" t="s">
        <v>813</v>
      </c>
      <c r="C9" s="813">
        <v>20000000</v>
      </c>
      <c r="D9" s="813"/>
      <c r="E9" s="813">
        <v>0</v>
      </c>
      <c r="F9" s="813">
        <v>0</v>
      </c>
      <c r="G9" s="813">
        <v>267003691.46000004</v>
      </c>
      <c r="H9" s="813"/>
      <c r="I9" s="816">
        <v>0</v>
      </c>
      <c r="J9" s="813"/>
    </row>
    <row r="10" spans="1:10" ht="16">
      <c r="A10" s="40" t="s">
        <v>804</v>
      </c>
      <c r="B10" s="631" t="s">
        <v>1588</v>
      </c>
      <c r="C10" s="813">
        <v>0</v>
      </c>
      <c r="D10" s="813"/>
      <c r="E10" s="813">
        <v>0</v>
      </c>
      <c r="F10" s="813">
        <v>0</v>
      </c>
      <c r="G10" s="813">
        <v>0</v>
      </c>
      <c r="H10" s="813"/>
      <c r="I10" s="816">
        <v>0</v>
      </c>
      <c r="J10" s="813"/>
    </row>
    <row r="11" spans="1:10" ht="16">
      <c r="A11" s="40" t="s">
        <v>806</v>
      </c>
      <c r="B11" s="632" t="s">
        <v>1589</v>
      </c>
      <c r="C11" s="813">
        <v>0</v>
      </c>
      <c r="D11" s="813"/>
      <c r="E11" s="813">
        <v>0</v>
      </c>
      <c r="F11" s="813">
        <v>0</v>
      </c>
      <c r="G11" s="813">
        <v>0</v>
      </c>
      <c r="H11" s="813"/>
      <c r="I11" s="816">
        <v>0</v>
      </c>
      <c r="J11" s="813"/>
    </row>
    <row r="12" spans="1:10" ht="16">
      <c r="A12" s="40" t="s">
        <v>808</v>
      </c>
      <c r="B12" s="631" t="s">
        <v>1590</v>
      </c>
      <c r="C12" s="813">
        <v>20000000</v>
      </c>
      <c r="D12" s="813"/>
      <c r="E12" s="813">
        <v>0</v>
      </c>
      <c r="F12" s="813">
        <v>0</v>
      </c>
      <c r="G12" s="813">
        <v>265107178.24000001</v>
      </c>
      <c r="H12" s="813"/>
      <c r="I12" s="816">
        <v>0</v>
      </c>
      <c r="J12" s="813"/>
    </row>
    <row r="13" spans="1:10" ht="16">
      <c r="A13" s="40" t="s">
        <v>810</v>
      </c>
      <c r="B13" s="631" t="s">
        <v>1591</v>
      </c>
      <c r="C13" s="813">
        <v>0</v>
      </c>
      <c r="D13" s="813"/>
      <c r="E13" s="813">
        <v>0</v>
      </c>
      <c r="F13" s="813">
        <v>0</v>
      </c>
      <c r="G13" s="813">
        <v>1896513.22</v>
      </c>
      <c r="H13" s="813"/>
      <c r="I13" s="816">
        <v>0</v>
      </c>
      <c r="J13" s="813"/>
    </row>
    <row r="14" spans="1:10" ht="16">
      <c r="A14" s="40" t="s">
        <v>812</v>
      </c>
      <c r="B14" s="631" t="s">
        <v>1592</v>
      </c>
      <c r="C14" s="813">
        <v>0</v>
      </c>
      <c r="D14" s="813"/>
      <c r="E14" s="813">
        <v>0</v>
      </c>
      <c r="F14" s="813">
        <v>0</v>
      </c>
      <c r="G14" s="813">
        <v>0</v>
      </c>
      <c r="H14" s="813"/>
      <c r="I14" s="816">
        <v>0</v>
      </c>
      <c r="J14" s="813"/>
    </row>
    <row r="15" spans="1:10" ht="16">
      <c r="A15" s="40" t="s">
        <v>816</v>
      </c>
      <c r="B15" s="630" t="s">
        <v>1593</v>
      </c>
      <c r="C15" s="813">
        <v>698098251.96000123</v>
      </c>
      <c r="D15" s="813"/>
      <c r="E15" s="817"/>
      <c r="F15" s="817"/>
      <c r="G15" s="813">
        <v>7733194212.7299995</v>
      </c>
      <c r="H15" s="813"/>
      <c r="I15" s="818"/>
      <c r="J15" s="817"/>
    </row>
  </sheetData>
  <mergeCells count="4">
    <mergeCell ref="C4:D4"/>
    <mergeCell ref="E4:F4"/>
    <mergeCell ref="G4:H4"/>
    <mergeCell ref="I4:J4"/>
  </mergeCells>
  <conditionalFormatting sqref="C7:J15">
    <cfRule type="cellIs" dxfId="11"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&amp;CEN
Annex XXXV</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91CE-B965-46D6-AEE3-5F72E7F4F011}">
  <sheetPr codeName="Sheet108"/>
  <dimension ref="A1:AI22"/>
  <sheetViews>
    <sheetView workbookViewId="0">
      <selection activeCell="S17" sqref="S17"/>
    </sheetView>
  </sheetViews>
  <sheetFormatPr baseColWidth="10" defaultColWidth="8.83203125" defaultRowHeight="13"/>
  <cols>
    <col min="1" max="1" width="5.5" style="616" customWidth="1"/>
    <col min="2" max="2" width="72" style="616" customWidth="1"/>
    <col min="3" max="7" width="17.5" style="616" customWidth="1"/>
    <col min="8" max="8" width="19.5" style="616" customWidth="1"/>
    <col min="9" max="10" width="17.5" style="616" customWidth="1"/>
    <col min="11" max="11" width="13.5" style="616" customWidth="1"/>
    <col min="12" max="16384" width="8.83203125" style="616"/>
  </cols>
  <sheetData>
    <row r="1" spans="1:35" ht="19">
      <c r="A1" s="633"/>
      <c r="B1" s="617" t="s">
        <v>1577</v>
      </c>
      <c r="C1" s="634"/>
      <c r="D1" s="634"/>
      <c r="E1" s="634"/>
      <c r="F1" s="634"/>
    </row>
    <row r="2" spans="1:35" ht="19">
      <c r="A2" s="633"/>
      <c r="B2" s="635"/>
      <c r="C2" s="634"/>
      <c r="D2" s="634"/>
      <c r="E2" s="634"/>
      <c r="F2" s="634"/>
    </row>
    <row r="3" spans="1:35" s="619" customFormat="1" ht="16">
      <c r="C3" s="620"/>
      <c r="D3" s="620"/>
      <c r="E3" s="620"/>
      <c r="F3" s="620"/>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row>
    <row r="4" spans="1:35" ht="15">
      <c r="A4" s="636"/>
      <c r="B4" s="637"/>
      <c r="C4" s="1672" t="s">
        <v>1594</v>
      </c>
      <c r="D4" s="1673"/>
      <c r="E4" s="1678" t="s">
        <v>1595</v>
      </c>
      <c r="F4" s="1679"/>
    </row>
    <row r="5" spans="1:35" ht="15">
      <c r="A5" s="636"/>
      <c r="B5" s="637"/>
      <c r="C5" s="1676"/>
      <c r="D5" s="1677"/>
      <c r="E5" s="1672" t="s">
        <v>1596</v>
      </c>
      <c r="F5" s="1673"/>
    </row>
    <row r="6" spans="1:35" ht="48">
      <c r="A6" s="622"/>
      <c r="B6" s="638"/>
      <c r="C6" s="639"/>
      <c r="D6" s="624" t="s">
        <v>1584</v>
      </c>
      <c r="E6" s="640"/>
      <c r="F6" s="624" t="s">
        <v>1585</v>
      </c>
    </row>
    <row r="7" spans="1:35" ht="15">
      <c r="A7" s="622"/>
      <c r="B7" s="638"/>
      <c r="C7" s="40" t="s">
        <v>178</v>
      </c>
      <c r="D7" s="40" t="s">
        <v>800</v>
      </c>
      <c r="E7" s="40" t="s">
        <v>802</v>
      </c>
      <c r="F7" s="40" t="s">
        <v>806</v>
      </c>
    </row>
    <row r="8" spans="1:35" ht="16">
      <c r="A8" s="627" t="s">
        <v>817</v>
      </c>
      <c r="B8" s="641" t="s">
        <v>1597</v>
      </c>
      <c r="C8" s="62">
        <v>0</v>
      </c>
      <c r="D8" s="62">
        <v>0</v>
      </c>
      <c r="E8" s="62">
        <v>0</v>
      </c>
      <c r="F8" s="62">
        <v>0</v>
      </c>
    </row>
    <row r="9" spans="1:35" ht="16">
      <c r="A9" s="40" t="s">
        <v>818</v>
      </c>
      <c r="B9" s="642" t="s">
        <v>1598</v>
      </c>
      <c r="C9" s="62">
        <v>0</v>
      </c>
      <c r="D9" s="62">
        <v>0</v>
      </c>
      <c r="E9" s="62">
        <v>0</v>
      </c>
      <c r="F9" s="62">
        <v>0</v>
      </c>
    </row>
    <row r="10" spans="1:35" ht="16">
      <c r="A10" s="40" t="s">
        <v>819</v>
      </c>
      <c r="B10" s="642" t="s">
        <v>1587</v>
      </c>
      <c r="C10" s="62">
        <v>0</v>
      </c>
      <c r="D10" s="62">
        <v>0</v>
      </c>
      <c r="E10" s="62">
        <v>0</v>
      </c>
      <c r="F10" s="62">
        <v>0</v>
      </c>
    </row>
    <row r="11" spans="1:35" ht="16">
      <c r="A11" s="40" t="s">
        <v>820</v>
      </c>
      <c r="B11" s="642" t="s">
        <v>813</v>
      </c>
      <c r="C11" s="62">
        <v>0</v>
      </c>
      <c r="D11" s="62">
        <v>0</v>
      </c>
      <c r="E11" s="62">
        <v>0</v>
      </c>
      <c r="F11" s="62">
        <v>0</v>
      </c>
    </row>
    <row r="12" spans="1:35" ht="16">
      <c r="A12" s="40" t="s">
        <v>821</v>
      </c>
      <c r="B12" s="643" t="s">
        <v>1588</v>
      </c>
      <c r="C12" s="62">
        <v>0</v>
      </c>
      <c r="D12" s="62">
        <v>0</v>
      </c>
      <c r="E12" s="62">
        <v>0</v>
      </c>
      <c r="F12" s="62">
        <v>0</v>
      </c>
    </row>
    <row r="13" spans="1:35" ht="16">
      <c r="A13" s="40" t="s">
        <v>822</v>
      </c>
      <c r="B13" s="644" t="s">
        <v>1589</v>
      </c>
      <c r="C13" s="62">
        <v>0</v>
      </c>
      <c r="D13" s="62">
        <v>0</v>
      </c>
      <c r="E13" s="62">
        <v>0</v>
      </c>
      <c r="F13" s="62">
        <v>0</v>
      </c>
    </row>
    <row r="14" spans="1:35" ht="16">
      <c r="A14" s="40" t="s">
        <v>823</v>
      </c>
      <c r="B14" s="643" t="s">
        <v>1590</v>
      </c>
      <c r="C14" s="62">
        <v>0</v>
      </c>
      <c r="D14" s="62">
        <v>0</v>
      </c>
      <c r="E14" s="62">
        <v>0</v>
      </c>
      <c r="F14" s="62">
        <v>0</v>
      </c>
    </row>
    <row r="15" spans="1:35" ht="16">
      <c r="A15" s="40" t="s">
        <v>824</v>
      </c>
      <c r="B15" s="643" t="s">
        <v>1591</v>
      </c>
      <c r="C15" s="62">
        <v>0</v>
      </c>
      <c r="D15" s="62">
        <v>0</v>
      </c>
      <c r="E15" s="62">
        <v>0</v>
      </c>
      <c r="F15" s="62">
        <v>0</v>
      </c>
    </row>
    <row r="16" spans="1:35" ht="16">
      <c r="A16" s="40" t="s">
        <v>825</v>
      </c>
      <c r="B16" s="643" t="s">
        <v>1592</v>
      </c>
      <c r="C16" s="62">
        <v>0</v>
      </c>
      <c r="D16" s="62">
        <v>0</v>
      </c>
      <c r="E16" s="62">
        <v>0</v>
      </c>
      <c r="F16" s="62">
        <v>0</v>
      </c>
    </row>
    <row r="17" spans="1:6" ht="16">
      <c r="A17" s="40" t="s">
        <v>826</v>
      </c>
      <c r="B17" s="642" t="s">
        <v>1599</v>
      </c>
      <c r="C17" s="62">
        <v>0</v>
      </c>
      <c r="D17" s="62">
        <v>0</v>
      </c>
      <c r="E17" s="62">
        <v>0</v>
      </c>
      <c r="F17" s="62">
        <v>0</v>
      </c>
    </row>
    <row r="18" spans="1:6" ht="16">
      <c r="A18" s="40" t="s">
        <v>1600</v>
      </c>
      <c r="B18" s="642" t="s">
        <v>1601</v>
      </c>
      <c r="C18" s="62">
        <v>0</v>
      </c>
      <c r="D18" s="62">
        <v>0</v>
      </c>
      <c r="E18" s="62">
        <v>0</v>
      </c>
      <c r="F18" s="62">
        <v>0</v>
      </c>
    </row>
    <row r="19" spans="1:6" ht="16">
      <c r="A19" s="627" t="s">
        <v>1602</v>
      </c>
      <c r="B19" s="641" t="s">
        <v>1603</v>
      </c>
      <c r="C19" s="62">
        <v>0</v>
      </c>
      <c r="D19" s="62">
        <v>0</v>
      </c>
      <c r="E19" s="62">
        <v>0</v>
      </c>
      <c r="F19" s="62">
        <v>0</v>
      </c>
    </row>
    <row r="20" spans="1:6" ht="16">
      <c r="A20" s="627">
        <v>241</v>
      </c>
      <c r="B20" s="641" t="s">
        <v>1604</v>
      </c>
      <c r="C20" s="629"/>
      <c r="D20" s="629"/>
      <c r="E20" s="62">
        <v>500000000</v>
      </c>
      <c r="F20" s="62">
        <v>0</v>
      </c>
    </row>
    <row r="21" spans="1:6" ht="16">
      <c r="A21" s="627">
        <v>250</v>
      </c>
      <c r="B21" s="645" t="s">
        <v>1605</v>
      </c>
      <c r="C21" s="62">
        <f>C8+C19</f>
        <v>0</v>
      </c>
      <c r="D21" s="62">
        <f>D19+D8</f>
        <v>0</v>
      </c>
      <c r="E21" s="629"/>
      <c r="F21" s="629"/>
    </row>
    <row r="22" spans="1:6">
      <c r="B22" s="646"/>
    </row>
  </sheetData>
  <mergeCells count="3">
    <mergeCell ref="C4:D5"/>
    <mergeCell ref="E4:F4"/>
    <mergeCell ref="E5:F5"/>
  </mergeCells>
  <conditionalFormatting sqref="D4:E5 C21:E21 G8:G21 C1:I2 C4:C19 E6:E20 D7:D19 F7:F21">
    <cfRule type="cellIs" dxfId="10" priority="2" stopIfTrue="1" operator="lessThan">
      <formula>0</formula>
    </cfRule>
  </conditionalFormatting>
  <conditionalFormatting sqref="C20:D20">
    <cfRule type="cellIs" dxfId="9"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&amp;CEN
Annex XXXV</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D493B-BEC8-428D-B55F-CD1803B45517}">
  <sheetPr codeName="Sheet20">
    <pageSetUpPr fitToPage="1"/>
  </sheetPr>
  <dimension ref="B2:D26"/>
  <sheetViews>
    <sheetView showGridLines="0" topLeftCell="A26" zoomScale="85" zoomScaleNormal="85" zoomScalePageLayoutView="110" workbookViewId="0">
      <selection activeCell="C7" sqref="C7"/>
    </sheetView>
  </sheetViews>
  <sheetFormatPr baseColWidth="10" defaultColWidth="9.1640625" defaultRowHeight="15"/>
  <cols>
    <col min="1" max="1" width="6.5" style="1" customWidth="1"/>
    <col min="2" max="2" width="9.1640625" style="1"/>
    <col min="3" max="3" width="60.83203125" style="3" customWidth="1"/>
    <col min="4" max="4" width="146.5" style="1" customWidth="1"/>
    <col min="5" max="16384" width="9.1640625" style="1"/>
  </cols>
  <sheetData>
    <row r="2" spans="2:4">
      <c r="B2" s="826" t="s">
        <v>1756</v>
      </c>
    </row>
    <row r="3" spans="2:4">
      <c r="B3" s="91" t="s">
        <v>1764</v>
      </c>
    </row>
    <row r="4" spans="2:4">
      <c r="D4" s="87"/>
    </row>
    <row r="5" spans="2:4" ht="32">
      <c r="B5" s="15" t="s">
        <v>113</v>
      </c>
      <c r="C5" s="1303" t="s">
        <v>122</v>
      </c>
      <c r="D5" s="1303"/>
    </row>
    <row r="6" spans="2:4" ht="16">
      <c r="B6" s="175"/>
      <c r="C6" s="829" t="s">
        <v>1765</v>
      </c>
      <c r="D6" s="830"/>
    </row>
    <row r="7" spans="2:4" ht="291" customHeight="1">
      <c r="B7" s="142" t="s">
        <v>116</v>
      </c>
      <c r="C7" s="23" t="s">
        <v>1766</v>
      </c>
      <c r="D7" s="861" t="s">
        <v>2321</v>
      </c>
    </row>
    <row r="8" spans="2:4" ht="409.5" customHeight="1">
      <c r="B8" s="142" t="s">
        <v>117</v>
      </c>
      <c r="C8" s="23" t="s">
        <v>1767</v>
      </c>
      <c r="D8" s="23" t="s">
        <v>2322</v>
      </c>
    </row>
    <row r="9" spans="2:4" ht="409.5" customHeight="1">
      <c r="B9" s="142" t="s">
        <v>147</v>
      </c>
      <c r="C9" s="23" t="s">
        <v>1768</v>
      </c>
      <c r="D9" s="23" t="s">
        <v>2323</v>
      </c>
    </row>
    <row r="10" spans="2:4" ht="409.5" customHeight="1">
      <c r="B10" s="142" t="s">
        <v>132</v>
      </c>
      <c r="C10" s="23" t="s">
        <v>1769</v>
      </c>
      <c r="D10" s="23" t="s">
        <v>2324</v>
      </c>
    </row>
    <row r="11" spans="2:4" ht="14.5" customHeight="1">
      <c r="B11" s="832"/>
      <c r="C11" s="829" t="s">
        <v>1770</v>
      </c>
    </row>
    <row r="12" spans="2:4" ht="409.5" customHeight="1">
      <c r="B12" s="5" t="s">
        <v>134</v>
      </c>
      <c r="C12" s="23" t="s">
        <v>1771</v>
      </c>
      <c r="D12" s="23" t="s">
        <v>2325</v>
      </c>
    </row>
    <row r="13" spans="2:4" ht="409.5" customHeight="1">
      <c r="B13" s="5" t="s">
        <v>137</v>
      </c>
      <c r="C13" s="23" t="s">
        <v>1772</v>
      </c>
      <c r="D13" s="23" t="s">
        <v>2326</v>
      </c>
    </row>
    <row r="14" spans="2:4" ht="350">
      <c r="B14" s="142" t="s">
        <v>140</v>
      </c>
      <c r="C14" s="23" t="s">
        <v>1773</v>
      </c>
      <c r="D14" s="833" t="s">
        <v>2325</v>
      </c>
    </row>
    <row r="15" spans="2:4" ht="32">
      <c r="B15" s="142" t="s">
        <v>284</v>
      </c>
      <c r="C15" s="23" t="s">
        <v>1774</v>
      </c>
      <c r="D15" s="23" t="s">
        <v>2327</v>
      </c>
    </row>
    <row r="16" spans="2:4" ht="333.5" customHeight="1">
      <c r="B16" s="142" t="s">
        <v>333</v>
      </c>
      <c r="C16" s="23" t="s">
        <v>1775</v>
      </c>
      <c r="D16" s="834" t="s">
        <v>2328</v>
      </c>
    </row>
    <row r="17" spans="2:4" ht="16">
      <c r="B17" s="175"/>
      <c r="C17" s="835" t="s">
        <v>1776</v>
      </c>
    </row>
    <row r="18" spans="2:4" ht="409.5" customHeight="1">
      <c r="B18" s="142" t="s">
        <v>1486</v>
      </c>
      <c r="C18" s="23" t="s">
        <v>1777</v>
      </c>
      <c r="D18" s="1680" t="s">
        <v>2329</v>
      </c>
    </row>
    <row r="19" spans="2:4" ht="43.5" customHeight="1">
      <c r="B19" s="142" t="s">
        <v>1778</v>
      </c>
      <c r="C19" s="23" t="s">
        <v>1779</v>
      </c>
      <c r="D19" s="1681"/>
    </row>
    <row r="20" spans="2:4" ht="409.5" customHeight="1">
      <c r="B20" s="142" t="s">
        <v>1780</v>
      </c>
      <c r="C20" s="23" t="s">
        <v>1781</v>
      </c>
      <c r="D20" s="836" t="s">
        <v>2330</v>
      </c>
    </row>
    <row r="21" spans="2:4" ht="32">
      <c r="B21" s="142" t="s">
        <v>1782</v>
      </c>
      <c r="C21" s="23" t="s">
        <v>1783</v>
      </c>
      <c r="D21" s="836" t="s">
        <v>2331</v>
      </c>
    </row>
    <row r="22" spans="2:4" ht="409.5" customHeight="1">
      <c r="B22" s="142" t="s">
        <v>1784</v>
      </c>
      <c r="C22" s="23" t="s">
        <v>1785</v>
      </c>
      <c r="D22" s="831" t="s">
        <v>2332</v>
      </c>
    </row>
    <row r="23" spans="2:4" ht="174" customHeight="1">
      <c r="B23" s="142" t="s">
        <v>1786</v>
      </c>
      <c r="C23" s="23" t="s">
        <v>1787</v>
      </c>
      <c r="D23" s="23" t="s">
        <v>2333</v>
      </c>
    </row>
    <row r="24" spans="2:4" ht="409.5" customHeight="1">
      <c r="B24" s="142" t="s">
        <v>1788</v>
      </c>
      <c r="C24" s="23" t="s">
        <v>1789</v>
      </c>
      <c r="D24" s="23" t="s">
        <v>1974</v>
      </c>
    </row>
    <row r="25" spans="2:4" ht="116" customHeight="1">
      <c r="B25" s="142" t="s">
        <v>1790</v>
      </c>
      <c r="C25" s="23" t="s">
        <v>1791</v>
      </c>
      <c r="D25" s="23" t="s">
        <v>1962</v>
      </c>
    </row>
    <row r="26" spans="2:4" ht="313.5" customHeight="1">
      <c r="B26" s="142" t="s">
        <v>1792</v>
      </c>
      <c r="C26" s="23" t="s">
        <v>1793</v>
      </c>
      <c r="D26" s="23" t="s">
        <v>2334</v>
      </c>
    </row>
  </sheetData>
  <mergeCells count="2">
    <mergeCell ref="C5:D5"/>
    <mergeCell ref="D18:D19"/>
  </mergeCells>
  <pageMargins left="0.70866141732283472" right="0.70866141732283472" top="0.74803149606299213" bottom="0.74803149606299213" header="0.31496062992125984" footer="0.31496062992125984"/>
  <pageSetup paperSize="9" scale="70" orientation="landscape" r:id="rId1"/>
  <headerFooter>
    <oddHeader>&amp;CEN
Annex I&amp;L&amp;"Calibri"&amp;12&amp;K000000EBA Regular Use&amp;1#</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B0F85-2DC7-4ED5-9C84-4819CD06B557}">
  <sheetPr codeName="Sheet21">
    <pageSetUpPr fitToPage="1"/>
  </sheetPr>
  <dimension ref="B2:D25"/>
  <sheetViews>
    <sheetView showGridLines="0" topLeftCell="A9" zoomScale="90" zoomScaleNormal="90" zoomScalePageLayoutView="110" workbookViewId="0"/>
  </sheetViews>
  <sheetFormatPr baseColWidth="10" defaultColWidth="9.1640625" defaultRowHeight="15"/>
  <cols>
    <col min="1" max="1" width="6.5" style="3" customWidth="1"/>
    <col min="2" max="2" width="9.1640625" style="3"/>
    <col min="3" max="3" width="94.5" style="3" customWidth="1"/>
    <col min="4" max="4" width="127.1640625" style="3" customWidth="1"/>
    <col min="5" max="16384" width="9.1640625" style="3"/>
  </cols>
  <sheetData>
    <row r="2" spans="2:4">
      <c r="B2" s="826" t="s">
        <v>1757</v>
      </c>
    </row>
    <row r="3" spans="2:4">
      <c r="B3" s="516" t="s">
        <v>1764</v>
      </c>
    </row>
    <row r="4" spans="2:4">
      <c r="D4" s="837"/>
    </row>
    <row r="5" spans="2:4" ht="32">
      <c r="B5" s="5" t="s">
        <v>113</v>
      </c>
      <c r="C5" s="1284" t="s">
        <v>122</v>
      </c>
      <c r="D5" s="1284"/>
    </row>
    <row r="6" spans="2:4" ht="16">
      <c r="B6" s="838"/>
      <c r="C6" s="829" t="s">
        <v>1765</v>
      </c>
      <c r="D6" s="839"/>
    </row>
    <row r="7" spans="2:4" ht="152.5" customHeight="1">
      <c r="B7" s="142" t="s">
        <v>116</v>
      </c>
      <c r="C7" s="23" t="s">
        <v>1794</v>
      </c>
      <c r="D7" s="1682" t="s">
        <v>2335</v>
      </c>
    </row>
    <row r="8" spans="2:4" ht="409.5" customHeight="1">
      <c r="B8" s="142" t="s">
        <v>117</v>
      </c>
      <c r="C8" s="23" t="s">
        <v>1795</v>
      </c>
      <c r="D8" s="1682"/>
    </row>
    <row r="9" spans="2:4" ht="32">
      <c r="B9" s="142" t="s">
        <v>147</v>
      </c>
      <c r="C9" s="23" t="s">
        <v>1796</v>
      </c>
      <c r="D9" s="1682"/>
    </row>
    <row r="10" spans="2:4" ht="16">
      <c r="B10" s="840"/>
      <c r="C10" s="829" t="s">
        <v>1770</v>
      </c>
      <c r="D10" s="1682"/>
    </row>
    <row r="11" spans="2:4" ht="43.5" customHeight="1">
      <c r="B11" s="142" t="s">
        <v>132</v>
      </c>
      <c r="C11" s="23" t="s">
        <v>1797</v>
      </c>
      <c r="D11" s="1682"/>
    </row>
    <row r="12" spans="2:4" ht="14.5" customHeight="1">
      <c r="B12" s="841" t="s">
        <v>333</v>
      </c>
      <c r="C12" s="842" t="s">
        <v>1798</v>
      </c>
      <c r="D12" s="1682"/>
    </row>
    <row r="13" spans="2:4" ht="16">
      <c r="B13" s="841" t="s">
        <v>1799</v>
      </c>
      <c r="C13" s="842" t="s">
        <v>1800</v>
      </c>
      <c r="D13" s="1682"/>
    </row>
    <row r="14" spans="2:4" ht="16">
      <c r="B14" s="841" t="s">
        <v>1801</v>
      </c>
      <c r="C14" s="842" t="s">
        <v>1802</v>
      </c>
      <c r="D14" s="1682"/>
    </row>
    <row r="15" spans="2:4" ht="27.5" customHeight="1">
      <c r="B15" s="841" t="s">
        <v>1803</v>
      </c>
      <c r="C15" s="842" t="s">
        <v>1804</v>
      </c>
      <c r="D15" s="1682"/>
    </row>
    <row r="16" spans="2:4" ht="48">
      <c r="B16" s="5" t="s">
        <v>134</v>
      </c>
      <c r="C16" s="23" t="s">
        <v>1805</v>
      </c>
      <c r="D16" s="1682"/>
    </row>
    <row r="17" spans="2:4" ht="16">
      <c r="B17" s="5" t="s">
        <v>137</v>
      </c>
      <c r="C17" s="23" t="s">
        <v>1806</v>
      </c>
      <c r="D17" s="1682"/>
    </row>
    <row r="18" spans="2:4" ht="16">
      <c r="B18" s="142" t="s">
        <v>140</v>
      </c>
      <c r="C18" s="23" t="s">
        <v>1807</v>
      </c>
      <c r="D18" s="1682"/>
    </row>
    <row r="19" spans="2:4" ht="16">
      <c r="B19" s="838"/>
      <c r="C19" s="829" t="s">
        <v>1776</v>
      </c>
      <c r="D19" s="1682"/>
    </row>
    <row r="20" spans="2:4" ht="43" customHeight="1">
      <c r="B20" s="142" t="s">
        <v>284</v>
      </c>
      <c r="C20" s="23" t="s">
        <v>1808</v>
      </c>
      <c r="D20" s="1682"/>
    </row>
    <row r="21" spans="2:4" ht="32">
      <c r="B21" s="142" t="s">
        <v>333</v>
      </c>
      <c r="C21" s="23" t="s">
        <v>1809</v>
      </c>
      <c r="D21" s="1682"/>
    </row>
    <row r="22" spans="2:4" ht="16">
      <c r="B22" s="142" t="s">
        <v>1486</v>
      </c>
      <c r="C22" s="23" t="s">
        <v>1810</v>
      </c>
      <c r="D22" s="1682"/>
    </row>
    <row r="23" spans="2:4" ht="16">
      <c r="B23" s="142" t="s">
        <v>1778</v>
      </c>
      <c r="C23" s="23" t="s">
        <v>1811</v>
      </c>
      <c r="D23" s="1682"/>
    </row>
    <row r="24" spans="2:4" ht="32">
      <c r="B24" s="142" t="s">
        <v>1780</v>
      </c>
      <c r="C24" s="23" t="s">
        <v>1812</v>
      </c>
      <c r="D24" s="1682"/>
    </row>
    <row r="25" spans="2:4" ht="32">
      <c r="B25" s="142" t="s">
        <v>1782</v>
      </c>
      <c r="C25" s="23" t="s">
        <v>1793</v>
      </c>
      <c r="D25" s="1682"/>
    </row>
  </sheetData>
  <mergeCells count="2">
    <mergeCell ref="C5:D5"/>
    <mergeCell ref="D7:D25"/>
  </mergeCells>
  <pageMargins left="0.70866141732283472" right="0.70866141732283472" top="0.74803149606299213" bottom="0.74803149606299213" header="0.31496062992125984" footer="0.31496062992125984"/>
  <pageSetup paperSize="9" scale="86" orientation="landscape" r:id="rId1"/>
  <headerFooter>
    <oddHeader>&amp;CEN
Annex I&amp;L&amp;"Calibri"&amp;12&amp;K000000EBA Regular Use&amp;1#</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54146-5F5D-4073-9802-CC23DA6B8B95}">
  <sheetPr codeName="Sheet22">
    <pageSetUpPr fitToPage="1"/>
  </sheetPr>
  <dimension ref="B2:D23"/>
  <sheetViews>
    <sheetView showGridLines="0" zoomScale="80" zoomScaleNormal="80" zoomScalePageLayoutView="110" workbookViewId="0"/>
  </sheetViews>
  <sheetFormatPr baseColWidth="10" defaultColWidth="9.1640625" defaultRowHeight="15"/>
  <cols>
    <col min="1" max="1" width="6.5" style="1" customWidth="1"/>
    <col min="2" max="2" width="9.1640625" style="1"/>
    <col min="3" max="3" width="93" style="1" bestFit="1" customWidth="1"/>
    <col min="4" max="4" width="80.5" style="1" customWidth="1"/>
    <col min="5" max="16384" width="9.1640625" style="1"/>
  </cols>
  <sheetData>
    <row r="2" spans="2:4">
      <c r="B2" s="826" t="s">
        <v>1758</v>
      </c>
    </row>
    <row r="3" spans="2:4" ht="16">
      <c r="B3" s="187" t="s">
        <v>1764</v>
      </c>
    </row>
    <row r="4" spans="2:4">
      <c r="D4" s="87"/>
    </row>
    <row r="5" spans="2:4" ht="32">
      <c r="B5" s="15" t="s">
        <v>113</v>
      </c>
      <c r="C5" s="1303" t="s">
        <v>122</v>
      </c>
      <c r="D5" s="1303"/>
    </row>
    <row r="6" spans="2:4" ht="16">
      <c r="B6" s="832"/>
      <c r="C6" s="843" t="s">
        <v>1770</v>
      </c>
      <c r="D6" s="832"/>
    </row>
    <row r="7" spans="2:4" ht="197.5" customHeight="1">
      <c r="B7" s="142" t="s">
        <v>116</v>
      </c>
      <c r="C7" s="189" t="s">
        <v>1813</v>
      </c>
      <c r="D7" s="1683" t="s">
        <v>2336</v>
      </c>
    </row>
    <row r="8" spans="2:4" ht="17">
      <c r="B8" s="142" t="s">
        <v>117</v>
      </c>
      <c r="C8" s="189" t="s">
        <v>1814</v>
      </c>
      <c r="D8" s="1684"/>
    </row>
    <row r="9" spans="2:4" ht="31" customHeight="1">
      <c r="B9" s="142" t="s">
        <v>147</v>
      </c>
      <c r="C9" s="189" t="s">
        <v>1815</v>
      </c>
      <c r="D9" s="1684"/>
    </row>
    <row r="10" spans="2:4" ht="17">
      <c r="B10" s="844" t="s">
        <v>333</v>
      </c>
      <c r="C10" s="845" t="s">
        <v>1816</v>
      </c>
      <c r="D10" s="1684"/>
    </row>
    <row r="11" spans="2:4" ht="17">
      <c r="B11" s="844" t="s">
        <v>1799</v>
      </c>
      <c r="C11" s="845" t="s">
        <v>1817</v>
      </c>
      <c r="D11" s="1684"/>
    </row>
    <row r="12" spans="2:4" ht="17">
      <c r="B12" s="844" t="s">
        <v>1801</v>
      </c>
      <c r="C12" s="845" t="s">
        <v>1818</v>
      </c>
      <c r="D12" s="1684"/>
    </row>
    <row r="13" spans="2:4" ht="17">
      <c r="B13" s="844" t="s">
        <v>1803</v>
      </c>
      <c r="C13" s="845" t="s">
        <v>1819</v>
      </c>
      <c r="D13" s="1684"/>
    </row>
    <row r="14" spans="2:4" ht="17">
      <c r="B14" s="844" t="s">
        <v>1820</v>
      </c>
      <c r="C14" s="845" t="s">
        <v>1821</v>
      </c>
      <c r="D14" s="1684"/>
    </row>
    <row r="15" spans="2:4" ht="42.5" customHeight="1">
      <c r="B15" s="844" t="s">
        <v>1822</v>
      </c>
      <c r="C15" s="845" t="s">
        <v>1823</v>
      </c>
      <c r="D15" s="1685"/>
    </row>
    <row r="16" spans="2:4" ht="16">
      <c r="B16" s="832"/>
      <c r="C16" s="843" t="s">
        <v>1776</v>
      </c>
      <c r="D16" s="832"/>
    </row>
    <row r="17" spans="2:4" ht="31.5" customHeight="1">
      <c r="B17" s="15" t="s">
        <v>132</v>
      </c>
      <c r="C17" s="189" t="s">
        <v>1824</v>
      </c>
      <c r="D17" s="1683" t="s">
        <v>2337</v>
      </c>
    </row>
    <row r="18" spans="2:4" ht="17">
      <c r="B18" s="844" t="s">
        <v>333</v>
      </c>
      <c r="C18" s="845" t="s">
        <v>1816</v>
      </c>
      <c r="D18" s="1684"/>
    </row>
    <row r="19" spans="2:4" ht="17">
      <c r="B19" s="844" t="s">
        <v>1799</v>
      </c>
      <c r="C19" s="845" t="s">
        <v>1817</v>
      </c>
      <c r="D19" s="1684"/>
    </row>
    <row r="20" spans="2:4" ht="17">
      <c r="B20" s="844" t="s">
        <v>1801</v>
      </c>
      <c r="C20" s="845" t="s">
        <v>1818</v>
      </c>
      <c r="D20" s="1684"/>
    </row>
    <row r="21" spans="2:4" ht="17">
      <c r="B21" s="844" t="s">
        <v>1803</v>
      </c>
      <c r="C21" s="845" t="s">
        <v>1819</v>
      </c>
      <c r="D21" s="1684"/>
    </row>
    <row r="22" spans="2:4" ht="17">
      <c r="B22" s="844" t="s">
        <v>1820</v>
      </c>
      <c r="C22" s="845" t="s">
        <v>1821</v>
      </c>
      <c r="D22" s="1684"/>
    </row>
    <row r="23" spans="2:4" ht="44" customHeight="1">
      <c r="B23" s="844" t="s">
        <v>1822</v>
      </c>
      <c r="C23" s="845" t="s">
        <v>1823</v>
      </c>
      <c r="D23" s="1685"/>
    </row>
  </sheetData>
  <mergeCells count="3">
    <mergeCell ref="C5:D5"/>
    <mergeCell ref="D7:D15"/>
    <mergeCell ref="D17:D23"/>
  </mergeCells>
  <pageMargins left="0.70866141732283472" right="0.70866141732283472" top="0.74803149606299213" bottom="0.74803149606299213" header="0.31496062992125984" footer="0.31496062992125984"/>
  <pageSetup paperSize="9" scale="95" orientation="landscape" r:id="rId1"/>
  <headerFooter>
    <oddHeader>&amp;CEN
Annex I&amp;L&amp;"Calibri"&amp;12&amp;K000000EBA Regular Use&amp;1#</oddHeader>
    <oddFooter>&amp;C&amp;P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FDCC2-46DA-4690-ACEC-371D87B8D63D}">
  <sheetPr codeName="Sheet23"/>
  <dimension ref="A2:S65"/>
  <sheetViews>
    <sheetView zoomScale="85" zoomScaleNormal="85" workbookViewId="0">
      <selection activeCell="E22" sqref="E22"/>
    </sheetView>
  </sheetViews>
  <sheetFormatPr baseColWidth="10" defaultColWidth="8.6640625" defaultRowHeight="14"/>
  <cols>
    <col min="1" max="1" width="2.83203125" style="981" customWidth="1"/>
    <col min="2" max="2" width="3.33203125" style="1131" customWidth="1"/>
    <col min="3" max="3" width="46.1640625" style="981" customWidth="1"/>
    <col min="4" max="4" width="21.5" style="1132" customWidth="1"/>
    <col min="5" max="5" width="23.83203125" style="1133" customWidth="1"/>
    <col min="6" max="6" width="18.1640625" style="1134" customWidth="1"/>
    <col min="7" max="8" width="18.1640625" style="1133" customWidth="1"/>
    <col min="9" max="13" width="21.5" style="1133" customWidth="1"/>
    <col min="14" max="14" width="23.5" style="1135" customWidth="1"/>
    <col min="15" max="18" width="21" style="1133" customWidth="1"/>
    <col min="19" max="19" width="17.5" style="1133" bestFit="1" customWidth="1"/>
    <col min="20" max="16384" width="8.6640625" style="981"/>
  </cols>
  <sheetData>
    <row r="2" spans="2:19" ht="15">
      <c r="C2" s="865" t="s">
        <v>2423</v>
      </c>
    </row>
    <row r="3" spans="2:19" ht="15" customHeight="1">
      <c r="C3" s="1136" t="s">
        <v>1825</v>
      </c>
      <c r="D3" s="1137" t="s">
        <v>7</v>
      </c>
      <c r="E3" s="1138" t="s">
        <v>8</v>
      </c>
      <c r="F3" s="1139" t="s">
        <v>9</v>
      </c>
      <c r="G3" s="1138" t="s">
        <v>46</v>
      </c>
      <c r="H3" s="1138" t="s">
        <v>47</v>
      </c>
      <c r="I3" s="1138" t="s">
        <v>155</v>
      </c>
      <c r="J3" s="1138" t="s">
        <v>156</v>
      </c>
      <c r="K3" s="1138" t="s">
        <v>157</v>
      </c>
      <c r="L3" s="1138" t="s">
        <v>158</v>
      </c>
      <c r="M3" s="1138" t="s">
        <v>159</v>
      </c>
      <c r="N3" s="1140" t="s">
        <v>160</v>
      </c>
      <c r="O3" s="1138" t="s">
        <v>161</v>
      </c>
      <c r="P3" s="1138" t="s">
        <v>162</v>
      </c>
      <c r="Q3" s="1138" t="s">
        <v>754</v>
      </c>
      <c r="R3" s="1138" t="s">
        <v>755</v>
      </c>
      <c r="S3" s="1138" t="s">
        <v>756</v>
      </c>
    </row>
    <row r="4" spans="2:19" ht="76.5" customHeight="1">
      <c r="C4" s="1141"/>
      <c r="D4" s="1688" t="s">
        <v>1826</v>
      </c>
      <c r="E4" s="1689"/>
      <c r="F4" s="1689"/>
      <c r="G4" s="1689"/>
      <c r="H4" s="1690"/>
      <c r="I4" s="1688" t="s">
        <v>1827</v>
      </c>
      <c r="J4" s="1689"/>
      <c r="K4" s="1690"/>
      <c r="L4" s="1688" t="s">
        <v>1828</v>
      </c>
      <c r="M4" s="1690"/>
      <c r="N4" s="1691" t="s">
        <v>1829</v>
      </c>
      <c r="O4" s="1686" t="s">
        <v>1830</v>
      </c>
      <c r="P4" s="1686" t="s">
        <v>1831</v>
      </c>
      <c r="Q4" s="1686" t="s">
        <v>1832</v>
      </c>
      <c r="R4" s="1686" t="s">
        <v>1833</v>
      </c>
      <c r="S4" s="1686" t="s">
        <v>1834</v>
      </c>
    </row>
    <row r="5" spans="2:19" ht="90">
      <c r="C5" s="1141"/>
      <c r="D5" s="1142"/>
      <c r="E5" s="1143" t="s">
        <v>2424</v>
      </c>
      <c r="F5" s="1144" t="s">
        <v>1835</v>
      </c>
      <c r="G5" s="1145" t="s">
        <v>1836</v>
      </c>
      <c r="H5" s="1145" t="s">
        <v>1837</v>
      </c>
      <c r="I5" s="1146"/>
      <c r="J5" s="1143" t="s">
        <v>1838</v>
      </c>
      <c r="K5" s="1143" t="s">
        <v>1837</v>
      </c>
      <c r="L5" s="1147"/>
      <c r="M5" s="1148" t="s">
        <v>1839</v>
      </c>
      <c r="N5" s="1692"/>
      <c r="O5" s="1687"/>
      <c r="P5" s="1687"/>
      <c r="Q5" s="1687"/>
      <c r="R5" s="1687"/>
      <c r="S5" s="1687"/>
    </row>
    <row r="6" spans="2:19" ht="30">
      <c r="B6" s="1149">
        <v>1</v>
      </c>
      <c r="C6" s="1150" t="s">
        <v>1840</v>
      </c>
      <c r="D6" s="1151">
        <v>2557.66</v>
      </c>
      <c r="E6" s="1151">
        <v>128.91999999999999</v>
      </c>
      <c r="F6" s="1151">
        <v>0.03</v>
      </c>
      <c r="G6" s="1151">
        <v>182.54</v>
      </c>
      <c r="H6" s="1151">
        <v>86.42</v>
      </c>
      <c r="I6" s="1151">
        <v>-27.98</v>
      </c>
      <c r="J6" s="1151">
        <v>-2.64</v>
      </c>
      <c r="K6" s="1151">
        <v>-15.64</v>
      </c>
      <c r="L6" s="1152">
        <v>346399</v>
      </c>
      <c r="M6" s="1152">
        <v>102576</v>
      </c>
      <c r="N6" s="1153">
        <v>2.5399999999999999E-2</v>
      </c>
      <c r="O6" s="1151">
        <v>2498.6799999999998</v>
      </c>
      <c r="P6" s="1151">
        <v>58.7</v>
      </c>
      <c r="Q6" s="1151">
        <v>0.28000000000000003</v>
      </c>
      <c r="R6" s="1151">
        <v>0</v>
      </c>
      <c r="S6" s="1154">
        <v>3</v>
      </c>
    </row>
    <row r="7" spans="2:19" s="1160" customFormat="1">
      <c r="B7" s="1149">
        <v>2</v>
      </c>
      <c r="C7" s="1155" t="s">
        <v>1841</v>
      </c>
      <c r="D7" s="1156">
        <v>56</v>
      </c>
      <c r="E7" s="1156">
        <v>0</v>
      </c>
      <c r="F7" s="1156">
        <v>0</v>
      </c>
      <c r="G7" s="1156">
        <v>10.81</v>
      </c>
      <c r="H7" s="1156">
        <v>0.02</v>
      </c>
      <c r="I7" s="1156">
        <v>-0.14000000000000001</v>
      </c>
      <c r="J7" s="1156">
        <v>-0.09</v>
      </c>
      <c r="K7" s="1156">
        <v>0</v>
      </c>
      <c r="L7" s="1157">
        <v>49</v>
      </c>
      <c r="M7" s="1157">
        <v>0</v>
      </c>
      <c r="N7" s="1158">
        <v>0</v>
      </c>
      <c r="O7" s="1156">
        <v>55.34</v>
      </c>
      <c r="P7" s="1156">
        <v>0.66</v>
      </c>
      <c r="Q7" s="1156">
        <v>0</v>
      </c>
      <c r="R7" s="1156">
        <v>0</v>
      </c>
      <c r="S7" s="1159">
        <v>3</v>
      </c>
    </row>
    <row r="8" spans="2:19" s="1160" customFormat="1">
      <c r="B8" s="1149">
        <v>3</v>
      </c>
      <c r="C8" s="1155" t="s">
        <v>1842</v>
      </c>
      <c r="D8" s="1156">
        <v>12.39</v>
      </c>
      <c r="E8" s="1156">
        <v>0</v>
      </c>
      <c r="F8" s="1156">
        <v>0</v>
      </c>
      <c r="G8" s="1156">
        <v>0.79</v>
      </c>
      <c r="H8" s="1156">
        <v>0.04</v>
      </c>
      <c r="I8" s="1156">
        <v>-7.0000000000000007E-2</v>
      </c>
      <c r="J8" s="1156">
        <v>-0.02</v>
      </c>
      <c r="K8" s="1156">
        <v>-0.04</v>
      </c>
      <c r="L8" s="1157">
        <v>2</v>
      </c>
      <c r="M8" s="1157">
        <v>0</v>
      </c>
      <c r="N8" s="1158">
        <v>0</v>
      </c>
      <c r="O8" s="1156">
        <v>12.37</v>
      </c>
      <c r="P8" s="1156">
        <v>0.02</v>
      </c>
      <c r="Q8" s="1156">
        <v>0</v>
      </c>
      <c r="R8" s="1156">
        <v>0</v>
      </c>
      <c r="S8" s="1159">
        <v>4</v>
      </c>
    </row>
    <row r="9" spans="2:19">
      <c r="B9" s="1149">
        <v>4</v>
      </c>
      <c r="C9" s="1161" t="s">
        <v>1843</v>
      </c>
      <c r="D9" s="1151"/>
      <c r="E9" s="1151"/>
      <c r="F9" s="1151"/>
      <c r="G9" s="1151"/>
      <c r="H9" s="1151"/>
      <c r="I9" s="1151"/>
      <c r="J9" s="1151"/>
      <c r="K9" s="1151"/>
      <c r="L9" s="1152"/>
      <c r="M9" s="1152"/>
      <c r="N9" s="1153"/>
      <c r="O9" s="1151"/>
      <c r="P9" s="1151"/>
      <c r="Q9" s="1151"/>
      <c r="R9" s="1151"/>
      <c r="S9" s="1162"/>
    </row>
    <row r="10" spans="2:19">
      <c r="B10" s="1149">
        <v>5</v>
      </c>
      <c r="C10" s="1161" t="s">
        <v>1844</v>
      </c>
      <c r="D10" s="1151"/>
      <c r="E10" s="1151"/>
      <c r="F10" s="1151"/>
      <c r="G10" s="1151"/>
      <c r="H10" s="1151"/>
      <c r="I10" s="1151"/>
      <c r="J10" s="1151"/>
      <c r="K10" s="1151"/>
      <c r="L10" s="1152"/>
      <c r="M10" s="1152"/>
      <c r="N10" s="1153"/>
      <c r="O10" s="1151"/>
      <c r="P10" s="1151"/>
      <c r="Q10" s="1151"/>
      <c r="R10" s="1151"/>
      <c r="S10" s="1162"/>
    </row>
    <row r="11" spans="2:19">
      <c r="B11" s="1149">
        <v>6</v>
      </c>
      <c r="C11" s="1161" t="s">
        <v>1845</v>
      </c>
      <c r="D11" s="1151"/>
      <c r="E11" s="1151"/>
      <c r="F11" s="1151"/>
      <c r="G11" s="1151"/>
      <c r="H11" s="1151"/>
      <c r="I11" s="1151"/>
      <c r="J11" s="1151"/>
      <c r="K11" s="1151"/>
      <c r="L11" s="1152"/>
      <c r="M11" s="1152"/>
      <c r="N11" s="1153"/>
      <c r="O11" s="1151"/>
      <c r="P11" s="1151"/>
      <c r="Q11" s="1151"/>
      <c r="R11" s="1151"/>
      <c r="S11" s="1162"/>
    </row>
    <row r="12" spans="2:19">
      <c r="B12" s="1149">
        <v>7</v>
      </c>
      <c r="C12" s="1161" t="s">
        <v>1846</v>
      </c>
      <c r="D12" s="1151">
        <v>12.27</v>
      </c>
      <c r="E12" s="1151">
        <v>0</v>
      </c>
      <c r="F12" s="1151">
        <v>0</v>
      </c>
      <c r="G12" s="1151">
        <v>0.79</v>
      </c>
      <c r="H12" s="1151">
        <v>0.04</v>
      </c>
      <c r="I12" s="1151">
        <v>-7.0000000000000007E-2</v>
      </c>
      <c r="J12" s="1151">
        <v>-0.02</v>
      </c>
      <c r="K12" s="1151">
        <v>-0.04</v>
      </c>
      <c r="L12" s="1152">
        <v>0</v>
      </c>
      <c r="M12" s="1152">
        <v>0</v>
      </c>
      <c r="N12" s="1153">
        <v>0</v>
      </c>
      <c r="O12" s="1151">
        <v>12.27</v>
      </c>
      <c r="P12" s="1151">
        <v>0</v>
      </c>
      <c r="Q12" s="1151">
        <v>0</v>
      </c>
      <c r="R12" s="1151">
        <v>0</v>
      </c>
      <c r="S12" s="1162">
        <v>4</v>
      </c>
    </row>
    <row r="13" spans="2:19">
      <c r="B13" s="1149">
        <v>8</v>
      </c>
      <c r="C13" s="1161" t="s">
        <v>1847</v>
      </c>
      <c r="D13" s="1151">
        <v>0.12</v>
      </c>
      <c r="E13" s="1151">
        <v>0</v>
      </c>
      <c r="F13" s="1151">
        <v>0</v>
      </c>
      <c r="G13" s="1151">
        <v>0</v>
      </c>
      <c r="H13" s="1151">
        <v>0</v>
      </c>
      <c r="I13" s="1151">
        <v>0</v>
      </c>
      <c r="J13" s="1151">
        <v>0</v>
      </c>
      <c r="K13" s="1151">
        <v>0</v>
      </c>
      <c r="L13" s="1152">
        <v>2</v>
      </c>
      <c r="M13" s="1152">
        <v>0</v>
      </c>
      <c r="N13" s="1153">
        <v>0</v>
      </c>
      <c r="O13" s="1151">
        <v>0.1</v>
      </c>
      <c r="P13" s="1151">
        <v>0.02</v>
      </c>
      <c r="Q13" s="1151">
        <v>0</v>
      </c>
      <c r="R13" s="1151">
        <v>0</v>
      </c>
      <c r="S13" s="1162">
        <v>5</v>
      </c>
    </row>
    <row r="14" spans="2:19" s="1160" customFormat="1">
      <c r="B14" s="1149">
        <v>9</v>
      </c>
      <c r="C14" s="1155" t="s">
        <v>1848</v>
      </c>
      <c r="D14" s="1156">
        <v>231.05</v>
      </c>
      <c r="E14" s="1156">
        <v>0</v>
      </c>
      <c r="F14" s="1156">
        <v>0</v>
      </c>
      <c r="G14" s="1156">
        <v>14.48</v>
      </c>
      <c r="H14" s="1156">
        <v>47.96</v>
      </c>
      <c r="I14" s="1156">
        <v>-11.71</v>
      </c>
      <c r="J14" s="1156">
        <v>-0.19</v>
      </c>
      <c r="K14" s="1156">
        <v>-10.51</v>
      </c>
      <c r="L14" s="1157">
        <v>499</v>
      </c>
      <c r="M14" s="1157">
        <v>0</v>
      </c>
      <c r="N14" s="1158">
        <v>0</v>
      </c>
      <c r="O14" s="1156">
        <v>224.43</v>
      </c>
      <c r="P14" s="1156">
        <v>6.62</v>
      </c>
      <c r="Q14" s="1156">
        <v>0</v>
      </c>
      <c r="R14" s="1156">
        <v>0</v>
      </c>
      <c r="S14" s="1159">
        <v>3</v>
      </c>
    </row>
    <row r="15" spans="2:19">
      <c r="B15" s="1149">
        <v>10</v>
      </c>
      <c r="C15" s="1161" t="s">
        <v>1849</v>
      </c>
      <c r="D15" s="1151">
        <v>62.47</v>
      </c>
      <c r="E15" s="1151">
        <v>0</v>
      </c>
      <c r="F15" s="1151">
        <v>0</v>
      </c>
      <c r="G15" s="1151">
        <v>3.42</v>
      </c>
      <c r="H15" s="1151">
        <v>35.03</v>
      </c>
      <c r="I15" s="1151">
        <v>-6.02</v>
      </c>
      <c r="J15" s="1151">
        <v>-7.0000000000000007E-2</v>
      </c>
      <c r="K15" s="1151">
        <v>-5.86</v>
      </c>
      <c r="L15" s="1152">
        <v>81</v>
      </c>
      <c r="M15" s="1152">
        <v>0</v>
      </c>
      <c r="N15" s="1153">
        <v>0</v>
      </c>
      <c r="O15" s="1151">
        <v>62.47</v>
      </c>
      <c r="P15" s="1151">
        <v>0</v>
      </c>
      <c r="Q15" s="1151">
        <v>0</v>
      </c>
      <c r="R15" s="1151">
        <v>0</v>
      </c>
      <c r="S15" s="1162">
        <v>2</v>
      </c>
    </row>
    <row r="16" spans="2:19">
      <c r="B16" s="1149">
        <v>11</v>
      </c>
      <c r="C16" s="1161" t="s">
        <v>1850</v>
      </c>
      <c r="D16" s="1151">
        <v>2.82</v>
      </c>
      <c r="E16" s="1151">
        <v>0</v>
      </c>
      <c r="F16" s="1151">
        <v>0</v>
      </c>
      <c r="G16" s="1151">
        <v>0.05</v>
      </c>
      <c r="H16" s="1151">
        <v>0</v>
      </c>
      <c r="I16" s="1151">
        <v>-0.01</v>
      </c>
      <c r="J16" s="1151">
        <v>0</v>
      </c>
      <c r="K16" s="1151">
        <v>0</v>
      </c>
      <c r="L16" s="1152">
        <v>0</v>
      </c>
      <c r="M16" s="1152">
        <v>0</v>
      </c>
      <c r="N16" s="1153">
        <v>0</v>
      </c>
      <c r="O16" s="1151">
        <v>2.82</v>
      </c>
      <c r="P16" s="1151">
        <v>0</v>
      </c>
      <c r="Q16" s="1151">
        <v>0</v>
      </c>
      <c r="R16" s="1151">
        <v>0</v>
      </c>
      <c r="S16" s="1162">
        <v>2</v>
      </c>
    </row>
    <row r="17" spans="2:19">
      <c r="B17" s="1149">
        <v>12</v>
      </c>
      <c r="C17" s="1161" t="s">
        <v>1851</v>
      </c>
      <c r="D17" s="1151"/>
      <c r="E17" s="1151"/>
      <c r="F17" s="1151"/>
      <c r="G17" s="1151"/>
      <c r="H17" s="1151"/>
      <c r="I17" s="1151"/>
      <c r="J17" s="1151"/>
      <c r="K17" s="1151"/>
      <c r="L17" s="1152"/>
      <c r="M17" s="1152"/>
      <c r="N17" s="1153"/>
      <c r="O17" s="1151"/>
      <c r="P17" s="1151"/>
      <c r="Q17" s="1151"/>
      <c r="R17" s="1151"/>
      <c r="S17" s="1162"/>
    </row>
    <row r="18" spans="2:19">
      <c r="B18" s="1149">
        <v>13</v>
      </c>
      <c r="C18" s="1161" t="s">
        <v>1852</v>
      </c>
      <c r="D18" s="1151">
        <v>2.14</v>
      </c>
      <c r="E18" s="1151">
        <v>0</v>
      </c>
      <c r="F18" s="1151">
        <v>0</v>
      </c>
      <c r="G18" s="1151">
        <v>0.1</v>
      </c>
      <c r="H18" s="1151">
        <v>0.24</v>
      </c>
      <c r="I18" s="1151">
        <v>-0.08</v>
      </c>
      <c r="J18" s="1151">
        <v>0</v>
      </c>
      <c r="K18" s="1151">
        <v>-7.0000000000000007E-2</v>
      </c>
      <c r="L18" s="1152">
        <v>8</v>
      </c>
      <c r="M18" s="1152">
        <v>0</v>
      </c>
      <c r="N18" s="1153">
        <v>0</v>
      </c>
      <c r="O18" s="1151">
        <v>2.14</v>
      </c>
      <c r="P18" s="1151">
        <v>0</v>
      </c>
      <c r="Q18" s="1151">
        <v>0</v>
      </c>
      <c r="R18" s="1151">
        <v>0</v>
      </c>
      <c r="S18" s="1162">
        <v>1</v>
      </c>
    </row>
    <row r="19" spans="2:19">
      <c r="B19" s="1149">
        <v>14</v>
      </c>
      <c r="C19" s="1161" t="s">
        <v>1853</v>
      </c>
      <c r="D19" s="1151">
        <v>0.57999999999999996</v>
      </c>
      <c r="E19" s="1151">
        <v>0</v>
      </c>
      <c r="F19" s="1151">
        <v>0</v>
      </c>
      <c r="G19" s="1151">
        <v>0.12</v>
      </c>
      <c r="H19" s="1151">
        <v>0</v>
      </c>
      <c r="I19" s="1151">
        <v>0</v>
      </c>
      <c r="J19" s="1151">
        <v>0</v>
      </c>
      <c r="K19" s="1151">
        <v>0</v>
      </c>
      <c r="L19" s="1152">
        <v>4</v>
      </c>
      <c r="M19" s="1152">
        <v>0</v>
      </c>
      <c r="N19" s="1153">
        <v>0</v>
      </c>
      <c r="O19" s="1151">
        <v>0.52</v>
      </c>
      <c r="P19" s="1151">
        <v>0.06</v>
      </c>
      <c r="Q19" s="1151">
        <v>0</v>
      </c>
      <c r="R19" s="1151">
        <v>0</v>
      </c>
      <c r="S19" s="1162">
        <v>3</v>
      </c>
    </row>
    <row r="20" spans="2:19">
      <c r="B20" s="1149">
        <v>15</v>
      </c>
      <c r="C20" s="1161" t="s">
        <v>1854</v>
      </c>
      <c r="D20" s="1151">
        <v>0.13</v>
      </c>
      <c r="E20" s="1151">
        <v>0</v>
      </c>
      <c r="F20" s="1151">
        <v>0</v>
      </c>
      <c r="G20" s="1151">
        <v>0</v>
      </c>
      <c r="H20" s="1151">
        <v>0</v>
      </c>
      <c r="I20" s="1151">
        <v>0</v>
      </c>
      <c r="J20" s="1151">
        <v>0</v>
      </c>
      <c r="K20" s="1151">
        <v>0</v>
      </c>
      <c r="L20" s="1152">
        <v>1</v>
      </c>
      <c r="M20" s="1152">
        <v>0</v>
      </c>
      <c r="N20" s="1153">
        <v>0</v>
      </c>
      <c r="O20" s="1151">
        <v>0.13</v>
      </c>
      <c r="P20" s="1151">
        <v>0</v>
      </c>
      <c r="Q20" s="1151">
        <v>0</v>
      </c>
      <c r="R20" s="1151">
        <v>0</v>
      </c>
      <c r="S20" s="1162">
        <v>1</v>
      </c>
    </row>
    <row r="21" spans="2:19">
      <c r="B21" s="1149">
        <v>16</v>
      </c>
      <c r="C21" s="1161" t="s">
        <v>1855</v>
      </c>
      <c r="D21" s="1151">
        <v>47.49</v>
      </c>
      <c r="E21" s="1151">
        <v>0</v>
      </c>
      <c r="F21" s="1151">
        <v>0</v>
      </c>
      <c r="G21" s="1151">
        <v>3.5</v>
      </c>
      <c r="H21" s="1151">
        <v>12.26</v>
      </c>
      <c r="I21" s="1151">
        <v>-4.78</v>
      </c>
      <c r="J21" s="1151">
        <v>-0.05</v>
      </c>
      <c r="K21" s="1151">
        <v>-4.55</v>
      </c>
      <c r="L21" s="1152">
        <v>38</v>
      </c>
      <c r="M21" s="1152">
        <v>0</v>
      </c>
      <c r="N21" s="1153">
        <v>0</v>
      </c>
      <c r="O21" s="1151">
        <v>44.6</v>
      </c>
      <c r="P21" s="1151">
        <v>2.89</v>
      </c>
      <c r="Q21" s="1151">
        <v>0</v>
      </c>
      <c r="R21" s="1151">
        <v>0</v>
      </c>
      <c r="S21" s="1162">
        <v>2</v>
      </c>
    </row>
    <row r="22" spans="2:19">
      <c r="B22" s="1149">
        <v>17</v>
      </c>
      <c r="C22" s="1161" t="s">
        <v>2425</v>
      </c>
      <c r="D22" s="1151">
        <v>0.1</v>
      </c>
      <c r="E22" s="1151">
        <v>0</v>
      </c>
      <c r="F22" s="1151">
        <v>0</v>
      </c>
      <c r="G22" s="1151">
        <v>7.0000000000000007E-2</v>
      </c>
      <c r="H22" s="1151">
        <v>0</v>
      </c>
      <c r="I22" s="1151">
        <v>0</v>
      </c>
      <c r="J22" s="1151">
        <v>0</v>
      </c>
      <c r="K22" s="1151">
        <v>0</v>
      </c>
      <c r="L22" s="1152">
        <v>0</v>
      </c>
      <c r="M22" s="1152">
        <v>0</v>
      </c>
      <c r="N22" s="1153">
        <v>0</v>
      </c>
      <c r="O22" s="1151">
        <v>0.1</v>
      </c>
      <c r="P22" s="1151">
        <v>0</v>
      </c>
      <c r="Q22" s="1151">
        <v>0</v>
      </c>
      <c r="R22" s="1151">
        <v>0</v>
      </c>
      <c r="S22" s="1162">
        <v>4</v>
      </c>
    </row>
    <row r="23" spans="2:19">
      <c r="B23" s="1149">
        <v>18</v>
      </c>
      <c r="C23" s="1161" t="s">
        <v>2426</v>
      </c>
      <c r="D23" s="1151">
        <v>1.01</v>
      </c>
      <c r="E23" s="1151">
        <v>0</v>
      </c>
      <c r="F23" s="1151">
        <v>0</v>
      </c>
      <c r="G23" s="1151">
        <v>0.1</v>
      </c>
      <c r="H23" s="1151">
        <v>0</v>
      </c>
      <c r="I23" s="1151">
        <v>-0.01</v>
      </c>
      <c r="J23" s="1151">
        <v>0</v>
      </c>
      <c r="K23" s="1151">
        <v>0</v>
      </c>
      <c r="L23" s="1152">
        <v>3</v>
      </c>
      <c r="M23" s="1152">
        <v>0</v>
      </c>
      <c r="N23" s="1153">
        <v>0</v>
      </c>
      <c r="O23" s="1151">
        <v>0.94</v>
      </c>
      <c r="P23" s="1151">
        <v>7.0000000000000007E-2</v>
      </c>
      <c r="Q23" s="1151">
        <v>0</v>
      </c>
      <c r="R23" s="1151">
        <v>0</v>
      </c>
      <c r="S23" s="1162">
        <v>3</v>
      </c>
    </row>
    <row r="24" spans="2:19">
      <c r="B24" s="1149">
        <v>19</v>
      </c>
      <c r="C24" s="1161" t="s">
        <v>2427</v>
      </c>
      <c r="D24" s="1151"/>
      <c r="E24" s="1151"/>
      <c r="F24" s="1151"/>
      <c r="G24" s="1151"/>
      <c r="H24" s="1151"/>
      <c r="I24" s="1151"/>
      <c r="J24" s="1151"/>
      <c r="K24" s="1151"/>
      <c r="L24" s="1152"/>
      <c r="M24" s="1152"/>
      <c r="N24" s="1153"/>
      <c r="O24" s="1151"/>
      <c r="P24" s="1151"/>
      <c r="Q24" s="1151"/>
      <c r="R24" s="1151"/>
      <c r="S24" s="1162"/>
    </row>
    <row r="25" spans="2:19">
      <c r="B25" s="1149">
        <v>20</v>
      </c>
      <c r="C25" s="1161" t="s">
        <v>2428</v>
      </c>
      <c r="D25" s="1151">
        <v>20.9</v>
      </c>
      <c r="E25" s="1151">
        <v>0</v>
      </c>
      <c r="F25" s="1151">
        <v>0</v>
      </c>
      <c r="G25" s="1151">
        <v>0.26</v>
      </c>
      <c r="H25" s="1151">
        <v>0</v>
      </c>
      <c r="I25" s="1151">
        <v>-0.16</v>
      </c>
      <c r="J25" s="1151">
        <v>0</v>
      </c>
      <c r="K25" s="1151">
        <v>0</v>
      </c>
      <c r="L25" s="1152">
        <v>3</v>
      </c>
      <c r="M25" s="1152">
        <v>0</v>
      </c>
      <c r="N25" s="1153">
        <v>0</v>
      </c>
      <c r="O25" s="1151">
        <v>20.9</v>
      </c>
      <c r="P25" s="1151">
        <v>0</v>
      </c>
      <c r="Q25" s="1151">
        <v>0</v>
      </c>
      <c r="R25" s="1151">
        <v>0</v>
      </c>
      <c r="S25" s="1162">
        <v>2</v>
      </c>
    </row>
    <row r="26" spans="2:19">
      <c r="B26" s="1149">
        <v>21</v>
      </c>
      <c r="C26" s="1161" t="s">
        <v>2429</v>
      </c>
      <c r="D26" s="1151"/>
      <c r="E26" s="1151"/>
      <c r="F26" s="1151"/>
      <c r="G26" s="1151"/>
      <c r="H26" s="1151"/>
      <c r="I26" s="1151"/>
      <c r="J26" s="1151"/>
      <c r="K26" s="1151"/>
      <c r="L26" s="1152"/>
      <c r="M26" s="1152"/>
      <c r="N26" s="1153"/>
      <c r="O26" s="1151"/>
      <c r="P26" s="1151"/>
      <c r="Q26" s="1151"/>
      <c r="R26" s="1151"/>
      <c r="S26" s="1162"/>
    </row>
    <row r="27" spans="2:19">
      <c r="B27" s="1149">
        <v>22</v>
      </c>
      <c r="C27" s="1161" t="s">
        <v>1856</v>
      </c>
      <c r="D27" s="1151">
        <v>3.73</v>
      </c>
      <c r="E27" s="1151">
        <v>0</v>
      </c>
      <c r="F27" s="1151">
        <v>0</v>
      </c>
      <c r="G27" s="1151">
        <v>0.67</v>
      </c>
      <c r="H27" s="1151">
        <v>0</v>
      </c>
      <c r="I27" s="1151">
        <v>-0.01</v>
      </c>
      <c r="J27" s="1151">
        <v>-0.01</v>
      </c>
      <c r="K27" s="1151">
        <v>0</v>
      </c>
      <c r="L27" s="1152">
        <v>10</v>
      </c>
      <c r="M27" s="1152">
        <v>0</v>
      </c>
      <c r="N27" s="1153">
        <v>0</v>
      </c>
      <c r="O27" s="1151">
        <v>3.35</v>
      </c>
      <c r="P27" s="1151">
        <v>0.38</v>
      </c>
      <c r="Q27" s="1151">
        <v>0</v>
      </c>
      <c r="R27" s="1151">
        <v>0</v>
      </c>
      <c r="S27" s="1162">
        <v>2</v>
      </c>
    </row>
    <row r="28" spans="2:19">
      <c r="B28" s="1149">
        <v>23</v>
      </c>
      <c r="C28" s="1161" t="s">
        <v>1857</v>
      </c>
      <c r="D28" s="1151">
        <v>53.1</v>
      </c>
      <c r="E28" s="1151">
        <v>0</v>
      </c>
      <c r="F28" s="1151">
        <v>0</v>
      </c>
      <c r="G28" s="1151">
        <v>2.91</v>
      </c>
      <c r="H28" s="1151">
        <v>0.4</v>
      </c>
      <c r="I28" s="1151">
        <v>-0.36</v>
      </c>
      <c r="J28" s="1151">
        <v>-0.04</v>
      </c>
      <c r="K28" s="1151">
        <v>-0.02</v>
      </c>
      <c r="L28" s="1152">
        <v>126</v>
      </c>
      <c r="M28" s="1152">
        <v>0</v>
      </c>
      <c r="N28" s="1153">
        <v>0</v>
      </c>
      <c r="O28" s="1151">
        <v>50.76</v>
      </c>
      <c r="P28" s="1151">
        <v>2.34</v>
      </c>
      <c r="Q28" s="1151">
        <v>0</v>
      </c>
      <c r="R28" s="1151">
        <v>0</v>
      </c>
      <c r="S28" s="1162">
        <v>3</v>
      </c>
    </row>
    <row r="29" spans="2:19">
      <c r="B29" s="1149">
        <v>24</v>
      </c>
      <c r="C29" s="1161" t="s">
        <v>1858</v>
      </c>
      <c r="D29" s="1151"/>
      <c r="E29" s="1151"/>
      <c r="F29" s="1151"/>
      <c r="G29" s="1151"/>
      <c r="H29" s="1151"/>
      <c r="I29" s="1151"/>
      <c r="J29" s="1151"/>
      <c r="K29" s="1151"/>
      <c r="L29" s="1152"/>
      <c r="M29" s="1152"/>
      <c r="N29" s="1153"/>
      <c r="O29" s="1151"/>
      <c r="P29" s="1151"/>
      <c r="Q29" s="1151"/>
      <c r="R29" s="1151"/>
      <c r="S29" s="1162"/>
    </row>
    <row r="30" spans="2:19">
      <c r="B30" s="1149">
        <v>25</v>
      </c>
      <c r="C30" s="1161" t="s">
        <v>1859</v>
      </c>
      <c r="D30" s="1151">
        <v>14.66</v>
      </c>
      <c r="E30" s="1151">
        <v>0</v>
      </c>
      <c r="F30" s="1151">
        <v>0</v>
      </c>
      <c r="G30" s="1151">
        <v>0.45</v>
      </c>
      <c r="H30" s="1151">
        <v>0.03</v>
      </c>
      <c r="I30" s="1151">
        <v>-0.08</v>
      </c>
      <c r="J30" s="1151">
        <v>-0.01</v>
      </c>
      <c r="K30" s="1151">
        <v>-0.01</v>
      </c>
      <c r="L30" s="1152">
        <v>172</v>
      </c>
      <c r="M30" s="1152">
        <v>0</v>
      </c>
      <c r="N30" s="1153">
        <v>0</v>
      </c>
      <c r="O30" s="1151">
        <v>14.16</v>
      </c>
      <c r="P30" s="1151">
        <v>0.5</v>
      </c>
      <c r="Q30" s="1151">
        <v>0</v>
      </c>
      <c r="R30" s="1151">
        <v>0</v>
      </c>
      <c r="S30" s="1162">
        <v>3</v>
      </c>
    </row>
    <row r="31" spans="2:19">
      <c r="B31" s="1149">
        <v>26</v>
      </c>
      <c r="C31" s="1161" t="s">
        <v>1860</v>
      </c>
      <c r="D31" s="1151">
        <v>0.15</v>
      </c>
      <c r="E31" s="1151">
        <v>0</v>
      </c>
      <c r="F31" s="1151">
        <v>0</v>
      </c>
      <c r="G31" s="1151">
        <v>0</v>
      </c>
      <c r="H31" s="1151">
        <v>0</v>
      </c>
      <c r="I31" s="1151">
        <v>0</v>
      </c>
      <c r="J31" s="1151">
        <v>0</v>
      </c>
      <c r="K31" s="1151">
        <v>0</v>
      </c>
      <c r="L31" s="1152">
        <v>1</v>
      </c>
      <c r="M31" s="1152">
        <v>0</v>
      </c>
      <c r="N31" s="1153">
        <v>0</v>
      </c>
      <c r="O31" s="1151">
        <v>0.15</v>
      </c>
      <c r="P31" s="1151">
        <v>0</v>
      </c>
      <c r="Q31" s="1151">
        <v>0</v>
      </c>
      <c r="R31" s="1151">
        <v>0</v>
      </c>
      <c r="S31" s="1162">
        <v>2</v>
      </c>
    </row>
    <row r="32" spans="2:19">
      <c r="B32" s="1149">
        <v>27</v>
      </c>
      <c r="C32" s="1161" t="s">
        <v>1861</v>
      </c>
      <c r="D32" s="1151">
        <v>8.3800000000000008</v>
      </c>
      <c r="E32" s="1151">
        <v>0</v>
      </c>
      <c r="F32" s="1151">
        <v>0</v>
      </c>
      <c r="G32" s="1151">
        <v>0.08</v>
      </c>
      <c r="H32" s="1151">
        <v>0</v>
      </c>
      <c r="I32" s="1151">
        <v>-0.15</v>
      </c>
      <c r="J32" s="1151">
        <v>0</v>
      </c>
      <c r="K32" s="1151">
        <v>0</v>
      </c>
      <c r="L32" s="1152">
        <v>5</v>
      </c>
      <c r="M32" s="1152">
        <v>0</v>
      </c>
      <c r="N32" s="1153">
        <v>0</v>
      </c>
      <c r="O32" s="1151">
        <v>8.34</v>
      </c>
      <c r="P32" s="1151">
        <v>0.04</v>
      </c>
      <c r="Q32" s="1151">
        <v>0</v>
      </c>
      <c r="R32" s="1151">
        <v>0</v>
      </c>
      <c r="S32" s="1162">
        <v>2</v>
      </c>
    </row>
    <row r="33" spans="2:19">
      <c r="B33" s="1149">
        <v>28</v>
      </c>
      <c r="C33" s="1161" t="s">
        <v>1862</v>
      </c>
      <c r="D33" s="1151">
        <v>1.01</v>
      </c>
      <c r="E33" s="1151">
        <v>0</v>
      </c>
      <c r="F33" s="1151">
        <v>0</v>
      </c>
      <c r="G33" s="1151">
        <v>0.1</v>
      </c>
      <c r="H33" s="1151">
        <v>0</v>
      </c>
      <c r="I33" s="1151">
        <v>-0.01</v>
      </c>
      <c r="J33" s="1151">
        <v>0</v>
      </c>
      <c r="K33" s="1151">
        <v>0</v>
      </c>
      <c r="L33" s="1152">
        <v>13</v>
      </c>
      <c r="M33" s="1152">
        <v>0</v>
      </c>
      <c r="N33" s="1153">
        <v>0</v>
      </c>
      <c r="O33" s="1151">
        <v>1</v>
      </c>
      <c r="P33" s="1151">
        <v>0.01</v>
      </c>
      <c r="Q33" s="1151">
        <v>0</v>
      </c>
      <c r="R33" s="1151">
        <v>0</v>
      </c>
      <c r="S33" s="1162">
        <v>2</v>
      </c>
    </row>
    <row r="34" spans="2:19">
      <c r="B34" s="1149">
        <v>29</v>
      </c>
      <c r="C34" s="1161" t="s">
        <v>1863</v>
      </c>
      <c r="D34" s="1151">
        <v>4.59</v>
      </c>
      <c r="E34" s="1151">
        <v>0</v>
      </c>
      <c r="F34" s="1151">
        <v>0</v>
      </c>
      <c r="G34" s="1151">
        <v>0.82</v>
      </c>
      <c r="H34" s="1151">
        <v>0</v>
      </c>
      <c r="I34" s="1151">
        <v>-0.02</v>
      </c>
      <c r="J34" s="1151">
        <v>-0.01</v>
      </c>
      <c r="K34" s="1151">
        <v>0</v>
      </c>
      <c r="L34" s="1152">
        <v>2</v>
      </c>
      <c r="M34" s="1152">
        <v>0</v>
      </c>
      <c r="N34" s="1153">
        <v>0</v>
      </c>
      <c r="O34" s="1151">
        <v>4.5599999999999996</v>
      </c>
      <c r="P34" s="1151">
        <v>0.03</v>
      </c>
      <c r="Q34" s="1151">
        <v>0</v>
      </c>
      <c r="R34" s="1151">
        <v>0</v>
      </c>
      <c r="S34" s="1162">
        <v>4</v>
      </c>
    </row>
    <row r="35" spans="2:19">
      <c r="B35" s="1149">
        <v>30</v>
      </c>
      <c r="C35" s="1161" t="s">
        <v>1864</v>
      </c>
      <c r="D35" s="1151">
        <v>1.99</v>
      </c>
      <c r="E35" s="1151">
        <v>0</v>
      </c>
      <c r="F35" s="1151">
        <v>0</v>
      </c>
      <c r="G35" s="1151">
        <v>1.4</v>
      </c>
      <c r="H35" s="1151">
        <v>0</v>
      </c>
      <c r="I35" s="1151">
        <v>0</v>
      </c>
      <c r="J35" s="1151">
        <v>0</v>
      </c>
      <c r="K35" s="1151">
        <v>0</v>
      </c>
      <c r="L35" s="1152">
        <v>5</v>
      </c>
      <c r="M35" s="1152">
        <v>0</v>
      </c>
      <c r="N35" s="1153">
        <v>0</v>
      </c>
      <c r="O35" s="1151">
        <v>1.97</v>
      </c>
      <c r="P35" s="1151">
        <v>0.02</v>
      </c>
      <c r="Q35" s="1151">
        <v>0</v>
      </c>
      <c r="R35" s="1151">
        <v>0</v>
      </c>
      <c r="S35" s="1162">
        <v>3</v>
      </c>
    </row>
    <row r="36" spans="2:19">
      <c r="B36" s="1149">
        <v>31</v>
      </c>
      <c r="C36" s="1161" t="s">
        <v>1865</v>
      </c>
      <c r="D36" s="1151">
        <v>2.16</v>
      </c>
      <c r="E36" s="1151">
        <v>0</v>
      </c>
      <c r="F36" s="1151">
        <v>0</v>
      </c>
      <c r="G36" s="1151">
        <v>0.17</v>
      </c>
      <c r="H36" s="1151">
        <v>0</v>
      </c>
      <c r="I36" s="1151">
        <v>-0.01</v>
      </c>
      <c r="J36" s="1151">
        <v>0</v>
      </c>
      <c r="K36" s="1151">
        <v>0</v>
      </c>
      <c r="L36" s="1152">
        <v>6</v>
      </c>
      <c r="M36" s="1152">
        <v>0</v>
      </c>
      <c r="N36" s="1153">
        <v>0</v>
      </c>
      <c r="O36" s="1151">
        <v>1.97</v>
      </c>
      <c r="P36" s="1151">
        <v>0.19</v>
      </c>
      <c r="Q36" s="1151">
        <v>0</v>
      </c>
      <c r="R36" s="1151">
        <v>0</v>
      </c>
      <c r="S36" s="1162">
        <v>1</v>
      </c>
    </row>
    <row r="37" spans="2:19">
      <c r="B37" s="1149">
        <v>32</v>
      </c>
      <c r="C37" s="1161" t="s">
        <v>1866</v>
      </c>
      <c r="D37" s="1151">
        <v>0.66</v>
      </c>
      <c r="E37" s="1151">
        <v>0</v>
      </c>
      <c r="F37" s="1151">
        <v>0</v>
      </c>
      <c r="G37" s="1151">
        <v>0.01</v>
      </c>
      <c r="H37" s="1151">
        <v>0</v>
      </c>
      <c r="I37" s="1151">
        <v>0</v>
      </c>
      <c r="J37" s="1151">
        <v>0</v>
      </c>
      <c r="K37" s="1151">
        <v>0</v>
      </c>
      <c r="L37" s="1152">
        <v>2</v>
      </c>
      <c r="M37" s="1152">
        <v>0</v>
      </c>
      <c r="N37" s="1153">
        <v>0</v>
      </c>
      <c r="O37" s="1151">
        <v>0.66</v>
      </c>
      <c r="P37" s="1151">
        <v>0</v>
      </c>
      <c r="Q37" s="1151">
        <v>0</v>
      </c>
      <c r="R37" s="1151">
        <v>0</v>
      </c>
      <c r="S37" s="1162">
        <v>2</v>
      </c>
    </row>
    <row r="38" spans="2:19">
      <c r="B38" s="1149">
        <v>33</v>
      </c>
      <c r="C38" s="1161" t="s">
        <v>1867</v>
      </c>
      <c r="D38" s="1151">
        <v>2.98</v>
      </c>
      <c r="E38" s="1151">
        <v>0</v>
      </c>
      <c r="F38" s="1151">
        <v>0</v>
      </c>
      <c r="G38" s="1151">
        <v>0.25</v>
      </c>
      <c r="H38" s="1151">
        <v>0</v>
      </c>
      <c r="I38" s="1151">
        <v>-0.01</v>
      </c>
      <c r="J38" s="1151">
        <v>0</v>
      </c>
      <c r="K38" s="1151">
        <v>0</v>
      </c>
      <c r="L38" s="1152">
        <v>19</v>
      </c>
      <c r="M38" s="1152">
        <v>0</v>
      </c>
      <c r="N38" s="1153">
        <v>0</v>
      </c>
      <c r="O38" s="1151">
        <v>2.89</v>
      </c>
      <c r="P38" s="1151">
        <v>0.09</v>
      </c>
      <c r="Q38" s="1151">
        <v>0</v>
      </c>
      <c r="R38" s="1151">
        <v>0</v>
      </c>
      <c r="S38" s="1162">
        <v>4</v>
      </c>
    </row>
    <row r="39" spans="2:19" s="1160" customFormat="1">
      <c r="B39" s="1149">
        <v>34</v>
      </c>
      <c r="C39" s="1155" t="s">
        <v>1868</v>
      </c>
      <c r="D39" s="1156">
        <v>210.28</v>
      </c>
      <c r="E39" s="1156">
        <v>0</v>
      </c>
      <c r="F39" s="1156">
        <v>0</v>
      </c>
      <c r="G39" s="1156">
        <v>1.27</v>
      </c>
      <c r="H39" s="1156">
        <v>0</v>
      </c>
      <c r="I39" s="1156">
        <v>-1.37</v>
      </c>
      <c r="J39" s="1156">
        <v>-0.02</v>
      </c>
      <c r="K39" s="1156">
        <v>0</v>
      </c>
      <c r="L39" s="1157">
        <v>216888</v>
      </c>
      <c r="M39" s="1157">
        <v>102576</v>
      </c>
      <c r="N39" s="1158">
        <v>0.30840000000000001</v>
      </c>
      <c r="O39" s="1156">
        <v>203.57</v>
      </c>
      <c r="P39" s="1156">
        <v>6.71</v>
      </c>
      <c r="Q39" s="1156">
        <v>0</v>
      </c>
      <c r="R39" s="1156">
        <v>0</v>
      </c>
      <c r="S39" s="1159">
        <v>3</v>
      </c>
    </row>
    <row r="40" spans="2:19" ht="12.75" customHeight="1">
      <c r="B40" s="1149">
        <v>35</v>
      </c>
      <c r="C40" s="1163" t="s">
        <v>1869</v>
      </c>
      <c r="D40" s="1151">
        <v>194.01</v>
      </c>
      <c r="E40" s="1151">
        <v>65.66</v>
      </c>
      <c r="F40" s="1151">
        <v>0</v>
      </c>
      <c r="G40" s="1151">
        <v>1.27</v>
      </c>
      <c r="H40" s="1151">
        <v>0</v>
      </c>
      <c r="I40" s="1151">
        <v>-1.27</v>
      </c>
      <c r="J40" s="1151">
        <v>-0.02</v>
      </c>
      <c r="K40" s="1151">
        <v>0</v>
      </c>
      <c r="L40" s="1152">
        <v>207381</v>
      </c>
      <c r="M40" s="1152">
        <v>101243</v>
      </c>
      <c r="N40" s="1153">
        <v>0.3342</v>
      </c>
      <c r="O40" s="1151">
        <v>191.77</v>
      </c>
      <c r="P40" s="1151">
        <v>2.2400000000000002</v>
      </c>
      <c r="Q40" s="1151">
        <v>0</v>
      </c>
      <c r="R40" s="1151">
        <v>0</v>
      </c>
      <c r="S40" s="1162">
        <v>3</v>
      </c>
    </row>
    <row r="41" spans="2:19" ht="15">
      <c r="B41" s="1149">
        <v>36</v>
      </c>
      <c r="C41" s="1163" t="s">
        <v>1870</v>
      </c>
      <c r="D41" s="1151">
        <v>94.05</v>
      </c>
      <c r="E41" s="1151">
        <v>0</v>
      </c>
      <c r="F41" s="1151">
        <v>0</v>
      </c>
      <c r="G41" s="1151">
        <v>0.89</v>
      </c>
      <c r="H41" s="1151">
        <v>0</v>
      </c>
      <c r="I41" s="1151">
        <v>-0.37</v>
      </c>
      <c r="J41" s="1151">
        <v>-9.2707999999999992E-3</v>
      </c>
      <c r="K41" s="1151">
        <v>0</v>
      </c>
      <c r="L41" s="1152">
        <v>67360</v>
      </c>
      <c r="M41" s="1152">
        <v>58895</v>
      </c>
      <c r="N41" s="1153">
        <v>0</v>
      </c>
      <c r="O41" s="1151">
        <v>91.9</v>
      </c>
      <c r="P41" s="1151">
        <v>2.15</v>
      </c>
      <c r="Q41" s="1151">
        <v>0</v>
      </c>
      <c r="R41" s="1151">
        <v>0</v>
      </c>
      <c r="S41" s="1162">
        <v>3</v>
      </c>
    </row>
    <row r="42" spans="2:19" ht="30">
      <c r="B42" s="1149">
        <v>37</v>
      </c>
      <c r="C42" s="1163" t="s">
        <v>1871</v>
      </c>
      <c r="D42" s="1151">
        <v>16.27</v>
      </c>
      <c r="E42" s="1151">
        <v>1.48</v>
      </c>
      <c r="F42" s="1151">
        <v>0</v>
      </c>
      <c r="G42" s="1151">
        <v>0</v>
      </c>
      <c r="H42" s="1151">
        <v>0</v>
      </c>
      <c r="I42" s="1151">
        <v>-0.1</v>
      </c>
      <c r="J42" s="1151">
        <v>0</v>
      </c>
      <c r="K42" s="1151">
        <v>0</v>
      </c>
      <c r="L42" s="1152">
        <v>9507</v>
      </c>
      <c r="M42" s="1152">
        <v>1333</v>
      </c>
      <c r="N42" s="1153">
        <v>0</v>
      </c>
      <c r="O42" s="1151">
        <v>11.8</v>
      </c>
      <c r="P42" s="1151">
        <v>4.47</v>
      </c>
      <c r="Q42" s="1151">
        <v>0</v>
      </c>
      <c r="R42" s="1151">
        <v>0</v>
      </c>
      <c r="S42" s="1162">
        <v>4</v>
      </c>
    </row>
    <row r="43" spans="2:19" ht="15">
      <c r="B43" s="1149">
        <v>38</v>
      </c>
      <c r="C43" s="1163" t="s">
        <v>1872</v>
      </c>
      <c r="D43" s="1151"/>
      <c r="E43" s="1151"/>
      <c r="F43" s="1151"/>
      <c r="G43" s="1151"/>
      <c r="H43" s="1151"/>
      <c r="I43" s="1151"/>
      <c r="J43" s="1151"/>
      <c r="K43" s="1151"/>
      <c r="L43" s="1152"/>
      <c r="M43" s="1152"/>
      <c r="N43" s="1153"/>
      <c r="O43" s="1151"/>
      <c r="P43" s="1151"/>
      <c r="Q43" s="1151"/>
      <c r="R43" s="1151"/>
      <c r="S43" s="1162"/>
    </row>
    <row r="44" spans="2:19" s="1160" customFormat="1">
      <c r="B44" s="1149">
        <v>39</v>
      </c>
      <c r="C44" s="1155" t="s">
        <v>1873</v>
      </c>
      <c r="D44" s="1156">
        <v>37.950000000000003</v>
      </c>
      <c r="E44" s="1156">
        <v>0</v>
      </c>
      <c r="F44" s="1156">
        <v>0</v>
      </c>
      <c r="G44" s="1156">
        <v>0.25</v>
      </c>
      <c r="H44" s="1156">
        <v>0</v>
      </c>
      <c r="I44" s="1156">
        <v>-0.4</v>
      </c>
      <c r="J44" s="1156">
        <v>0</v>
      </c>
      <c r="K44" s="1156">
        <v>0</v>
      </c>
      <c r="L44" s="1157">
        <v>44</v>
      </c>
      <c r="M44" s="1157">
        <v>0</v>
      </c>
      <c r="N44" s="1158">
        <v>0</v>
      </c>
      <c r="O44" s="1156">
        <v>36.76</v>
      </c>
      <c r="P44" s="1156">
        <v>1.19</v>
      </c>
      <c r="Q44" s="1156">
        <v>0</v>
      </c>
      <c r="R44" s="1156">
        <v>0</v>
      </c>
      <c r="S44" s="1159">
        <v>3</v>
      </c>
    </row>
    <row r="45" spans="2:19" s="1160" customFormat="1">
      <c r="B45" s="1149">
        <v>40</v>
      </c>
      <c r="C45" s="1155" t="s">
        <v>1874</v>
      </c>
      <c r="D45" s="1156">
        <v>113.73</v>
      </c>
      <c r="E45" s="1156">
        <v>0</v>
      </c>
      <c r="F45" s="1156">
        <v>0.03</v>
      </c>
      <c r="G45" s="1156">
        <v>4.3</v>
      </c>
      <c r="H45" s="1156">
        <v>0.11</v>
      </c>
      <c r="I45" s="1156">
        <v>-0.59</v>
      </c>
      <c r="J45" s="1156">
        <v>-7.0000000000000007E-2</v>
      </c>
      <c r="K45" s="1156">
        <v>-0.03</v>
      </c>
      <c r="L45" s="1157">
        <v>2043</v>
      </c>
      <c r="M45" s="1157">
        <v>0</v>
      </c>
      <c r="N45" s="1158">
        <v>0</v>
      </c>
      <c r="O45" s="1156">
        <v>105.98</v>
      </c>
      <c r="P45" s="1156">
        <v>7.49</v>
      </c>
      <c r="Q45" s="1156">
        <v>0.26</v>
      </c>
      <c r="R45" s="1156">
        <v>0</v>
      </c>
      <c r="S45" s="1159">
        <v>3</v>
      </c>
    </row>
    <row r="46" spans="2:19" ht="15">
      <c r="B46" s="1149">
        <v>41</v>
      </c>
      <c r="C46" s="1163" t="s">
        <v>1875</v>
      </c>
      <c r="D46" s="1164">
        <v>68.53</v>
      </c>
      <c r="E46" s="1151">
        <v>0</v>
      </c>
      <c r="F46" s="1151">
        <v>0</v>
      </c>
      <c r="G46" s="1151">
        <v>1.63</v>
      </c>
      <c r="H46" s="1151">
        <v>0.03</v>
      </c>
      <c r="I46" s="1151">
        <v>-0.4</v>
      </c>
      <c r="J46" s="1151">
        <v>-0.03</v>
      </c>
      <c r="K46" s="1151">
        <v>-0.01</v>
      </c>
      <c r="L46" s="1152">
        <v>1286</v>
      </c>
      <c r="M46" s="1152">
        <v>0</v>
      </c>
      <c r="N46" s="1153">
        <v>0</v>
      </c>
      <c r="O46" s="1151">
        <v>63.75</v>
      </c>
      <c r="P46" s="1151">
        <v>4.5199999999999996</v>
      </c>
      <c r="Q46" s="1151">
        <v>0.26</v>
      </c>
      <c r="R46" s="1151">
        <v>0</v>
      </c>
      <c r="S46" s="1162">
        <v>3</v>
      </c>
    </row>
    <row r="47" spans="2:19" ht="15">
      <c r="B47" s="1149">
        <v>42</v>
      </c>
      <c r="C47" s="1163" t="s">
        <v>1876</v>
      </c>
      <c r="D47" s="1151">
        <v>27.51</v>
      </c>
      <c r="E47" s="1151">
        <v>0</v>
      </c>
      <c r="F47" s="1151">
        <v>0</v>
      </c>
      <c r="G47" s="1151">
        <v>0.59</v>
      </c>
      <c r="H47" s="1151">
        <v>0</v>
      </c>
      <c r="I47" s="1151">
        <v>-0.08</v>
      </c>
      <c r="J47" s="1151">
        <v>0</v>
      </c>
      <c r="K47" s="1151">
        <v>0</v>
      </c>
      <c r="L47" s="1152">
        <v>206</v>
      </c>
      <c r="M47" s="1152">
        <v>0</v>
      </c>
      <c r="N47" s="1153">
        <v>0</v>
      </c>
      <c r="O47" s="1151">
        <v>24.83</v>
      </c>
      <c r="P47" s="1151">
        <v>2.68</v>
      </c>
      <c r="Q47" s="1151">
        <v>0</v>
      </c>
      <c r="R47" s="1151">
        <v>0</v>
      </c>
      <c r="S47" s="1162">
        <v>3</v>
      </c>
    </row>
    <row r="48" spans="2:19" ht="15">
      <c r="B48" s="1149">
        <v>43</v>
      </c>
      <c r="C48" s="1163" t="s">
        <v>1877</v>
      </c>
      <c r="D48" s="1151">
        <v>17.690000000000001</v>
      </c>
      <c r="E48" s="1151">
        <v>0</v>
      </c>
      <c r="F48" s="1151">
        <v>0</v>
      </c>
      <c r="G48" s="1151">
        <v>2.08</v>
      </c>
      <c r="H48" s="1151">
        <v>0.08</v>
      </c>
      <c r="I48" s="1151">
        <v>-0.11</v>
      </c>
      <c r="J48" s="1151">
        <v>-0.04</v>
      </c>
      <c r="K48" s="1151">
        <v>-0.02</v>
      </c>
      <c r="L48" s="1152">
        <v>551</v>
      </c>
      <c r="M48" s="1152">
        <v>0</v>
      </c>
      <c r="N48" s="1153">
        <v>0</v>
      </c>
      <c r="O48" s="1151">
        <v>17.399999999999999</v>
      </c>
      <c r="P48" s="1151">
        <v>0.28999999999999998</v>
      </c>
      <c r="Q48" s="1151">
        <v>0</v>
      </c>
      <c r="R48" s="1151">
        <v>0</v>
      </c>
      <c r="S48" s="1162">
        <v>3</v>
      </c>
    </row>
    <row r="49" spans="1:19" s="1160" customFormat="1">
      <c r="B49" s="1149">
        <v>44</v>
      </c>
      <c r="C49" s="1155" t="s">
        <v>1878</v>
      </c>
      <c r="D49" s="1156">
        <v>153.9</v>
      </c>
      <c r="E49" s="1156">
        <v>61.78</v>
      </c>
      <c r="F49" s="1156">
        <v>0</v>
      </c>
      <c r="G49" s="1156">
        <v>45.15</v>
      </c>
      <c r="H49" s="1156">
        <v>1.93</v>
      </c>
      <c r="I49" s="1156">
        <v>-1.23</v>
      </c>
      <c r="J49" s="1156">
        <v>-0.43</v>
      </c>
      <c r="K49" s="1156">
        <v>-0.47</v>
      </c>
      <c r="L49" s="1157">
        <v>740</v>
      </c>
      <c r="M49" s="1157">
        <v>0</v>
      </c>
      <c r="N49" s="1158">
        <v>0</v>
      </c>
      <c r="O49" s="1156">
        <v>149.41</v>
      </c>
      <c r="P49" s="1156">
        <v>4.49</v>
      </c>
      <c r="Q49" s="1156">
        <v>0</v>
      </c>
      <c r="R49" s="1156">
        <v>0</v>
      </c>
      <c r="S49" s="1159">
        <v>2</v>
      </c>
    </row>
    <row r="50" spans="1:19" s="1160" customFormat="1">
      <c r="B50" s="1149">
        <v>45</v>
      </c>
      <c r="C50" s="1155" t="s">
        <v>1879</v>
      </c>
      <c r="D50" s="1156">
        <v>113.68</v>
      </c>
      <c r="E50" s="1156">
        <v>0</v>
      </c>
      <c r="F50" s="1156">
        <v>0</v>
      </c>
      <c r="G50" s="1156">
        <v>2.5299999999999998</v>
      </c>
      <c r="H50" s="1156">
        <v>0.04</v>
      </c>
      <c r="I50" s="1156">
        <v>-1.05</v>
      </c>
      <c r="J50" s="1156">
        <v>-0.06</v>
      </c>
      <c r="K50" s="1156">
        <v>-0.01</v>
      </c>
      <c r="L50" s="1157">
        <v>337</v>
      </c>
      <c r="M50" s="1157">
        <v>0</v>
      </c>
      <c r="N50" s="1158">
        <v>0</v>
      </c>
      <c r="O50" s="1156">
        <v>112.92</v>
      </c>
      <c r="P50" s="1156">
        <v>0.76</v>
      </c>
      <c r="Q50" s="1156">
        <v>0</v>
      </c>
      <c r="R50" s="1156">
        <v>0</v>
      </c>
      <c r="S50" s="1159">
        <v>3</v>
      </c>
    </row>
    <row r="51" spans="1:19" ht="15">
      <c r="B51" s="1149">
        <v>46</v>
      </c>
      <c r="C51" s="1163" t="s">
        <v>1880</v>
      </c>
      <c r="D51" s="1151">
        <v>11.92</v>
      </c>
      <c r="E51" s="1151">
        <v>0</v>
      </c>
      <c r="F51" s="1151">
        <v>0</v>
      </c>
      <c r="G51" s="1151">
        <v>1.67</v>
      </c>
      <c r="H51" s="1151">
        <v>0.04</v>
      </c>
      <c r="I51" s="1151">
        <v>-0.11</v>
      </c>
      <c r="J51" s="1151">
        <v>-0.05</v>
      </c>
      <c r="K51" s="1151">
        <v>-0.01</v>
      </c>
      <c r="L51" s="1152">
        <v>280</v>
      </c>
      <c r="M51" s="1152">
        <v>0</v>
      </c>
      <c r="N51" s="1153">
        <v>0</v>
      </c>
      <c r="O51" s="1151">
        <v>11.33</v>
      </c>
      <c r="P51" s="1151">
        <v>0.59</v>
      </c>
      <c r="Q51" s="1151">
        <v>0</v>
      </c>
      <c r="R51" s="1151">
        <v>0</v>
      </c>
      <c r="S51" s="1162">
        <v>3</v>
      </c>
    </row>
    <row r="52" spans="1:19" ht="15">
      <c r="B52" s="1149">
        <v>47</v>
      </c>
      <c r="C52" s="1163" t="s">
        <v>1881</v>
      </c>
      <c r="D52" s="1151">
        <v>0.53</v>
      </c>
      <c r="E52" s="1151">
        <v>0</v>
      </c>
      <c r="F52" s="1151">
        <v>0</v>
      </c>
      <c r="G52" s="1151">
        <v>0</v>
      </c>
      <c r="H52" s="1151">
        <v>0</v>
      </c>
      <c r="I52" s="1151">
        <v>0</v>
      </c>
      <c r="J52" s="1151">
        <v>0</v>
      </c>
      <c r="K52" s="1151">
        <v>0</v>
      </c>
      <c r="L52" s="1152">
        <v>0</v>
      </c>
      <c r="M52" s="1152">
        <v>0</v>
      </c>
      <c r="N52" s="1153">
        <v>0</v>
      </c>
      <c r="O52" s="1151">
        <v>0.53</v>
      </c>
      <c r="P52" s="1151">
        <v>0</v>
      </c>
      <c r="Q52" s="1151">
        <v>0</v>
      </c>
      <c r="R52" s="1151">
        <v>0</v>
      </c>
      <c r="S52" s="1162">
        <v>2</v>
      </c>
    </row>
    <row r="53" spans="1:19" ht="15">
      <c r="B53" s="1149">
        <v>48</v>
      </c>
      <c r="C53" s="1163" t="s">
        <v>1882</v>
      </c>
      <c r="D53" s="1151">
        <v>1.85</v>
      </c>
      <c r="E53" s="1151">
        <v>0</v>
      </c>
      <c r="F53" s="1151">
        <v>0</v>
      </c>
      <c r="G53" s="1151">
        <v>0</v>
      </c>
      <c r="H53" s="1151">
        <v>0</v>
      </c>
      <c r="I53" s="1151">
        <v>0</v>
      </c>
      <c r="J53" s="1151">
        <v>0</v>
      </c>
      <c r="K53" s="1151">
        <v>0</v>
      </c>
      <c r="L53" s="1152">
        <v>2</v>
      </c>
      <c r="M53" s="1152">
        <v>0</v>
      </c>
      <c r="N53" s="1153">
        <v>0</v>
      </c>
      <c r="O53" s="1151">
        <v>1.85</v>
      </c>
      <c r="P53" s="1151">
        <v>0</v>
      </c>
      <c r="Q53" s="1151">
        <v>0</v>
      </c>
      <c r="R53" s="1151">
        <v>0</v>
      </c>
      <c r="S53" s="1162">
        <v>2</v>
      </c>
    </row>
    <row r="54" spans="1:19" ht="15">
      <c r="B54" s="1149">
        <v>49</v>
      </c>
      <c r="C54" s="1163" t="s">
        <v>1883</v>
      </c>
      <c r="D54" s="1151">
        <v>98.47</v>
      </c>
      <c r="E54" s="1151">
        <v>0</v>
      </c>
      <c r="F54" s="1151">
        <v>0</v>
      </c>
      <c r="G54" s="1151">
        <v>0.78</v>
      </c>
      <c r="H54" s="1151">
        <v>0</v>
      </c>
      <c r="I54" s="1151">
        <v>-0.94</v>
      </c>
      <c r="J54" s="1151">
        <v>-0.01</v>
      </c>
      <c r="K54" s="1151">
        <v>0</v>
      </c>
      <c r="L54" s="1152">
        <v>51</v>
      </c>
      <c r="M54" s="1152">
        <v>0</v>
      </c>
      <c r="N54" s="1153">
        <v>0</v>
      </c>
      <c r="O54" s="1151">
        <v>98.3</v>
      </c>
      <c r="P54" s="1151">
        <v>0.17</v>
      </c>
      <c r="Q54" s="1151">
        <v>0</v>
      </c>
      <c r="R54" s="1151">
        <v>0</v>
      </c>
      <c r="S54" s="1162">
        <v>3</v>
      </c>
    </row>
    <row r="55" spans="1:19" ht="15">
      <c r="B55" s="1149">
        <v>50</v>
      </c>
      <c r="C55" s="1163" t="s">
        <v>1884</v>
      </c>
      <c r="D55" s="1151">
        <v>0.91</v>
      </c>
      <c r="E55" s="1151">
        <v>0</v>
      </c>
      <c r="F55" s="1151">
        <v>0</v>
      </c>
      <c r="G55" s="1151">
        <v>0.08</v>
      </c>
      <c r="H55" s="1151">
        <v>0</v>
      </c>
      <c r="I55" s="1151">
        <v>0</v>
      </c>
      <c r="J55" s="1151">
        <v>0</v>
      </c>
      <c r="K55" s="1151">
        <v>0</v>
      </c>
      <c r="L55" s="1152">
        <v>4</v>
      </c>
      <c r="M55" s="1152">
        <v>0</v>
      </c>
      <c r="N55" s="1153">
        <v>0</v>
      </c>
      <c r="O55" s="1164">
        <v>0.91</v>
      </c>
      <c r="P55" s="1164">
        <v>0</v>
      </c>
      <c r="Q55" s="1164">
        <v>0</v>
      </c>
      <c r="R55" s="1164">
        <v>0</v>
      </c>
      <c r="S55" s="1165">
        <v>4</v>
      </c>
    </row>
    <row r="56" spans="1:19" s="1166" customFormat="1">
      <c r="B56" s="1149">
        <v>51</v>
      </c>
      <c r="C56" s="1167" t="s">
        <v>1885</v>
      </c>
      <c r="D56" s="1156">
        <v>77.540000000000006</v>
      </c>
      <c r="E56" s="1156">
        <v>0</v>
      </c>
      <c r="F56" s="1156">
        <v>0</v>
      </c>
      <c r="G56" s="1156">
        <v>1.62</v>
      </c>
      <c r="H56" s="1156">
        <v>3.79</v>
      </c>
      <c r="I56" s="1156">
        <v>-0.5</v>
      </c>
      <c r="J56" s="1156">
        <v>-0.02</v>
      </c>
      <c r="K56" s="1156">
        <v>-0.33</v>
      </c>
      <c r="L56" s="1157">
        <v>6274</v>
      </c>
      <c r="M56" s="1157">
        <v>0</v>
      </c>
      <c r="N56" s="1158">
        <v>0</v>
      </c>
      <c r="O56" s="1168">
        <v>77.150000000000006</v>
      </c>
      <c r="P56" s="1168">
        <v>0.39</v>
      </c>
      <c r="Q56" s="1168">
        <v>0</v>
      </c>
      <c r="R56" s="1168">
        <v>0</v>
      </c>
      <c r="S56" s="1169">
        <v>4</v>
      </c>
    </row>
    <row r="57" spans="1:19" s="1160" customFormat="1">
      <c r="A57" s="1170"/>
      <c r="B57" s="1149">
        <v>52</v>
      </c>
      <c r="C57" s="1155" t="s">
        <v>1886</v>
      </c>
      <c r="D57" s="1156">
        <v>1551.14</v>
      </c>
      <c r="E57" s="1156">
        <v>0</v>
      </c>
      <c r="F57" s="1156">
        <v>0</v>
      </c>
      <c r="G57" s="1156">
        <v>101.34</v>
      </c>
      <c r="H57" s="1156">
        <v>32.53</v>
      </c>
      <c r="I57" s="1156">
        <v>-10.92</v>
      </c>
      <c r="J57" s="1156">
        <v>-1.74</v>
      </c>
      <c r="K57" s="1156">
        <v>-4.25</v>
      </c>
      <c r="L57" s="1157">
        <v>119523</v>
      </c>
      <c r="M57" s="1157">
        <v>0</v>
      </c>
      <c r="N57" s="1158">
        <v>0</v>
      </c>
      <c r="O57" s="1168">
        <v>1520.75</v>
      </c>
      <c r="P57" s="1168">
        <v>30.37</v>
      </c>
      <c r="Q57" s="1168">
        <v>0.02</v>
      </c>
      <c r="R57" s="1168">
        <v>0</v>
      </c>
      <c r="S57" s="1169">
        <v>3</v>
      </c>
    </row>
    <row r="58" spans="1:19" s="1177" customFormat="1" ht="12.75" customHeight="1">
      <c r="A58" s="946"/>
      <c r="B58" s="1149">
        <v>53</v>
      </c>
      <c r="C58" s="1171" t="s">
        <v>1887</v>
      </c>
      <c r="D58" s="1151">
        <v>390.1</v>
      </c>
      <c r="E58" s="1172">
        <v>0</v>
      </c>
      <c r="F58" s="1172">
        <v>0</v>
      </c>
      <c r="G58" s="1172">
        <v>48</v>
      </c>
      <c r="H58" s="1172">
        <v>0.62</v>
      </c>
      <c r="I58" s="1172">
        <v>-2.36</v>
      </c>
      <c r="J58" s="1172">
        <v>-1.1299999999999999</v>
      </c>
      <c r="K58" s="1172">
        <v>-0.14000000000000001</v>
      </c>
      <c r="L58" s="1173"/>
      <c r="M58" s="1173"/>
      <c r="N58" s="1174"/>
      <c r="O58" s="1175">
        <v>387.4</v>
      </c>
      <c r="P58" s="1175">
        <v>2.7</v>
      </c>
      <c r="Q58" s="1175">
        <v>0</v>
      </c>
      <c r="R58" s="1175">
        <v>0</v>
      </c>
      <c r="S58" s="1176">
        <v>3</v>
      </c>
    </row>
    <row r="59" spans="1:19" s="1177" customFormat="1">
      <c r="B59" s="1149">
        <v>54</v>
      </c>
      <c r="C59" s="1126" t="s">
        <v>1888</v>
      </c>
      <c r="D59" s="1172"/>
      <c r="E59" s="1172"/>
      <c r="F59" s="1172"/>
      <c r="G59" s="1172"/>
      <c r="H59" s="1172"/>
      <c r="I59" s="1172"/>
      <c r="J59" s="1172"/>
      <c r="K59" s="1172"/>
      <c r="L59" s="1178"/>
      <c r="M59" s="1178"/>
      <c r="N59" s="1179"/>
      <c r="O59" s="1175"/>
      <c r="P59" s="1175"/>
      <c r="Q59" s="1175"/>
      <c r="R59" s="1175"/>
      <c r="S59" s="1180"/>
    </row>
    <row r="60" spans="1:19" s="1177" customFormat="1" ht="15">
      <c r="B60" s="1149">
        <v>55</v>
      </c>
      <c r="C60" s="1181" t="s">
        <v>1889</v>
      </c>
      <c r="D60" s="1172">
        <v>390.1</v>
      </c>
      <c r="E60" s="1172">
        <v>0</v>
      </c>
      <c r="F60" s="1172">
        <v>0</v>
      </c>
      <c r="G60" s="1172">
        <v>48</v>
      </c>
      <c r="H60" s="1172">
        <v>0.62</v>
      </c>
      <c r="I60" s="1172">
        <v>-2.36</v>
      </c>
      <c r="J60" s="1172">
        <v>-1.1299999999999999</v>
      </c>
      <c r="K60" s="1172">
        <v>-0.14000000000000001</v>
      </c>
      <c r="L60" s="1178"/>
      <c r="M60" s="1178"/>
      <c r="N60" s="1179"/>
      <c r="O60" s="1175">
        <v>381.46</v>
      </c>
      <c r="P60" s="1175">
        <v>8.64</v>
      </c>
      <c r="Q60" s="1175">
        <v>0</v>
      </c>
      <c r="R60" s="1175">
        <v>0</v>
      </c>
      <c r="S60" s="1180">
        <v>3</v>
      </c>
    </row>
    <row r="61" spans="1:19" s="1160" customFormat="1">
      <c r="B61" s="1149">
        <v>56</v>
      </c>
      <c r="C61" s="1182" t="s">
        <v>750</v>
      </c>
      <c r="D61" s="1172">
        <v>2947.76</v>
      </c>
      <c r="E61" s="1172">
        <v>128.91999999999999</v>
      </c>
      <c r="F61" s="1172">
        <v>0.03</v>
      </c>
      <c r="G61" s="1172">
        <v>230.54</v>
      </c>
      <c r="H61" s="1172">
        <v>87.04</v>
      </c>
      <c r="I61" s="1172">
        <v>-30.33</v>
      </c>
      <c r="J61" s="1172">
        <v>-3.77</v>
      </c>
      <c r="K61" s="1172">
        <v>-15.78</v>
      </c>
      <c r="L61" s="1183">
        <v>346399</v>
      </c>
      <c r="M61" s="1183">
        <v>102576</v>
      </c>
      <c r="N61" s="1184">
        <v>2.1999999999999999E-2</v>
      </c>
      <c r="O61" s="1172">
        <v>2880.14</v>
      </c>
      <c r="P61" s="1172">
        <v>67.34</v>
      </c>
      <c r="Q61" s="1172">
        <v>0.28000000000000003</v>
      </c>
      <c r="R61" s="1172">
        <v>0</v>
      </c>
      <c r="S61" s="1185">
        <v>3</v>
      </c>
    </row>
    <row r="62" spans="1:19">
      <c r="C62" s="1186" t="s">
        <v>2430</v>
      </c>
      <c r="D62" s="1187"/>
      <c r="E62" s="1188"/>
      <c r="G62" s="1188"/>
      <c r="H62" s="1188"/>
      <c r="I62" s="1188"/>
      <c r="J62" s="1188"/>
      <c r="K62" s="1188"/>
    </row>
    <row r="63" spans="1:19">
      <c r="C63" s="1189"/>
      <c r="D63" s="1190"/>
      <c r="E63" s="1191"/>
      <c r="G63" s="1191"/>
      <c r="H63" s="1191"/>
      <c r="I63" s="1191"/>
      <c r="J63" s="1191"/>
      <c r="K63" s="1191"/>
    </row>
    <row r="64" spans="1:19" ht="11.5" customHeight="1">
      <c r="D64" s="1192"/>
      <c r="E64" s="1109"/>
      <c r="F64" s="1193"/>
      <c r="G64" s="1109"/>
      <c r="H64" s="1109"/>
      <c r="I64" s="1109"/>
      <c r="J64" s="1109"/>
      <c r="K64" s="1109"/>
    </row>
    <row r="65" spans="3:3" ht="120">
      <c r="C65" s="1194" t="s">
        <v>2431</v>
      </c>
    </row>
  </sheetData>
  <mergeCells count="9">
    <mergeCell ref="Q4:Q5"/>
    <mergeCell ref="R4:R5"/>
    <mergeCell ref="S4:S5"/>
    <mergeCell ref="D4:H4"/>
    <mergeCell ref="I4:K4"/>
    <mergeCell ref="L4:M4"/>
    <mergeCell ref="N4:N5"/>
    <mergeCell ref="O4:O5"/>
    <mergeCell ref="P4:P5"/>
  </mergeCells>
  <pageMargins left="0.7" right="0.7" top="0.75" bottom="0.75" header="0.3" footer="0.3"/>
  <pageSetup paperSize="9" orientation="portrait" r:id="rId1"/>
  <headerFooter>
    <oddHeader>&amp;L&amp;"Calibri"&amp;12&amp;K000000EBA Regular Use&amp;1#</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82865-570C-4409-B639-81EC354DBCE5}">
  <sheetPr codeName="Sheet24"/>
  <dimension ref="B1:X20"/>
  <sheetViews>
    <sheetView topLeftCell="A4" zoomScale="90" zoomScaleNormal="90" workbookViewId="0">
      <selection activeCell="L22" sqref="L22"/>
    </sheetView>
  </sheetViews>
  <sheetFormatPr baseColWidth="10" defaultColWidth="8.6640625" defaultRowHeight="15"/>
  <cols>
    <col min="1" max="1" width="8.6640625" style="863"/>
    <col min="2" max="2" width="3" style="863" bestFit="1" customWidth="1"/>
    <col min="3" max="3" width="84.5" style="863" bestFit="1" customWidth="1"/>
    <col min="4" max="5" width="8.6640625" style="863"/>
    <col min="6" max="6" width="9.5" style="863" customWidth="1"/>
    <col min="7" max="8" width="8.6640625" style="863"/>
    <col min="9" max="9" width="10.5" style="863" customWidth="1"/>
    <col min="10" max="17" width="8.6640625" style="863"/>
    <col min="18" max="18" width="11.5" style="863" bestFit="1" customWidth="1"/>
    <col min="19" max="19" width="27.5" style="863" bestFit="1" customWidth="1"/>
    <col min="20" max="16384" width="8.6640625" style="863"/>
  </cols>
  <sheetData>
    <row r="1" spans="2:24" s="1133" customFormat="1" ht="14">
      <c r="D1" s="1191"/>
      <c r="E1" s="1191"/>
    </row>
    <row r="2" spans="2:24" s="1133" customFormat="1">
      <c r="C2" s="1195" t="s">
        <v>2432</v>
      </c>
      <c r="D2" s="1109"/>
      <c r="E2" s="1191"/>
      <c r="F2" s="1191"/>
      <c r="G2" s="1191"/>
      <c r="H2" s="1191"/>
      <c r="I2" s="1191"/>
      <c r="J2" s="1191"/>
      <c r="K2" s="1191"/>
      <c r="L2" s="1191"/>
      <c r="M2" s="1191"/>
      <c r="N2" s="1191"/>
      <c r="O2" s="1191"/>
      <c r="P2" s="1191"/>
      <c r="Q2" s="1191"/>
      <c r="R2" s="1191"/>
      <c r="S2" s="1191"/>
      <c r="T2" s="1191"/>
      <c r="U2" s="1191"/>
      <c r="V2" s="1191"/>
      <c r="W2" s="1191"/>
      <c r="X2" s="1191"/>
    </row>
    <row r="3" spans="2:24" s="1133" customFormat="1">
      <c r="C3" s="1195"/>
      <c r="D3" s="1109"/>
      <c r="E3" s="1191"/>
      <c r="F3" s="1191"/>
      <c r="G3" s="1191"/>
      <c r="H3" s="1191"/>
      <c r="I3" s="1191"/>
      <c r="J3" s="1191"/>
      <c r="K3" s="1191"/>
      <c r="L3" s="1191"/>
      <c r="M3" s="1191"/>
      <c r="N3" s="1191"/>
      <c r="O3" s="1191"/>
      <c r="P3" s="1191"/>
      <c r="Q3" s="1191"/>
      <c r="R3" s="1191"/>
      <c r="S3" s="1191"/>
      <c r="T3" s="1191"/>
      <c r="U3" s="1191"/>
      <c r="V3" s="1191"/>
      <c r="W3" s="1191"/>
      <c r="X3" s="1191"/>
    </row>
    <row r="4" spans="2:24" s="1133" customFormat="1" ht="14">
      <c r="D4" s="1138" t="s">
        <v>7</v>
      </c>
      <c r="E4" s="1138" t="s">
        <v>8</v>
      </c>
      <c r="F4" s="1138" t="s">
        <v>9</v>
      </c>
      <c r="G4" s="1138" t="s">
        <v>46</v>
      </c>
      <c r="H4" s="1138" t="s">
        <v>47</v>
      </c>
      <c r="I4" s="1138" t="s">
        <v>155</v>
      </c>
      <c r="J4" s="1138" t="s">
        <v>156</v>
      </c>
      <c r="K4" s="1138" t="s">
        <v>157</v>
      </c>
      <c r="L4" s="1138" t="s">
        <v>158</v>
      </c>
      <c r="M4" s="1138" t="s">
        <v>159</v>
      </c>
      <c r="N4" s="1138" t="s">
        <v>160</v>
      </c>
      <c r="O4" s="1138" t="s">
        <v>161</v>
      </c>
      <c r="P4" s="1138" t="s">
        <v>162</v>
      </c>
      <c r="Q4" s="1138" t="s">
        <v>754</v>
      </c>
      <c r="R4" s="1138" t="s">
        <v>755</v>
      </c>
      <c r="S4" s="1138" t="s">
        <v>756</v>
      </c>
    </row>
    <row r="5" spans="2:24" s="1133" customFormat="1" ht="24" customHeight="1">
      <c r="C5" s="1143" t="s">
        <v>1890</v>
      </c>
      <c r="D5" s="1693" t="s">
        <v>1891</v>
      </c>
      <c r="E5" s="1694"/>
      <c r="F5" s="1694"/>
      <c r="G5" s="1694"/>
      <c r="H5" s="1694"/>
      <c r="I5" s="1694"/>
      <c r="J5" s="1694"/>
      <c r="K5" s="1694"/>
      <c r="L5" s="1694"/>
      <c r="M5" s="1694"/>
      <c r="N5" s="1694"/>
      <c r="O5" s="1694"/>
      <c r="P5" s="1694"/>
      <c r="Q5" s="1694"/>
      <c r="R5" s="1694"/>
      <c r="S5" s="1695"/>
      <c r="T5" s="1196"/>
    </row>
    <row r="6" spans="2:24" s="1133" customFormat="1" ht="24" customHeight="1">
      <c r="C6" s="1146"/>
      <c r="D6" s="1197"/>
      <c r="E6" s="1696" t="s">
        <v>1892</v>
      </c>
      <c r="F6" s="1697"/>
      <c r="G6" s="1697"/>
      <c r="H6" s="1697"/>
      <c r="I6" s="1697"/>
      <c r="J6" s="1698"/>
      <c r="K6" s="1696" t="s">
        <v>1893</v>
      </c>
      <c r="L6" s="1697"/>
      <c r="M6" s="1697"/>
      <c r="N6" s="1697"/>
      <c r="O6" s="1697"/>
      <c r="P6" s="1697"/>
      <c r="Q6" s="1698"/>
      <c r="R6" s="1693" t="s">
        <v>1894</v>
      </c>
      <c r="S6" s="1695"/>
      <c r="T6" s="1196"/>
    </row>
    <row r="7" spans="2:24" s="1133" customFormat="1" ht="43.75" customHeight="1">
      <c r="C7" s="1198"/>
      <c r="D7" s="1199"/>
      <c r="E7" s="1200" t="s">
        <v>1895</v>
      </c>
      <c r="F7" s="1200" t="s">
        <v>1896</v>
      </c>
      <c r="G7" s="1200" t="s">
        <v>1897</v>
      </c>
      <c r="H7" s="1200" t="s">
        <v>1898</v>
      </c>
      <c r="I7" s="1200" t="s">
        <v>1899</v>
      </c>
      <c r="J7" s="1200" t="s">
        <v>1900</v>
      </c>
      <c r="K7" s="1199" t="s">
        <v>1901</v>
      </c>
      <c r="L7" s="1199" t="s">
        <v>1902</v>
      </c>
      <c r="M7" s="1199" t="s">
        <v>1903</v>
      </c>
      <c r="N7" s="1199" t="s">
        <v>1904</v>
      </c>
      <c r="O7" s="1199" t="s">
        <v>1905</v>
      </c>
      <c r="P7" s="1199" t="s">
        <v>1906</v>
      </c>
      <c r="Q7" s="1199" t="s">
        <v>1907</v>
      </c>
      <c r="R7" s="1201"/>
      <c r="S7" s="1202" t="s">
        <v>1908</v>
      </c>
      <c r="T7" s="1196"/>
    </row>
    <row r="8" spans="2:24" s="1133" customFormat="1">
      <c r="B8" s="1138">
        <v>1</v>
      </c>
      <c r="C8" s="1203" t="s">
        <v>1909</v>
      </c>
      <c r="D8" s="1207">
        <v>3191.48</v>
      </c>
      <c r="E8" s="1208">
        <v>106.88</v>
      </c>
      <c r="F8" s="1208">
        <v>979.19</v>
      </c>
      <c r="G8" s="1208">
        <v>91.23</v>
      </c>
      <c r="H8" s="1208">
        <v>5.23</v>
      </c>
      <c r="I8" s="1208">
        <v>2.52</v>
      </c>
      <c r="J8" s="1208">
        <v>0.57999999999999996</v>
      </c>
      <c r="K8" s="1207">
        <v>335.56</v>
      </c>
      <c r="L8" s="1207">
        <v>429.57</v>
      </c>
      <c r="M8" s="1207">
        <v>285.24</v>
      </c>
      <c r="N8" s="1207">
        <v>157.1</v>
      </c>
      <c r="O8" s="1207">
        <v>140.15</v>
      </c>
      <c r="P8" s="1207">
        <v>38.81</v>
      </c>
      <c r="Q8" s="1207">
        <v>7.8</v>
      </c>
      <c r="R8" s="1209">
        <v>1797.25</v>
      </c>
      <c r="S8" s="1207">
        <v>0</v>
      </c>
      <c r="T8" s="1196"/>
    </row>
    <row r="9" spans="2:24" s="1133" customFormat="1" ht="14">
      <c r="B9" s="1138">
        <v>2</v>
      </c>
      <c r="C9" s="1204" t="s">
        <v>1910</v>
      </c>
      <c r="D9" s="1207">
        <v>1418.09</v>
      </c>
      <c r="E9" s="1208">
        <v>46.52</v>
      </c>
      <c r="F9" s="1208">
        <v>88.67</v>
      </c>
      <c r="G9" s="1208">
        <v>46.37</v>
      </c>
      <c r="H9" s="1208">
        <v>0.45</v>
      </c>
      <c r="I9" s="1208">
        <v>0</v>
      </c>
      <c r="J9" s="1208">
        <v>0</v>
      </c>
      <c r="K9" s="1207">
        <v>65.180000000000007</v>
      </c>
      <c r="L9" s="1207">
        <v>48.7</v>
      </c>
      <c r="M9" s="1207">
        <v>52.8</v>
      </c>
      <c r="N9" s="1207">
        <v>11.68</v>
      </c>
      <c r="O9" s="1207">
        <v>24.51</v>
      </c>
      <c r="P9" s="1207">
        <v>1.83</v>
      </c>
      <c r="Q9" s="1207">
        <v>0.27</v>
      </c>
      <c r="R9" s="1207">
        <v>1213.1199999999999</v>
      </c>
      <c r="S9" s="1207">
        <v>0</v>
      </c>
      <c r="T9" s="1196"/>
    </row>
    <row r="10" spans="2:24" s="1133" customFormat="1" ht="14">
      <c r="B10" s="1138">
        <v>3</v>
      </c>
      <c r="C10" s="1204" t="s">
        <v>1911</v>
      </c>
      <c r="D10" s="1207">
        <v>1773.39</v>
      </c>
      <c r="E10" s="1208">
        <v>60.36</v>
      </c>
      <c r="F10" s="1208">
        <v>890.52</v>
      </c>
      <c r="G10" s="1208">
        <v>44.86</v>
      </c>
      <c r="H10" s="1208">
        <v>4.78</v>
      </c>
      <c r="I10" s="1208">
        <v>2.52</v>
      </c>
      <c r="J10" s="1208">
        <v>0.57999999999999996</v>
      </c>
      <c r="K10" s="1207">
        <v>270.38</v>
      </c>
      <c r="L10" s="1207">
        <v>380.87</v>
      </c>
      <c r="M10" s="1207">
        <v>232.44</v>
      </c>
      <c r="N10" s="1207">
        <v>145.41999999999999</v>
      </c>
      <c r="O10" s="1207">
        <v>115.64</v>
      </c>
      <c r="P10" s="1207">
        <v>36.979999999999997</v>
      </c>
      <c r="Q10" s="1207">
        <v>7.53</v>
      </c>
      <c r="R10" s="1207">
        <v>584.13</v>
      </c>
      <c r="S10" s="1207">
        <v>0</v>
      </c>
      <c r="T10" s="1196"/>
    </row>
    <row r="11" spans="2:24" s="1133" customFormat="1" ht="14">
      <c r="B11" s="1138">
        <v>4</v>
      </c>
      <c r="C11" s="1204" t="s">
        <v>1912</v>
      </c>
      <c r="D11" s="1207"/>
      <c r="E11" s="1208"/>
      <c r="F11" s="1208"/>
      <c r="G11" s="1208"/>
      <c r="H11" s="1208"/>
      <c r="I11" s="1208"/>
      <c r="J11" s="1208"/>
      <c r="K11" s="1207"/>
      <c r="L11" s="1207"/>
      <c r="M11" s="1207"/>
      <c r="N11" s="1207"/>
      <c r="O11" s="1207"/>
      <c r="P11" s="1207"/>
      <c r="Q11" s="1207"/>
      <c r="R11" s="1207"/>
      <c r="S11" s="1207"/>
      <c r="T11" s="1196"/>
    </row>
    <row r="12" spans="2:24" s="1133" customFormat="1" ht="14">
      <c r="B12" s="1138">
        <v>5</v>
      </c>
      <c r="C12" s="1205" t="s">
        <v>1913</v>
      </c>
      <c r="D12" s="1207"/>
      <c r="E12" s="1208"/>
      <c r="F12" s="1208"/>
      <c r="G12" s="1208"/>
      <c r="H12" s="1208"/>
      <c r="I12" s="1208"/>
      <c r="J12" s="1208"/>
      <c r="K12" s="1210"/>
      <c r="L12" s="1210"/>
      <c r="M12" s="1210"/>
      <c r="N12" s="1210"/>
      <c r="O12" s="1210"/>
      <c r="P12" s="1210"/>
      <c r="Q12" s="1210"/>
      <c r="R12" s="1207"/>
      <c r="S12" s="1207"/>
      <c r="T12" s="1196"/>
    </row>
    <row r="13" spans="2:24" s="1133" customFormat="1">
      <c r="B13" s="1138">
        <v>6</v>
      </c>
      <c r="C13" s="1203" t="s">
        <v>1914</v>
      </c>
      <c r="D13" s="1209">
        <v>570.80999999999995</v>
      </c>
      <c r="E13" s="1208">
        <v>34.56</v>
      </c>
      <c r="F13" s="1208">
        <v>73.66</v>
      </c>
      <c r="G13" s="1208">
        <v>44.91</v>
      </c>
      <c r="H13" s="1208">
        <v>15.83</v>
      </c>
      <c r="I13" s="1208">
        <v>9.86</v>
      </c>
      <c r="J13" s="1208">
        <v>18.920000000000002</v>
      </c>
      <c r="K13" s="1207">
        <v>21.58</v>
      </c>
      <c r="L13" s="1207">
        <v>117.12</v>
      </c>
      <c r="M13" s="1207">
        <v>138.13999999999999</v>
      </c>
      <c r="N13" s="1207">
        <v>76.42</v>
      </c>
      <c r="O13" s="1207">
        <v>26.52</v>
      </c>
      <c r="P13" s="1207">
        <v>2.19</v>
      </c>
      <c r="Q13" s="1207">
        <v>4.5999999999999996</v>
      </c>
      <c r="R13" s="1209">
        <v>184.24</v>
      </c>
      <c r="S13" s="1207">
        <v>0</v>
      </c>
    </row>
    <row r="14" spans="2:24">
      <c r="B14" s="1138">
        <v>7</v>
      </c>
      <c r="C14" s="1204" t="s">
        <v>1910</v>
      </c>
      <c r="D14" s="1207">
        <v>406.18</v>
      </c>
      <c r="E14" s="1208">
        <v>31.36</v>
      </c>
      <c r="F14" s="1208">
        <v>59.76</v>
      </c>
      <c r="G14" s="1208">
        <v>17.86</v>
      </c>
      <c r="H14" s="1208">
        <v>10.28</v>
      </c>
      <c r="I14" s="1208">
        <v>8.0299999999999994</v>
      </c>
      <c r="J14" s="1208">
        <v>18.12</v>
      </c>
      <c r="K14" s="1207">
        <v>21.58</v>
      </c>
      <c r="L14" s="1207">
        <v>114.91</v>
      </c>
      <c r="M14" s="1207">
        <v>118.46</v>
      </c>
      <c r="N14" s="1207">
        <v>40.78</v>
      </c>
      <c r="O14" s="1207">
        <v>20.29</v>
      </c>
      <c r="P14" s="1207">
        <v>2.19</v>
      </c>
      <c r="Q14" s="1207">
        <v>4.5999999999999996</v>
      </c>
      <c r="R14" s="1207">
        <v>83.37</v>
      </c>
      <c r="S14" s="1207">
        <v>0</v>
      </c>
    </row>
    <row r="15" spans="2:24">
      <c r="B15" s="1138">
        <v>8</v>
      </c>
      <c r="C15" s="1204" t="s">
        <v>1911</v>
      </c>
      <c r="D15" s="1207">
        <v>164.63</v>
      </c>
      <c r="E15" s="1208">
        <v>3.2</v>
      </c>
      <c r="F15" s="1208">
        <v>13.9</v>
      </c>
      <c r="G15" s="1208">
        <v>27.05</v>
      </c>
      <c r="H15" s="1208">
        <v>5.55</v>
      </c>
      <c r="I15" s="1208">
        <v>1.83</v>
      </c>
      <c r="J15" s="1208">
        <v>0.8</v>
      </c>
      <c r="K15" s="1207">
        <v>0</v>
      </c>
      <c r="L15" s="1207">
        <v>2.21</v>
      </c>
      <c r="M15" s="1207">
        <v>19.68</v>
      </c>
      <c r="N15" s="1207">
        <v>35.64</v>
      </c>
      <c r="O15" s="1207">
        <v>6.23</v>
      </c>
      <c r="P15" s="1207">
        <v>0</v>
      </c>
      <c r="Q15" s="1207">
        <v>0</v>
      </c>
      <c r="R15" s="1207">
        <v>100.86999999999999</v>
      </c>
      <c r="S15" s="1207">
        <v>0</v>
      </c>
    </row>
    <row r="16" spans="2:24" s="1133" customFormat="1" ht="14">
      <c r="B16" s="1138">
        <v>9</v>
      </c>
      <c r="C16" s="1204" t="s">
        <v>1912</v>
      </c>
      <c r="D16" s="1207"/>
      <c r="E16" s="1208"/>
      <c r="F16" s="1208"/>
      <c r="G16" s="1208"/>
      <c r="H16" s="1208"/>
      <c r="I16" s="1208"/>
      <c r="J16" s="1208"/>
      <c r="K16" s="1207"/>
      <c r="L16" s="1207"/>
      <c r="M16" s="1207"/>
      <c r="N16" s="1207"/>
      <c r="O16" s="1207"/>
      <c r="P16" s="1207"/>
      <c r="Q16" s="1207"/>
      <c r="R16" s="1207"/>
      <c r="S16" s="1207"/>
      <c r="T16" s="1196"/>
    </row>
    <row r="17" spans="2:20" s="1133" customFormat="1" ht="14">
      <c r="B17" s="1138">
        <v>10</v>
      </c>
      <c r="C17" s="1205" t="s">
        <v>1913</v>
      </c>
      <c r="D17" s="1207"/>
      <c r="E17" s="1208"/>
      <c r="F17" s="1208"/>
      <c r="G17" s="1208"/>
      <c r="H17" s="1208"/>
      <c r="I17" s="1208"/>
      <c r="J17" s="1208"/>
      <c r="K17" s="1210"/>
      <c r="L17" s="1210"/>
      <c r="M17" s="1210"/>
      <c r="N17" s="1210"/>
      <c r="O17" s="1210"/>
      <c r="P17" s="1210"/>
      <c r="Q17" s="1210"/>
      <c r="R17" s="1207"/>
      <c r="S17" s="1207"/>
      <c r="T17" s="1196"/>
    </row>
    <row r="20" spans="2:20" ht="64">
      <c r="C20" s="1206" t="s">
        <v>2066</v>
      </c>
    </row>
  </sheetData>
  <mergeCells count="4">
    <mergeCell ref="D5:S5"/>
    <mergeCell ref="E6:J6"/>
    <mergeCell ref="K6:Q6"/>
    <mergeCell ref="R6:S6"/>
  </mergeCells>
  <pageMargins left="0.7" right="0.7" top="0.75" bottom="0.75" header="0.3" footer="0.3"/>
  <pageSetup orientation="portrait" r:id="rId1"/>
  <headerFooter>
    <oddHeader>&amp;L&amp;"Calibri"&amp;12&amp;K000000EBA Regular Use&amp;1#</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1B741-A0DC-4AEF-94A4-79CAD815C122}">
  <sheetPr codeName="Sheet25"/>
  <dimension ref="B2:I105"/>
  <sheetViews>
    <sheetView zoomScaleNormal="100" workbookViewId="0">
      <selection activeCell="F3" sqref="F3"/>
    </sheetView>
  </sheetViews>
  <sheetFormatPr baseColWidth="10" defaultColWidth="22.5" defaultRowHeight="15"/>
  <cols>
    <col min="1" max="1" width="4.1640625" style="863" customWidth="1"/>
    <col min="2" max="2" width="3.5" style="863" bestFit="1" customWidth="1"/>
    <col min="3" max="3" width="66.6640625" style="863" customWidth="1"/>
    <col min="4" max="4" width="21.5" style="863" customWidth="1"/>
    <col min="5" max="5" width="29.5" style="863" customWidth="1"/>
    <col min="6" max="6" width="26.5" style="863" customWidth="1"/>
    <col min="7" max="7" width="22.5" style="863"/>
    <col min="8" max="8" width="32.5" style="863" customWidth="1"/>
    <col min="9" max="10" width="26.5" style="863" customWidth="1"/>
    <col min="11" max="16384" width="22.5" style="863"/>
  </cols>
  <sheetData>
    <row r="2" spans="2:9" s="954" customFormat="1">
      <c r="C2" s="1195" t="s">
        <v>2433</v>
      </c>
      <c r="D2" s="1211"/>
    </row>
    <row r="3" spans="2:9" s="954" customFormat="1" ht="136.5" customHeight="1">
      <c r="C3" s="1212" t="s">
        <v>2347</v>
      </c>
      <c r="D3" s="1211"/>
    </row>
    <row r="4" spans="2:9" s="954" customFormat="1" ht="14">
      <c r="C4" s="1213" t="s">
        <v>7</v>
      </c>
      <c r="D4" s="1213" t="s">
        <v>8</v>
      </c>
      <c r="E4" s="1213" t="s">
        <v>9</v>
      </c>
      <c r="F4" s="1213" t="s">
        <v>46</v>
      </c>
      <c r="G4" s="1213" t="s">
        <v>47</v>
      </c>
      <c r="H4" s="1213" t="s">
        <v>155</v>
      </c>
      <c r="I4" s="1213" t="s">
        <v>156</v>
      </c>
    </row>
    <row r="5" spans="2:9" s="954" customFormat="1">
      <c r="C5" s="1214" t="s">
        <v>1915</v>
      </c>
      <c r="D5" s="1214" t="s">
        <v>1916</v>
      </c>
      <c r="E5" s="1214" t="s">
        <v>1917</v>
      </c>
      <c r="F5" s="1214" t="s">
        <v>1918</v>
      </c>
      <c r="G5" s="1214" t="s">
        <v>1919</v>
      </c>
      <c r="H5" s="1214" t="s">
        <v>1920</v>
      </c>
      <c r="I5" s="1214" t="s">
        <v>1921</v>
      </c>
    </row>
    <row r="6" spans="2:9" s="954" customFormat="1">
      <c r="B6" s="1702">
        <v>1</v>
      </c>
      <c r="C6" s="1704" t="s">
        <v>1922</v>
      </c>
      <c r="D6" s="1216">
        <v>35</v>
      </c>
      <c r="E6" s="1217">
        <v>185.73</v>
      </c>
      <c r="F6" s="1217" t="s">
        <v>2345</v>
      </c>
      <c r="G6" s="1218">
        <v>2022</v>
      </c>
      <c r="H6" s="1219">
        <v>0.437</v>
      </c>
      <c r="I6" s="1218"/>
    </row>
    <row r="7" spans="2:9" s="954" customFormat="1">
      <c r="B7" s="1703"/>
      <c r="C7" s="1705"/>
      <c r="D7" s="1216">
        <v>351</v>
      </c>
      <c r="E7" s="1217">
        <v>185.73</v>
      </c>
      <c r="F7" s="1217" t="s">
        <v>2345</v>
      </c>
      <c r="G7" s="1218">
        <v>2022</v>
      </c>
      <c r="H7" s="1219">
        <v>0.437</v>
      </c>
      <c r="I7" s="1218"/>
    </row>
    <row r="8" spans="2:9">
      <c r="C8" s="919" t="s">
        <v>2434</v>
      </c>
    </row>
    <row r="10" spans="2:9">
      <c r="C10" s="863" t="s">
        <v>1927</v>
      </c>
    </row>
    <row r="11" spans="2:9" ht="62.25" customHeight="1">
      <c r="C11" s="1220" t="s">
        <v>1928</v>
      </c>
      <c r="D11" s="1706" t="s">
        <v>1929</v>
      </c>
      <c r="E11" s="1707"/>
      <c r="F11" s="1699" t="s">
        <v>1930</v>
      </c>
      <c r="G11" s="1221"/>
      <c r="H11" s="1221"/>
    </row>
    <row r="12" spans="2:9">
      <c r="C12" s="1220" t="s">
        <v>2435</v>
      </c>
      <c r="D12" s="1222" t="s">
        <v>1931</v>
      </c>
      <c r="E12" s="1222" t="s">
        <v>1932</v>
      </c>
      <c r="F12" s="1700"/>
      <c r="G12" s="1223"/>
      <c r="H12" s="1223"/>
    </row>
    <row r="13" spans="2:9">
      <c r="B13" s="1224"/>
      <c r="C13" s="1220" t="s">
        <v>1924</v>
      </c>
      <c r="D13" s="1220" t="s">
        <v>1933</v>
      </c>
      <c r="E13" s="1220">
        <v>301</v>
      </c>
      <c r="F13" s="1699" t="s">
        <v>1934</v>
      </c>
      <c r="G13" s="1224"/>
      <c r="H13" s="1224"/>
    </row>
    <row r="14" spans="2:9">
      <c r="B14" s="1224"/>
      <c r="C14" s="1220" t="s">
        <v>1924</v>
      </c>
      <c r="D14" s="1220" t="s">
        <v>1933</v>
      </c>
      <c r="E14" s="1220">
        <v>3011</v>
      </c>
      <c r="F14" s="1700"/>
      <c r="G14" s="1224"/>
      <c r="H14" s="1224"/>
    </row>
    <row r="15" spans="2:9">
      <c r="B15" s="1224"/>
      <c r="C15" s="1220" t="s">
        <v>1924</v>
      </c>
      <c r="D15" s="1220" t="s">
        <v>1933</v>
      </c>
      <c r="E15" s="1220">
        <v>3012</v>
      </c>
      <c r="F15" s="1700"/>
      <c r="G15" s="1224"/>
      <c r="H15" s="1224"/>
    </row>
    <row r="16" spans="2:9">
      <c r="B16" s="1224"/>
      <c r="C16" s="1220" t="s">
        <v>1924</v>
      </c>
      <c r="D16" s="1220" t="s">
        <v>1933</v>
      </c>
      <c r="E16" s="1220">
        <v>3315</v>
      </c>
      <c r="F16" s="1700"/>
      <c r="G16" s="1224"/>
      <c r="H16" s="1224"/>
    </row>
    <row r="17" spans="2:8">
      <c r="B17" s="1224"/>
      <c r="C17" s="1220" t="s">
        <v>1924</v>
      </c>
      <c r="D17" s="1220" t="s">
        <v>1933</v>
      </c>
      <c r="E17" s="1220">
        <v>50</v>
      </c>
      <c r="F17" s="1700"/>
      <c r="G17" s="1224"/>
      <c r="H17" s="1224"/>
    </row>
    <row r="18" spans="2:8">
      <c r="B18" s="1224"/>
      <c r="C18" s="1220" t="s">
        <v>1924</v>
      </c>
      <c r="D18" s="1220" t="s">
        <v>1933</v>
      </c>
      <c r="E18" s="1220">
        <v>501</v>
      </c>
      <c r="F18" s="1700"/>
      <c r="G18" s="1224"/>
      <c r="H18" s="1224"/>
    </row>
    <row r="19" spans="2:8">
      <c r="B19" s="1224"/>
      <c r="C19" s="1220" t="s">
        <v>1924</v>
      </c>
      <c r="D19" s="1220" t="s">
        <v>1933</v>
      </c>
      <c r="E19" s="1220">
        <v>5010</v>
      </c>
      <c r="F19" s="1700"/>
      <c r="G19" s="1224"/>
      <c r="H19" s="1224"/>
    </row>
    <row r="20" spans="2:8">
      <c r="B20" s="1224"/>
      <c r="C20" s="1220" t="s">
        <v>1924</v>
      </c>
      <c r="D20" s="1220" t="s">
        <v>1933</v>
      </c>
      <c r="E20" s="1220">
        <v>502</v>
      </c>
      <c r="F20" s="1700"/>
      <c r="G20" s="1224"/>
      <c r="H20" s="1224"/>
    </row>
    <row r="21" spans="2:8">
      <c r="B21" s="1224"/>
      <c r="C21" s="1220" t="s">
        <v>1924</v>
      </c>
      <c r="D21" s="1220" t="s">
        <v>1933</v>
      </c>
      <c r="E21" s="1220">
        <v>5020</v>
      </c>
      <c r="F21" s="1700"/>
      <c r="G21" s="1224"/>
      <c r="H21" s="1224"/>
    </row>
    <row r="22" spans="2:8">
      <c r="B22" s="1224"/>
      <c r="C22" s="1220" t="s">
        <v>1924</v>
      </c>
      <c r="D22" s="1220" t="s">
        <v>1933</v>
      </c>
      <c r="E22" s="1220">
        <v>5222</v>
      </c>
      <c r="F22" s="1700"/>
      <c r="G22" s="1224"/>
      <c r="H22" s="1224"/>
    </row>
    <row r="23" spans="2:8">
      <c r="B23" s="1224"/>
      <c r="C23" s="1220" t="s">
        <v>1924</v>
      </c>
      <c r="D23" s="1220" t="s">
        <v>1933</v>
      </c>
      <c r="E23" s="1220">
        <v>5224</v>
      </c>
      <c r="F23" s="1700"/>
      <c r="G23" s="1224"/>
      <c r="H23" s="1224"/>
    </row>
    <row r="24" spans="2:8">
      <c r="B24" s="1224"/>
      <c r="C24" s="1220" t="s">
        <v>1924</v>
      </c>
      <c r="D24" s="1220" t="s">
        <v>1933</v>
      </c>
      <c r="E24" s="1220">
        <v>5229</v>
      </c>
      <c r="F24" s="1225"/>
      <c r="G24" s="1224"/>
      <c r="H24" s="1224"/>
    </row>
    <row r="25" spans="2:8">
      <c r="B25" s="1224"/>
      <c r="C25" s="1220" t="s">
        <v>1922</v>
      </c>
      <c r="D25" s="1220" t="s">
        <v>1935</v>
      </c>
      <c r="E25" s="1220">
        <v>27</v>
      </c>
      <c r="F25" s="1699" t="s">
        <v>1936</v>
      </c>
      <c r="G25" s="1224"/>
    </row>
    <row r="26" spans="2:8">
      <c r="B26" s="1224"/>
      <c r="C26" s="1220" t="s">
        <v>1922</v>
      </c>
      <c r="D26" s="1220" t="s">
        <v>1935</v>
      </c>
      <c r="E26" s="1220">
        <v>2712</v>
      </c>
      <c r="F26" s="1700"/>
      <c r="G26" s="1224"/>
    </row>
    <row r="27" spans="2:8">
      <c r="B27" s="1224"/>
      <c r="C27" s="1220" t="s">
        <v>1922</v>
      </c>
      <c r="D27" s="1220" t="s">
        <v>1935</v>
      </c>
      <c r="E27" s="1220">
        <v>3314</v>
      </c>
      <c r="F27" s="1700"/>
      <c r="G27" s="1224"/>
    </row>
    <row r="28" spans="2:8">
      <c r="B28" s="1224"/>
      <c r="C28" s="1220" t="s">
        <v>1922</v>
      </c>
      <c r="D28" s="1220" t="s">
        <v>1935</v>
      </c>
      <c r="E28" s="1220">
        <v>35</v>
      </c>
      <c r="F28" s="1700"/>
      <c r="G28" s="1224"/>
    </row>
    <row r="29" spans="2:8">
      <c r="B29" s="1224"/>
      <c r="C29" s="1220" t="s">
        <v>1922</v>
      </c>
      <c r="D29" s="1220" t="s">
        <v>1935</v>
      </c>
      <c r="E29" s="1220">
        <v>351</v>
      </c>
      <c r="F29" s="1700"/>
      <c r="G29" s="1224"/>
    </row>
    <row r="30" spans="2:8">
      <c r="B30" s="1224"/>
      <c r="C30" s="1220" t="s">
        <v>1922</v>
      </c>
      <c r="D30" s="1220" t="s">
        <v>1935</v>
      </c>
      <c r="E30" s="1220">
        <v>3511</v>
      </c>
      <c r="F30" s="1700"/>
      <c r="G30" s="1224"/>
    </row>
    <row r="31" spans="2:8">
      <c r="B31" s="1224"/>
      <c r="C31" s="1220" t="s">
        <v>1922</v>
      </c>
      <c r="D31" s="1220" t="s">
        <v>1935</v>
      </c>
      <c r="E31" s="1220">
        <v>3512</v>
      </c>
      <c r="F31" s="1700"/>
      <c r="G31" s="1224"/>
    </row>
    <row r="32" spans="2:8">
      <c r="B32" s="1224"/>
      <c r="C32" s="1220" t="s">
        <v>1922</v>
      </c>
      <c r="D32" s="1220" t="s">
        <v>1935</v>
      </c>
      <c r="E32" s="1220">
        <v>3513</v>
      </c>
      <c r="F32" s="1700"/>
    </row>
    <row r="33" spans="2:6">
      <c r="B33" s="1224"/>
      <c r="C33" s="1220" t="s">
        <v>1922</v>
      </c>
      <c r="D33" s="1220" t="s">
        <v>1935</v>
      </c>
      <c r="E33" s="1220">
        <v>3514</v>
      </c>
      <c r="F33" s="1700"/>
    </row>
    <row r="34" spans="2:6">
      <c r="B34" s="1224"/>
      <c r="C34" s="1220" t="s">
        <v>1922</v>
      </c>
      <c r="D34" s="1220" t="s">
        <v>1935</v>
      </c>
      <c r="E34" s="1220">
        <v>4321</v>
      </c>
      <c r="F34" s="1701"/>
    </row>
    <row r="35" spans="2:6">
      <c r="B35" s="1224"/>
      <c r="C35" s="1220" t="s">
        <v>1923</v>
      </c>
      <c r="D35" s="1220" t="s">
        <v>1937</v>
      </c>
      <c r="E35" s="1220">
        <v>91</v>
      </c>
      <c r="F35" s="1699" t="s">
        <v>1938</v>
      </c>
    </row>
    <row r="36" spans="2:6">
      <c r="B36" s="1224"/>
      <c r="C36" s="1220" t="s">
        <v>1923</v>
      </c>
      <c r="D36" s="1220" t="s">
        <v>1937</v>
      </c>
      <c r="E36" s="1220">
        <v>910</v>
      </c>
      <c r="F36" s="1700"/>
    </row>
    <row r="37" spans="2:6">
      <c r="B37" s="1224"/>
      <c r="C37" s="1220" t="s">
        <v>1923</v>
      </c>
      <c r="D37" s="1220" t="s">
        <v>1937</v>
      </c>
      <c r="E37" s="1220">
        <v>192</v>
      </c>
      <c r="F37" s="1700"/>
    </row>
    <row r="38" spans="2:6">
      <c r="B38" s="1224"/>
      <c r="C38" s="1220" t="s">
        <v>1923</v>
      </c>
      <c r="D38" s="1220" t="s">
        <v>1937</v>
      </c>
      <c r="E38" s="1220">
        <v>1920</v>
      </c>
      <c r="F38" s="1700"/>
    </row>
    <row r="39" spans="2:6">
      <c r="B39" s="1224"/>
      <c r="C39" s="1220" t="s">
        <v>1923</v>
      </c>
      <c r="D39" s="1220" t="s">
        <v>1937</v>
      </c>
      <c r="E39" s="1220">
        <v>2014</v>
      </c>
      <c r="F39" s="1700"/>
    </row>
    <row r="40" spans="2:6">
      <c r="B40" s="1224"/>
      <c r="C40" s="1220" t="s">
        <v>1923</v>
      </c>
      <c r="D40" s="1220" t="s">
        <v>1937</v>
      </c>
      <c r="E40" s="1220">
        <v>352</v>
      </c>
      <c r="F40" s="1700"/>
    </row>
    <row r="41" spans="2:6">
      <c r="B41" s="1224"/>
      <c r="C41" s="1220" t="s">
        <v>1923</v>
      </c>
      <c r="D41" s="1220" t="s">
        <v>1937</v>
      </c>
      <c r="E41" s="1220">
        <v>3521</v>
      </c>
      <c r="F41" s="1700"/>
    </row>
    <row r="42" spans="2:6">
      <c r="B42" s="1224"/>
      <c r="C42" s="1220" t="s">
        <v>1923</v>
      </c>
      <c r="D42" s="1220" t="s">
        <v>1937</v>
      </c>
      <c r="E42" s="1220">
        <v>3522</v>
      </c>
      <c r="F42" s="1700"/>
    </row>
    <row r="43" spans="2:6">
      <c r="B43" s="1224"/>
      <c r="C43" s="1220" t="s">
        <v>1923</v>
      </c>
      <c r="D43" s="1220" t="s">
        <v>1937</v>
      </c>
      <c r="E43" s="1220">
        <v>3523</v>
      </c>
      <c r="F43" s="1700"/>
    </row>
    <row r="44" spans="2:6">
      <c r="B44" s="1224"/>
      <c r="C44" s="1220" t="s">
        <v>1923</v>
      </c>
      <c r="D44" s="1220" t="s">
        <v>1937</v>
      </c>
      <c r="E44" s="1220">
        <v>4612</v>
      </c>
      <c r="F44" s="1700"/>
    </row>
    <row r="45" spans="2:6">
      <c r="B45" s="1224"/>
      <c r="C45" s="1220" t="s">
        <v>1923</v>
      </c>
      <c r="D45" s="1220" t="s">
        <v>1937</v>
      </c>
      <c r="E45" s="1220">
        <v>4671</v>
      </c>
      <c r="F45" s="1700"/>
    </row>
    <row r="46" spans="2:6">
      <c r="B46" s="1224"/>
      <c r="C46" s="1220" t="s">
        <v>1923</v>
      </c>
      <c r="D46" s="1220" t="s">
        <v>1937</v>
      </c>
      <c r="E46" s="1220">
        <v>6</v>
      </c>
      <c r="F46" s="1700"/>
    </row>
    <row r="47" spans="2:6">
      <c r="B47" s="1224"/>
      <c r="C47" s="1220" t="s">
        <v>1923</v>
      </c>
      <c r="D47" s="1220" t="s">
        <v>1937</v>
      </c>
      <c r="E47" s="1220">
        <v>61</v>
      </c>
      <c r="F47" s="1700"/>
    </row>
    <row r="48" spans="2:6">
      <c r="B48" s="1224"/>
      <c r="C48" s="1220" t="s">
        <v>1923</v>
      </c>
      <c r="D48" s="1220" t="s">
        <v>1937</v>
      </c>
      <c r="E48" s="1220">
        <v>610</v>
      </c>
      <c r="F48" s="1700"/>
    </row>
    <row r="49" spans="2:6">
      <c r="B49" s="1224"/>
      <c r="C49" s="1220" t="s">
        <v>1923</v>
      </c>
      <c r="D49" s="1220" t="s">
        <v>1937</v>
      </c>
      <c r="E49" s="1220">
        <v>62</v>
      </c>
      <c r="F49" s="1700"/>
    </row>
    <row r="50" spans="2:6">
      <c r="B50" s="1224"/>
      <c r="C50" s="1220" t="s">
        <v>1923</v>
      </c>
      <c r="D50" s="1220" t="s">
        <v>1937</v>
      </c>
      <c r="E50" s="1220">
        <v>620</v>
      </c>
      <c r="F50" s="1700"/>
    </row>
    <row r="51" spans="2:6" ht="16">
      <c r="B51" s="1224"/>
      <c r="C51" s="1226" t="s">
        <v>1926</v>
      </c>
      <c r="D51" s="1220" t="s">
        <v>1939</v>
      </c>
      <c r="E51" s="1220">
        <v>24</v>
      </c>
      <c r="F51" s="1699" t="s">
        <v>1940</v>
      </c>
    </row>
    <row r="52" spans="2:6" ht="16">
      <c r="B52" s="1224"/>
      <c r="C52" s="1226" t="s">
        <v>1926</v>
      </c>
      <c r="D52" s="1220" t="s">
        <v>1939</v>
      </c>
      <c r="E52" s="1220">
        <v>241</v>
      </c>
      <c r="F52" s="1700"/>
    </row>
    <row r="53" spans="2:6" ht="16">
      <c r="B53" s="1224"/>
      <c r="C53" s="1226" t="s">
        <v>1926</v>
      </c>
      <c r="D53" s="1220" t="s">
        <v>1939</v>
      </c>
      <c r="E53" s="1220">
        <v>2410</v>
      </c>
      <c r="F53" s="1700"/>
    </row>
    <row r="54" spans="2:6" ht="16">
      <c r="B54" s="1224"/>
      <c r="C54" s="1226" t="s">
        <v>1926</v>
      </c>
      <c r="D54" s="1220" t="s">
        <v>1939</v>
      </c>
      <c r="E54" s="1220">
        <v>242</v>
      </c>
      <c r="F54" s="1700"/>
    </row>
    <row r="55" spans="2:6" ht="16">
      <c r="B55" s="1224"/>
      <c r="C55" s="1226" t="s">
        <v>1926</v>
      </c>
      <c r="D55" s="1220" t="s">
        <v>1939</v>
      </c>
      <c r="E55" s="1220">
        <v>2420</v>
      </c>
      <c r="F55" s="1700"/>
    </row>
    <row r="56" spans="2:6" ht="16">
      <c r="B56" s="1224"/>
      <c r="C56" s="1226" t="s">
        <v>1926</v>
      </c>
      <c r="D56" s="1220" t="s">
        <v>1939</v>
      </c>
      <c r="E56" s="1220">
        <v>2434</v>
      </c>
      <c r="F56" s="1700"/>
    </row>
    <row r="57" spans="2:6" ht="16">
      <c r="B57" s="1224"/>
      <c r="C57" s="1226" t="s">
        <v>1926</v>
      </c>
      <c r="D57" s="1220" t="s">
        <v>1939</v>
      </c>
      <c r="E57" s="1220">
        <v>244</v>
      </c>
      <c r="F57" s="1700"/>
    </row>
    <row r="58" spans="2:6" ht="16">
      <c r="B58" s="1224"/>
      <c r="C58" s="1226" t="s">
        <v>1926</v>
      </c>
      <c r="D58" s="1220" t="s">
        <v>1939</v>
      </c>
      <c r="E58" s="1220">
        <v>2442</v>
      </c>
      <c r="F58" s="1700"/>
    </row>
    <row r="59" spans="2:6" ht="16">
      <c r="B59" s="1224"/>
      <c r="C59" s="1226" t="s">
        <v>1926</v>
      </c>
      <c r="D59" s="1220" t="s">
        <v>1939</v>
      </c>
      <c r="E59" s="1220">
        <v>2444</v>
      </c>
      <c r="F59" s="1700"/>
    </row>
    <row r="60" spans="2:6" ht="16">
      <c r="B60" s="1224"/>
      <c r="C60" s="1226" t="s">
        <v>1926</v>
      </c>
      <c r="D60" s="1220" t="s">
        <v>1939</v>
      </c>
      <c r="E60" s="1220">
        <v>2445</v>
      </c>
      <c r="F60" s="1700"/>
    </row>
    <row r="61" spans="2:6" ht="16">
      <c r="B61" s="1224"/>
      <c r="C61" s="1226" t="s">
        <v>1926</v>
      </c>
      <c r="D61" s="1220" t="s">
        <v>1939</v>
      </c>
      <c r="E61" s="1220">
        <v>245</v>
      </c>
      <c r="F61" s="1700"/>
    </row>
    <row r="62" spans="2:6" ht="16">
      <c r="B62" s="1224"/>
      <c r="C62" s="1226" t="s">
        <v>1926</v>
      </c>
      <c r="D62" s="1220" t="s">
        <v>1939</v>
      </c>
      <c r="E62" s="1220">
        <v>2451</v>
      </c>
      <c r="F62" s="1700"/>
    </row>
    <row r="63" spans="2:6" ht="16">
      <c r="B63" s="1224"/>
      <c r="C63" s="1226" t="s">
        <v>1926</v>
      </c>
      <c r="D63" s="1220" t="s">
        <v>1939</v>
      </c>
      <c r="E63" s="1220">
        <v>2452</v>
      </c>
      <c r="F63" s="1700"/>
    </row>
    <row r="64" spans="2:6" ht="16">
      <c r="B64" s="1224"/>
      <c r="C64" s="1226" t="s">
        <v>1926</v>
      </c>
      <c r="D64" s="1220" t="s">
        <v>1939</v>
      </c>
      <c r="E64" s="1220">
        <v>25</v>
      </c>
      <c r="F64" s="1700"/>
    </row>
    <row r="65" spans="2:6" ht="16">
      <c r="B65" s="1224"/>
      <c r="C65" s="1226" t="s">
        <v>1926</v>
      </c>
      <c r="D65" s="1220" t="s">
        <v>1939</v>
      </c>
      <c r="E65" s="1220">
        <v>251</v>
      </c>
      <c r="F65" s="1700"/>
    </row>
    <row r="66" spans="2:6" ht="16">
      <c r="B66" s="1224"/>
      <c r="C66" s="1226" t="s">
        <v>1926</v>
      </c>
      <c r="D66" s="1220" t="s">
        <v>1939</v>
      </c>
      <c r="E66" s="1220">
        <v>2511</v>
      </c>
      <c r="F66" s="1700"/>
    </row>
    <row r="67" spans="2:6" ht="16">
      <c r="B67" s="1224"/>
      <c r="C67" s="1226" t="s">
        <v>1926</v>
      </c>
      <c r="D67" s="1220" t="s">
        <v>1939</v>
      </c>
      <c r="E67" s="1220">
        <v>4672</v>
      </c>
      <c r="F67" s="1700"/>
    </row>
    <row r="68" spans="2:6" ht="16">
      <c r="B68" s="1224"/>
      <c r="C68" s="1226" t="s">
        <v>1926</v>
      </c>
      <c r="D68" s="1220" t="s">
        <v>1941</v>
      </c>
      <c r="E68" s="1220">
        <v>5</v>
      </c>
      <c r="F68" s="1700"/>
    </row>
    <row r="69" spans="2:6" ht="16">
      <c r="B69" s="1224"/>
      <c r="C69" s="1226" t="s">
        <v>1926</v>
      </c>
      <c r="D69" s="1220" t="s">
        <v>1941</v>
      </c>
      <c r="E69" s="1220">
        <v>51</v>
      </c>
      <c r="F69" s="1700"/>
    </row>
    <row r="70" spans="2:6" ht="16">
      <c r="B70" s="1224"/>
      <c r="C70" s="1226" t="s">
        <v>1926</v>
      </c>
      <c r="D70" s="1220" t="s">
        <v>1941</v>
      </c>
      <c r="E70" s="1220">
        <v>510</v>
      </c>
      <c r="F70" s="1700"/>
    </row>
    <row r="71" spans="2:6" ht="16">
      <c r="B71" s="1224"/>
      <c r="C71" s="1226" t="s">
        <v>1926</v>
      </c>
      <c r="D71" s="1220" t="s">
        <v>1941</v>
      </c>
      <c r="E71" s="1220">
        <v>52</v>
      </c>
      <c r="F71" s="1700"/>
    </row>
    <row r="72" spans="2:6" ht="16">
      <c r="B72" s="1224"/>
      <c r="C72" s="1226" t="s">
        <v>1926</v>
      </c>
      <c r="D72" s="1220" t="s">
        <v>1941</v>
      </c>
      <c r="E72" s="1220">
        <v>520</v>
      </c>
      <c r="F72" s="1700"/>
    </row>
    <row r="73" spans="2:6" ht="16">
      <c r="B73" s="1224"/>
      <c r="C73" s="1226" t="s">
        <v>1926</v>
      </c>
      <c r="D73" s="1220" t="s">
        <v>1939</v>
      </c>
      <c r="E73" s="1220">
        <v>7</v>
      </c>
      <c r="F73" s="1700"/>
    </row>
    <row r="74" spans="2:6" ht="16">
      <c r="B74" s="1224"/>
      <c r="C74" s="1226" t="s">
        <v>1926</v>
      </c>
      <c r="D74" s="1220" t="s">
        <v>1939</v>
      </c>
      <c r="E74" s="1220">
        <v>72</v>
      </c>
      <c r="F74" s="1700"/>
    </row>
    <row r="75" spans="2:6" ht="16">
      <c r="B75" s="1224"/>
      <c r="C75" s="1226" t="s">
        <v>1926</v>
      </c>
      <c r="D75" s="1220" t="s">
        <v>1939</v>
      </c>
      <c r="E75" s="1220">
        <v>729</v>
      </c>
      <c r="F75" s="1701"/>
    </row>
    <row r="76" spans="2:6">
      <c r="B76" s="1224"/>
      <c r="C76" s="1220" t="s">
        <v>1923</v>
      </c>
      <c r="D76" s="1220" t="s">
        <v>1941</v>
      </c>
      <c r="E76" s="1220">
        <v>8</v>
      </c>
      <c r="F76" s="1699" t="s">
        <v>2436</v>
      </c>
    </row>
    <row r="77" spans="2:6">
      <c r="B77" s="1224"/>
      <c r="C77" s="1220" t="s">
        <v>1923</v>
      </c>
      <c r="D77" s="1220" t="s">
        <v>1941</v>
      </c>
      <c r="E77" s="1220">
        <v>9</v>
      </c>
      <c r="F77" s="1700"/>
    </row>
    <row r="78" spans="2:6">
      <c r="B78" s="1224"/>
      <c r="C78" s="1220" t="s">
        <v>1925</v>
      </c>
      <c r="D78" s="1220" t="s">
        <v>1942</v>
      </c>
      <c r="E78" s="1220">
        <v>235</v>
      </c>
      <c r="F78" s="1699" t="s">
        <v>1940</v>
      </c>
    </row>
    <row r="79" spans="2:6">
      <c r="B79" s="1224"/>
      <c r="C79" s="1220" t="s">
        <v>1925</v>
      </c>
      <c r="D79" s="1220" t="s">
        <v>1942</v>
      </c>
      <c r="E79" s="1220">
        <v>2351</v>
      </c>
      <c r="F79" s="1700"/>
    </row>
    <row r="80" spans="2:6">
      <c r="B80" s="1224"/>
      <c r="C80" s="1220" t="s">
        <v>1925</v>
      </c>
      <c r="D80" s="1220" t="s">
        <v>1942</v>
      </c>
      <c r="E80" s="1220">
        <v>2352</v>
      </c>
      <c r="F80" s="1700"/>
    </row>
    <row r="81" spans="2:6">
      <c r="B81" s="1224"/>
      <c r="C81" s="1220" t="s">
        <v>1925</v>
      </c>
      <c r="D81" s="1220" t="s">
        <v>1942</v>
      </c>
      <c r="E81" s="1220">
        <v>236</v>
      </c>
      <c r="F81" s="1700"/>
    </row>
    <row r="82" spans="2:6">
      <c r="B82" s="1224"/>
      <c r="C82" s="1220" t="s">
        <v>1925</v>
      </c>
      <c r="D82" s="1220" t="s">
        <v>1942</v>
      </c>
      <c r="E82" s="1220">
        <v>2361</v>
      </c>
      <c r="F82" s="1700"/>
    </row>
    <row r="83" spans="2:6">
      <c r="B83" s="1224"/>
      <c r="C83" s="1220" t="s">
        <v>1925</v>
      </c>
      <c r="D83" s="1220" t="s">
        <v>1942</v>
      </c>
      <c r="E83" s="1220">
        <v>2363</v>
      </c>
      <c r="F83" s="1700"/>
    </row>
    <row r="84" spans="2:6">
      <c r="B84" s="1224"/>
      <c r="C84" s="1220" t="s">
        <v>1925</v>
      </c>
      <c r="D84" s="1220" t="s">
        <v>1942</v>
      </c>
      <c r="E84" s="1220">
        <v>2364</v>
      </c>
      <c r="F84" s="1700"/>
    </row>
    <row r="85" spans="2:6">
      <c r="B85" s="1224"/>
      <c r="C85" s="1220" t="s">
        <v>1925</v>
      </c>
      <c r="D85" s="1220" t="s">
        <v>1942</v>
      </c>
      <c r="E85" s="1220">
        <v>811</v>
      </c>
      <c r="F85" s="1700"/>
    </row>
    <row r="86" spans="2:6">
      <c r="B86" s="1224"/>
      <c r="C86" s="1220" t="s">
        <v>1925</v>
      </c>
      <c r="D86" s="1220" t="s">
        <v>1942</v>
      </c>
      <c r="E86" s="1220">
        <v>89</v>
      </c>
      <c r="F86" s="1701"/>
    </row>
    <row r="87" spans="2:6">
      <c r="B87" s="1224"/>
      <c r="C87" s="1220" t="s">
        <v>1943</v>
      </c>
      <c r="D87" s="1220" t="s">
        <v>1943</v>
      </c>
      <c r="E87" s="1220">
        <v>3030</v>
      </c>
      <c r="F87" s="1699" t="s">
        <v>1944</v>
      </c>
    </row>
    <row r="88" spans="2:6">
      <c r="B88" s="1224"/>
      <c r="C88" s="1220" t="s">
        <v>1943</v>
      </c>
      <c r="D88" s="1220" t="s">
        <v>1943</v>
      </c>
      <c r="E88" s="1220">
        <v>3316</v>
      </c>
      <c r="F88" s="1700"/>
    </row>
    <row r="89" spans="2:6">
      <c r="B89" s="1224"/>
      <c r="C89" s="1220" t="s">
        <v>1943</v>
      </c>
      <c r="D89" s="1220" t="s">
        <v>1943</v>
      </c>
      <c r="E89" s="1220">
        <v>511</v>
      </c>
      <c r="F89" s="1700"/>
    </row>
    <row r="90" spans="2:6">
      <c r="B90" s="1224"/>
      <c r="C90" s="1220" t="s">
        <v>1943</v>
      </c>
      <c r="D90" s="1220" t="s">
        <v>1943</v>
      </c>
      <c r="E90" s="1220">
        <v>5110</v>
      </c>
      <c r="F90" s="1700"/>
    </row>
    <row r="91" spans="2:6">
      <c r="B91" s="1224"/>
      <c r="C91" s="1220" t="s">
        <v>1943</v>
      </c>
      <c r="D91" s="1220" t="s">
        <v>1943</v>
      </c>
      <c r="E91" s="1220">
        <v>512</v>
      </c>
      <c r="F91" s="1700"/>
    </row>
    <row r="92" spans="2:6">
      <c r="B92" s="1224"/>
      <c r="C92" s="1220" t="s">
        <v>1943</v>
      </c>
      <c r="D92" s="1220" t="s">
        <v>1943</v>
      </c>
      <c r="E92" s="1220">
        <v>5121</v>
      </c>
      <c r="F92" s="1700"/>
    </row>
    <row r="93" spans="2:6">
      <c r="B93" s="1224"/>
      <c r="C93" s="1220" t="s">
        <v>1943</v>
      </c>
      <c r="D93" s="1220" t="s">
        <v>1943</v>
      </c>
      <c r="E93" s="1220">
        <v>5223</v>
      </c>
      <c r="F93" s="1701"/>
    </row>
    <row r="94" spans="2:6">
      <c r="B94" s="1224"/>
      <c r="C94" s="1220" t="s">
        <v>1945</v>
      </c>
      <c r="D94" s="1220" t="s">
        <v>1945</v>
      </c>
      <c r="E94" s="1220">
        <v>2815</v>
      </c>
      <c r="F94" s="1699" t="s">
        <v>1946</v>
      </c>
    </row>
    <row r="95" spans="2:6">
      <c r="B95" s="1224"/>
      <c r="C95" s="1220" t="s">
        <v>1945</v>
      </c>
      <c r="D95" s="1220" t="s">
        <v>1945</v>
      </c>
      <c r="E95" s="1220">
        <v>29</v>
      </c>
      <c r="F95" s="1700"/>
    </row>
    <row r="96" spans="2:6">
      <c r="B96" s="1224"/>
      <c r="C96" s="1220" t="s">
        <v>1945</v>
      </c>
      <c r="D96" s="1220" t="s">
        <v>1945</v>
      </c>
      <c r="E96" s="1220">
        <v>291</v>
      </c>
      <c r="F96" s="1700"/>
    </row>
    <row r="97" spans="2:6">
      <c r="B97" s="1224"/>
      <c r="C97" s="1220" t="s">
        <v>1945</v>
      </c>
      <c r="D97" s="1220" t="s">
        <v>1945</v>
      </c>
      <c r="E97" s="1220">
        <v>2910</v>
      </c>
      <c r="F97" s="1700"/>
    </row>
    <row r="98" spans="2:6">
      <c r="B98" s="1224"/>
      <c r="C98" s="1220" t="s">
        <v>1945</v>
      </c>
      <c r="D98" s="1220" t="s">
        <v>1945</v>
      </c>
      <c r="E98" s="1220">
        <v>292</v>
      </c>
      <c r="F98" s="1700"/>
    </row>
    <row r="99" spans="2:6">
      <c r="B99" s="1224"/>
      <c r="C99" s="1220" t="s">
        <v>1945</v>
      </c>
      <c r="D99" s="1220" t="s">
        <v>1945</v>
      </c>
      <c r="E99" s="1220">
        <v>2920</v>
      </c>
      <c r="F99" s="1700"/>
    </row>
    <row r="100" spans="2:6">
      <c r="B100" s="1224"/>
      <c r="C100" s="1220" t="s">
        <v>1945</v>
      </c>
      <c r="D100" s="1220" t="s">
        <v>1945</v>
      </c>
      <c r="E100" s="1220">
        <v>293</v>
      </c>
      <c r="F100" s="1700"/>
    </row>
    <row r="101" spans="2:6">
      <c r="B101" s="1224"/>
      <c r="C101" s="1220" t="s">
        <v>1945</v>
      </c>
      <c r="D101" s="1220" t="s">
        <v>1945</v>
      </c>
      <c r="E101" s="1220">
        <v>2932</v>
      </c>
      <c r="F101" s="1701"/>
    </row>
    <row r="102" spans="2:6">
      <c r="F102"/>
    </row>
    <row r="103" spans="2:6">
      <c r="F103"/>
    </row>
    <row r="104" spans="2:6">
      <c r="F104"/>
    </row>
    <row r="105" spans="2:6">
      <c r="F105"/>
    </row>
  </sheetData>
  <mergeCells count="12">
    <mergeCell ref="F94:F101"/>
    <mergeCell ref="B6:B7"/>
    <mergeCell ref="C6:C7"/>
    <mergeCell ref="D11:E11"/>
    <mergeCell ref="F11:F12"/>
    <mergeCell ref="F13:F23"/>
    <mergeCell ref="F25:F34"/>
    <mergeCell ref="F35:F50"/>
    <mergeCell ref="F51:F75"/>
    <mergeCell ref="F76:F77"/>
    <mergeCell ref="F78:F86"/>
    <mergeCell ref="F87:F93"/>
  </mergeCells>
  <pageMargins left="0.7" right="0.7" top="0.75" bottom="0.75" header="0.3" footer="0.3"/>
  <pageSetup paperSize="9" orientation="portrait" r:id="rId1"/>
  <headerFooter>
    <oddHeader>&amp;L&amp;"Calibri"&amp;12&amp;K000000EBA Regular Use&amp;1#</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C81B1-C30E-4CAF-BB13-01991B8FDCA6}">
  <sheetPr codeName="Sheet28"/>
  <dimension ref="B2:G9"/>
  <sheetViews>
    <sheetView zoomScale="120" zoomScaleNormal="120" workbookViewId="0"/>
  </sheetViews>
  <sheetFormatPr baseColWidth="10" defaultColWidth="9.1640625" defaultRowHeight="15"/>
  <cols>
    <col min="1" max="1" width="10.83203125" style="827" customWidth="1"/>
    <col min="2" max="2" width="3.5" style="827" customWidth="1"/>
    <col min="3" max="3" width="14.1640625" style="827" customWidth="1"/>
    <col min="4" max="4" width="16.1640625" style="827" customWidth="1"/>
    <col min="5" max="5" width="14.5" style="827" customWidth="1"/>
    <col min="6" max="7" width="16.5" style="827" customWidth="1"/>
    <col min="8" max="16384" width="9.1640625" style="827"/>
  </cols>
  <sheetData>
    <row r="2" spans="2:7">
      <c r="C2" s="846" t="s">
        <v>1762</v>
      </c>
    </row>
    <row r="3" spans="2:7">
      <c r="C3" s="1708"/>
      <c r="D3" s="1709"/>
      <c r="E3" s="1709"/>
      <c r="F3" s="1709"/>
      <c r="G3" s="1709"/>
    </row>
    <row r="4" spans="2:7">
      <c r="C4" s="849" t="s">
        <v>7</v>
      </c>
      <c r="D4" s="849" t="s">
        <v>8</v>
      </c>
      <c r="E4" s="849" t="s">
        <v>9</v>
      </c>
      <c r="F4" s="39" t="s">
        <v>46</v>
      </c>
      <c r="G4" s="849" t="s">
        <v>47</v>
      </c>
    </row>
    <row r="5" spans="2:7" ht="78">
      <c r="C5" s="850" t="s">
        <v>1948</v>
      </c>
      <c r="D5" s="850" t="s">
        <v>1949</v>
      </c>
      <c r="E5" s="850" t="s">
        <v>1835</v>
      </c>
      <c r="F5" s="851" t="s">
        <v>1950</v>
      </c>
      <c r="G5" s="852" t="s">
        <v>1951</v>
      </c>
    </row>
    <row r="6" spans="2:7">
      <c r="B6" s="847">
        <v>1</v>
      </c>
      <c r="C6" s="853"/>
      <c r="D6" s="853"/>
      <c r="E6" s="854"/>
      <c r="F6" s="855"/>
      <c r="G6" s="853"/>
    </row>
    <row r="7" spans="2:7">
      <c r="C7" s="848" t="s">
        <v>1952</v>
      </c>
      <c r="F7" s="1"/>
    </row>
    <row r="9" spans="2:7">
      <c r="C9" s="1710" t="s">
        <v>1947</v>
      </c>
      <c r="D9" s="1711"/>
      <c r="E9" s="1711"/>
      <c r="F9" s="1711"/>
      <c r="G9" s="1711"/>
    </row>
  </sheetData>
  <mergeCells count="2">
    <mergeCell ref="C3:G3"/>
    <mergeCell ref="C9:G9"/>
  </mergeCells>
  <pageMargins left="0.7" right="0.7" top="0.75" bottom="0.75" header="0.3" footer="0.3"/>
  <pageSetup orientation="portrait" r:id="rId1"/>
  <headerFooter>
    <oddHeader>&amp;L&amp;"Calibri"&amp;12&amp;K000000EBA Regular Use&amp;1#</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6AF64-E67F-41EE-AD96-62EC806047F8}">
  <sheetPr codeName="Sheet33"/>
  <dimension ref="B1:Q47"/>
  <sheetViews>
    <sheetView zoomScale="85" zoomScaleNormal="85" workbookViewId="0">
      <selection activeCell="D7" sqref="D7"/>
    </sheetView>
  </sheetViews>
  <sheetFormatPr baseColWidth="10" defaultColWidth="8.6640625" defaultRowHeight="14"/>
  <cols>
    <col min="1" max="1" width="8.6640625" style="954"/>
    <col min="2" max="2" width="3" style="954" bestFit="1" customWidth="1"/>
    <col min="3" max="3" width="75.5" style="954" customWidth="1"/>
    <col min="4" max="4" width="8.6640625" style="954"/>
    <col min="5" max="5" width="16.5" style="954" bestFit="1" customWidth="1"/>
    <col min="6" max="11" width="16" style="954" customWidth="1"/>
    <col min="12" max="12" width="17.5" style="954" customWidth="1"/>
    <col min="13" max="13" width="14.33203125" style="954" bestFit="1" customWidth="1"/>
    <col min="14" max="14" width="12" style="954" customWidth="1"/>
    <col min="15" max="15" width="8.6640625" style="954"/>
    <col min="16" max="16" width="13.5" style="954" bestFit="1" customWidth="1"/>
    <col min="17" max="17" width="13" style="954" bestFit="1" customWidth="1"/>
    <col min="18" max="16384" width="8.6640625" style="954"/>
  </cols>
  <sheetData>
    <row r="1" spans="2:17" ht="15">
      <c r="C1" s="1195" t="s">
        <v>2437</v>
      </c>
    </row>
    <row r="4" spans="2:17">
      <c r="C4" s="1227" t="s">
        <v>7</v>
      </c>
      <c r="D4" s="1215" t="s">
        <v>8</v>
      </c>
      <c r="E4" s="1215" t="s">
        <v>9</v>
      </c>
      <c r="F4" s="1215" t="s">
        <v>46</v>
      </c>
      <c r="G4" s="1215" t="s">
        <v>47</v>
      </c>
      <c r="H4" s="1215" t="s">
        <v>155</v>
      </c>
      <c r="I4" s="1215" t="s">
        <v>156</v>
      </c>
      <c r="J4" s="1215" t="s">
        <v>157</v>
      </c>
      <c r="K4" s="1215" t="s">
        <v>158</v>
      </c>
      <c r="L4" s="1215" t="s">
        <v>159</v>
      </c>
      <c r="M4" s="1215" t="s">
        <v>160</v>
      </c>
      <c r="N4" s="1228" t="s">
        <v>161</v>
      </c>
      <c r="O4" s="1228" t="s">
        <v>162</v>
      </c>
      <c r="P4" s="1228" t="s">
        <v>754</v>
      </c>
      <c r="Q4" s="1228" t="s">
        <v>1953</v>
      </c>
    </row>
    <row r="5" spans="2:17">
      <c r="C5" s="1714" t="s">
        <v>2354</v>
      </c>
      <c r="D5" s="1720" t="s">
        <v>1826</v>
      </c>
      <c r="E5" s="1721"/>
      <c r="F5" s="1721"/>
      <c r="G5" s="1721"/>
      <c r="H5" s="1721"/>
      <c r="I5" s="1721"/>
      <c r="J5" s="1721"/>
      <c r="K5" s="1721"/>
      <c r="L5" s="1721"/>
      <c r="M5" s="1721"/>
      <c r="N5" s="1721"/>
      <c r="O5" s="1721"/>
      <c r="P5" s="1721"/>
      <c r="Q5" s="1722"/>
    </row>
    <row r="6" spans="2:17" ht="32.25" customHeight="1">
      <c r="C6" s="1719"/>
      <c r="D6" s="1229"/>
      <c r="E6" s="1723" t="s">
        <v>1954</v>
      </c>
      <c r="F6" s="1724"/>
      <c r="G6" s="1724"/>
      <c r="H6" s="1724"/>
      <c r="I6" s="1724"/>
      <c r="J6" s="1724"/>
      <c r="K6" s="1724"/>
      <c r="L6" s="1724"/>
      <c r="M6" s="1724"/>
      <c r="N6" s="1724"/>
      <c r="O6" s="1724"/>
      <c r="P6" s="1724"/>
      <c r="Q6" s="1725"/>
    </row>
    <row r="7" spans="2:17" ht="52.5" customHeight="1">
      <c r="C7" s="1719"/>
      <c r="D7" s="1229"/>
      <c r="E7" s="1723" t="s">
        <v>1955</v>
      </c>
      <c r="F7" s="1724"/>
      <c r="G7" s="1724"/>
      <c r="H7" s="1724"/>
      <c r="I7" s="1725"/>
      <c r="J7" s="1726" t="s">
        <v>1956</v>
      </c>
      <c r="K7" s="1726" t="s">
        <v>1957</v>
      </c>
      <c r="L7" s="1712" t="s">
        <v>1958</v>
      </c>
      <c r="M7" s="1714" t="s">
        <v>1838</v>
      </c>
      <c r="N7" s="1714" t="s">
        <v>1837</v>
      </c>
      <c r="O7" s="1716" t="s">
        <v>784</v>
      </c>
      <c r="P7" s="1717"/>
      <c r="Q7" s="1718"/>
    </row>
    <row r="8" spans="2:17" ht="45">
      <c r="C8" s="1715"/>
      <c r="D8" s="1229"/>
      <c r="E8" s="1230" t="s">
        <v>1830</v>
      </c>
      <c r="F8" s="1230" t="s">
        <v>1831</v>
      </c>
      <c r="G8" s="1230" t="s">
        <v>1832</v>
      </c>
      <c r="H8" s="1230" t="s">
        <v>1833</v>
      </c>
      <c r="I8" s="1143" t="s">
        <v>1834</v>
      </c>
      <c r="J8" s="1727"/>
      <c r="K8" s="1727"/>
      <c r="L8" s="1713"/>
      <c r="M8" s="1715"/>
      <c r="N8" s="1715"/>
      <c r="O8" s="1231"/>
      <c r="P8" s="932" t="s">
        <v>1959</v>
      </c>
      <c r="Q8" s="932" t="s">
        <v>1837</v>
      </c>
    </row>
    <row r="9" spans="2:17">
      <c r="B9" s="1180">
        <v>1</v>
      </c>
      <c r="C9" s="1232" t="s">
        <v>1841</v>
      </c>
      <c r="D9" s="1232">
        <v>0.17</v>
      </c>
      <c r="E9" s="1233">
        <v>0.17</v>
      </c>
      <c r="F9" s="1233">
        <v>0</v>
      </c>
      <c r="G9" s="1233">
        <v>0</v>
      </c>
      <c r="H9" s="1233">
        <v>0</v>
      </c>
      <c r="I9" s="1232">
        <v>3</v>
      </c>
      <c r="J9" s="1233">
        <v>0</v>
      </c>
      <c r="K9" s="1233">
        <v>0.17</v>
      </c>
      <c r="L9" s="1233">
        <v>0</v>
      </c>
      <c r="M9" s="1233">
        <v>0</v>
      </c>
      <c r="N9" s="1233">
        <v>0</v>
      </c>
      <c r="O9" s="1233">
        <v>0</v>
      </c>
      <c r="P9" s="1233">
        <v>0</v>
      </c>
      <c r="Q9" s="1233">
        <v>0</v>
      </c>
    </row>
    <row r="10" spans="2:17">
      <c r="B10" s="1180">
        <v>2</v>
      </c>
      <c r="C10" s="1232" t="s">
        <v>1842</v>
      </c>
      <c r="D10" s="1232"/>
      <c r="E10" s="1233"/>
      <c r="F10" s="1233"/>
      <c r="G10" s="1233"/>
      <c r="H10" s="1233"/>
      <c r="I10" s="1232"/>
      <c r="J10" s="1233"/>
      <c r="K10" s="1233"/>
      <c r="L10" s="1233"/>
      <c r="M10" s="1233"/>
      <c r="N10" s="1233"/>
      <c r="O10" s="1233"/>
      <c r="P10" s="1233"/>
      <c r="Q10" s="1233"/>
    </row>
    <row r="11" spans="2:17">
      <c r="B11" s="1180">
        <v>3</v>
      </c>
      <c r="C11" s="1232" t="s">
        <v>1848</v>
      </c>
      <c r="D11" s="1232">
        <v>0.08</v>
      </c>
      <c r="E11" s="1233">
        <v>0.08</v>
      </c>
      <c r="F11" s="1233">
        <v>0</v>
      </c>
      <c r="G11" s="1233">
        <v>0</v>
      </c>
      <c r="H11" s="1233">
        <v>0</v>
      </c>
      <c r="I11" s="1232">
        <v>3</v>
      </c>
      <c r="J11" s="1233">
        <v>0</v>
      </c>
      <c r="K11" s="1233">
        <v>0.08</v>
      </c>
      <c r="L11" s="1233">
        <v>0</v>
      </c>
      <c r="M11" s="1233">
        <v>0</v>
      </c>
      <c r="N11" s="1233">
        <v>0</v>
      </c>
      <c r="O11" s="1233">
        <v>0</v>
      </c>
      <c r="P11" s="1233">
        <v>0</v>
      </c>
      <c r="Q11" s="1233">
        <v>0</v>
      </c>
    </row>
    <row r="12" spans="2:17">
      <c r="B12" s="1180">
        <v>4</v>
      </c>
      <c r="C12" s="1232" t="s">
        <v>1868</v>
      </c>
      <c r="D12" s="1232">
        <v>1.18</v>
      </c>
      <c r="E12" s="1233">
        <v>1.18</v>
      </c>
      <c r="F12" s="1233">
        <v>0</v>
      </c>
      <c r="G12" s="1233">
        <v>0</v>
      </c>
      <c r="H12" s="1233">
        <v>0</v>
      </c>
      <c r="I12" s="1232">
        <v>1</v>
      </c>
      <c r="J12" s="1233">
        <v>0</v>
      </c>
      <c r="K12" s="1233">
        <v>1.18</v>
      </c>
      <c r="L12" s="1233">
        <v>0</v>
      </c>
      <c r="M12" s="1233">
        <v>0</v>
      </c>
      <c r="N12" s="1233">
        <v>0</v>
      </c>
      <c r="O12" s="1233">
        <v>0</v>
      </c>
      <c r="P12" s="1233">
        <v>0</v>
      </c>
      <c r="Q12" s="1233">
        <v>0</v>
      </c>
    </row>
    <row r="13" spans="2:17">
      <c r="B13" s="1180">
        <v>5</v>
      </c>
      <c r="C13" s="1232" t="s">
        <v>1873</v>
      </c>
      <c r="D13" s="1232"/>
      <c r="E13" s="1233"/>
      <c r="F13" s="1233"/>
      <c r="G13" s="1233"/>
      <c r="H13" s="1233"/>
      <c r="I13" s="1232"/>
      <c r="J13" s="1233"/>
      <c r="K13" s="1233"/>
      <c r="L13" s="1233"/>
      <c r="M13" s="1233"/>
      <c r="N13" s="1233"/>
      <c r="O13" s="1233"/>
      <c r="P13" s="1233"/>
      <c r="Q13" s="1233"/>
    </row>
    <row r="14" spans="2:17">
      <c r="B14" s="1180">
        <v>6</v>
      </c>
      <c r="C14" s="1232" t="s">
        <v>1874</v>
      </c>
      <c r="D14" s="1232">
        <v>0.4</v>
      </c>
      <c r="E14" s="1233">
        <v>0.4</v>
      </c>
      <c r="F14" s="1233"/>
      <c r="G14" s="1233"/>
      <c r="H14" s="1233"/>
      <c r="I14" s="1232"/>
      <c r="J14" s="1233">
        <v>0</v>
      </c>
      <c r="K14" s="1233">
        <v>0.4</v>
      </c>
      <c r="L14" s="1233">
        <v>0</v>
      </c>
      <c r="M14" s="1233">
        <v>0</v>
      </c>
      <c r="N14" s="1233">
        <v>0</v>
      </c>
      <c r="O14" s="1233">
        <v>0</v>
      </c>
      <c r="P14" s="1233">
        <v>0</v>
      </c>
      <c r="Q14" s="1233">
        <v>0</v>
      </c>
    </row>
    <row r="15" spans="2:17">
      <c r="B15" s="1180">
        <v>7</v>
      </c>
      <c r="C15" s="1232" t="s">
        <v>1878</v>
      </c>
      <c r="D15" s="1232">
        <v>0.28999999999999998</v>
      </c>
      <c r="E15" s="1233">
        <v>0.28999999999999998</v>
      </c>
      <c r="F15" s="1233">
        <v>0</v>
      </c>
      <c r="G15" s="1233">
        <v>0</v>
      </c>
      <c r="H15" s="1233">
        <v>0</v>
      </c>
      <c r="I15" s="1232">
        <v>1</v>
      </c>
      <c r="J15" s="1233">
        <v>0</v>
      </c>
      <c r="K15" s="1233">
        <v>0.28999999999999998</v>
      </c>
      <c r="L15" s="1233">
        <v>0</v>
      </c>
      <c r="M15" s="1233">
        <v>0.28999999999999998</v>
      </c>
      <c r="N15" s="1233">
        <v>0</v>
      </c>
      <c r="O15" s="1233">
        <v>0</v>
      </c>
      <c r="P15" s="1233">
        <v>0</v>
      </c>
      <c r="Q15" s="1233">
        <v>0</v>
      </c>
    </row>
    <row r="16" spans="2:17">
      <c r="B16" s="1180">
        <v>8</v>
      </c>
      <c r="C16" s="1232" t="s">
        <v>1879</v>
      </c>
      <c r="D16" s="1232">
        <v>27.92</v>
      </c>
      <c r="E16" s="1233">
        <v>27.92</v>
      </c>
      <c r="F16" s="1233">
        <v>0</v>
      </c>
      <c r="G16" s="1233">
        <v>0</v>
      </c>
      <c r="H16" s="1233">
        <v>0</v>
      </c>
      <c r="I16" s="1232">
        <v>4</v>
      </c>
      <c r="J16" s="1233">
        <v>0</v>
      </c>
      <c r="K16" s="1233">
        <v>27.92</v>
      </c>
      <c r="L16" s="1233">
        <v>0</v>
      </c>
      <c r="M16" s="1233">
        <v>0.12</v>
      </c>
      <c r="N16" s="1233">
        <v>0</v>
      </c>
      <c r="O16" s="1233">
        <v>-7.9461023763436417E-2</v>
      </c>
      <c r="P16" s="1233">
        <v>0</v>
      </c>
      <c r="Q16" s="1233">
        <v>0</v>
      </c>
    </row>
    <row r="17" spans="2:17">
      <c r="B17" s="1180">
        <v>9</v>
      </c>
      <c r="C17" s="1232" t="s">
        <v>1886</v>
      </c>
      <c r="D17" s="1232">
        <v>12.39</v>
      </c>
      <c r="E17" s="1233">
        <v>12.36</v>
      </c>
      <c r="F17" s="1233">
        <v>0</v>
      </c>
      <c r="G17" s="1233">
        <v>0</v>
      </c>
      <c r="H17" s="1233">
        <v>0</v>
      </c>
      <c r="I17" s="1232">
        <v>2</v>
      </c>
      <c r="J17" s="1233">
        <v>0</v>
      </c>
      <c r="K17" s="1233">
        <v>12.39</v>
      </c>
      <c r="L17" s="1233">
        <v>0</v>
      </c>
      <c r="M17" s="1233">
        <v>5.7</v>
      </c>
      <c r="N17" s="1233">
        <v>0</v>
      </c>
      <c r="O17" s="1233">
        <v>-4.3903678491509182E-2</v>
      </c>
      <c r="P17" s="1233">
        <v>-0.02</v>
      </c>
      <c r="Q17" s="1233">
        <v>0</v>
      </c>
    </row>
    <row r="18" spans="2:17">
      <c r="B18" s="1180">
        <v>10</v>
      </c>
      <c r="C18" s="1232" t="s">
        <v>1960</v>
      </c>
      <c r="D18" s="1232">
        <v>41.96</v>
      </c>
      <c r="E18" s="1233">
        <v>4.68</v>
      </c>
      <c r="F18" s="1233">
        <v>1.51</v>
      </c>
      <c r="G18" s="1233">
        <v>5.69</v>
      </c>
      <c r="H18" s="1233">
        <v>30.08</v>
      </c>
      <c r="I18" s="1232">
        <v>22</v>
      </c>
      <c r="J18" s="1233">
        <v>0</v>
      </c>
      <c r="K18" s="1233">
        <v>41.96</v>
      </c>
      <c r="L18" s="1233">
        <v>0</v>
      </c>
      <c r="M18" s="1233">
        <v>2.63</v>
      </c>
      <c r="N18" s="1233">
        <v>0.25</v>
      </c>
      <c r="O18" s="1233">
        <v>-3.38</v>
      </c>
      <c r="P18" s="1233">
        <v>-0.96</v>
      </c>
      <c r="Q18" s="1233">
        <v>-2.06</v>
      </c>
    </row>
    <row r="19" spans="2:17">
      <c r="B19" s="1180">
        <v>11</v>
      </c>
      <c r="C19" s="1232" t="s">
        <v>1961</v>
      </c>
      <c r="D19" s="1232">
        <v>42.86</v>
      </c>
      <c r="E19" s="1233">
        <v>42.86</v>
      </c>
      <c r="F19" s="1233">
        <v>0</v>
      </c>
      <c r="G19" s="1233">
        <v>0</v>
      </c>
      <c r="H19" s="1233">
        <v>0</v>
      </c>
      <c r="I19" s="1232">
        <v>4</v>
      </c>
      <c r="J19" s="1233">
        <v>0</v>
      </c>
      <c r="K19" s="1233">
        <v>42.86</v>
      </c>
      <c r="L19" s="1233">
        <v>0</v>
      </c>
      <c r="M19" s="1233">
        <v>6.57</v>
      </c>
      <c r="N19" s="1233">
        <v>0</v>
      </c>
      <c r="O19" s="1233">
        <v>-11.44</v>
      </c>
      <c r="P19" s="1233">
        <v>-2.2200000000000002</v>
      </c>
      <c r="Q19" s="1233">
        <v>-5.16</v>
      </c>
    </row>
    <row r="20" spans="2:17">
      <c r="B20" s="1180">
        <v>12</v>
      </c>
      <c r="C20" s="1232" t="s">
        <v>2438</v>
      </c>
      <c r="D20" s="1232"/>
      <c r="E20" s="1233"/>
      <c r="F20" s="1233"/>
      <c r="G20" s="1233"/>
      <c r="H20" s="1233"/>
      <c r="I20" s="1232"/>
      <c r="J20" s="1233"/>
      <c r="K20" s="1233"/>
      <c r="L20" s="1233"/>
      <c r="M20" s="1233"/>
      <c r="N20" s="1233"/>
      <c r="O20" s="1233"/>
      <c r="P20" s="1233"/>
      <c r="Q20" s="1233"/>
    </row>
    <row r="21" spans="2:17">
      <c r="B21" s="1180">
        <v>13</v>
      </c>
      <c r="C21" s="1232" t="s">
        <v>1885</v>
      </c>
      <c r="D21" s="1233">
        <v>0.22275528999999999</v>
      </c>
      <c r="E21" s="1233">
        <v>0.22275528999999999</v>
      </c>
      <c r="F21" s="1233">
        <v>0</v>
      </c>
      <c r="G21" s="1233">
        <v>0</v>
      </c>
      <c r="H21" s="1233">
        <v>0</v>
      </c>
      <c r="I21" s="1232">
        <v>1</v>
      </c>
      <c r="J21" s="1233">
        <v>0</v>
      </c>
      <c r="K21" s="1233">
        <v>0.22275528999999999</v>
      </c>
      <c r="L21" s="1233">
        <v>0</v>
      </c>
      <c r="M21" s="1233">
        <v>0</v>
      </c>
      <c r="N21" s="1233">
        <v>0</v>
      </c>
      <c r="O21" s="1233">
        <v>0</v>
      </c>
      <c r="P21" s="1233">
        <v>0</v>
      </c>
      <c r="Q21" s="1233">
        <v>0</v>
      </c>
    </row>
    <row r="22" spans="2:17">
      <c r="B22" s="1180">
        <v>14</v>
      </c>
      <c r="C22" s="1180" t="s">
        <v>1889</v>
      </c>
      <c r="D22" s="1234">
        <v>3.67</v>
      </c>
      <c r="E22" s="1234">
        <v>13.98</v>
      </c>
      <c r="F22" s="1234">
        <v>0</v>
      </c>
      <c r="G22" s="1234">
        <v>0</v>
      </c>
      <c r="H22" s="1234">
        <v>0</v>
      </c>
      <c r="I22" s="1180">
        <v>3</v>
      </c>
      <c r="J22" s="1234">
        <v>0</v>
      </c>
      <c r="K22" s="1234">
        <v>3.67</v>
      </c>
      <c r="L22" s="1234">
        <v>0</v>
      </c>
      <c r="M22" s="1233">
        <v>1.24</v>
      </c>
      <c r="N22" s="1233">
        <v>0</v>
      </c>
      <c r="O22" s="1233">
        <v>-0.02</v>
      </c>
      <c r="P22" s="1233">
        <v>-0.02</v>
      </c>
      <c r="Q22" s="1233">
        <v>0</v>
      </c>
    </row>
    <row r="23" spans="2:17">
      <c r="D23" s="1235"/>
      <c r="E23" s="1235"/>
      <c r="F23" s="1235"/>
      <c r="G23" s="1235"/>
      <c r="H23" s="1235"/>
      <c r="J23" s="1235"/>
      <c r="K23" s="1235"/>
      <c r="L23" s="1235"/>
      <c r="M23" s="1235"/>
      <c r="N23" s="1235"/>
      <c r="O23" s="1235"/>
      <c r="P23" s="1235"/>
      <c r="Q23" s="1235"/>
    </row>
    <row r="24" spans="2:17">
      <c r="D24" s="1235"/>
      <c r="E24" s="1235"/>
      <c r="F24" s="1235"/>
      <c r="G24" s="1235"/>
      <c r="H24" s="1235"/>
      <c r="J24" s="1235"/>
      <c r="K24" s="1235"/>
      <c r="L24" s="1235"/>
      <c r="M24" s="1235"/>
      <c r="N24" s="1235"/>
      <c r="O24" s="1235"/>
      <c r="P24" s="1235"/>
      <c r="Q24" s="1235"/>
    </row>
    <row r="26" spans="2:17">
      <c r="C26" s="1227" t="s">
        <v>7</v>
      </c>
      <c r="D26" s="1215" t="s">
        <v>8</v>
      </c>
      <c r="E26" s="1215" t="s">
        <v>9</v>
      </c>
      <c r="F26" s="1215" t="s">
        <v>46</v>
      </c>
      <c r="G26" s="1215" t="s">
        <v>47</v>
      </c>
      <c r="H26" s="1215" t="s">
        <v>155</v>
      </c>
      <c r="I26" s="1215" t="s">
        <v>156</v>
      </c>
      <c r="J26" s="1215" t="s">
        <v>157</v>
      </c>
      <c r="K26" s="1215" t="s">
        <v>158</v>
      </c>
      <c r="L26" s="1215" t="s">
        <v>159</v>
      </c>
      <c r="M26" s="1215" t="s">
        <v>160</v>
      </c>
      <c r="N26" s="1228" t="s">
        <v>161</v>
      </c>
      <c r="O26" s="1228" t="s">
        <v>162</v>
      </c>
      <c r="P26" s="1228" t="s">
        <v>754</v>
      </c>
      <c r="Q26" s="1228" t="s">
        <v>1953</v>
      </c>
    </row>
    <row r="27" spans="2:17">
      <c r="C27" s="1714" t="s">
        <v>2340</v>
      </c>
      <c r="D27" s="1720" t="s">
        <v>1826</v>
      </c>
      <c r="E27" s="1721"/>
      <c r="F27" s="1721"/>
      <c r="G27" s="1721"/>
      <c r="H27" s="1721"/>
      <c r="I27" s="1721"/>
      <c r="J27" s="1721"/>
      <c r="K27" s="1721"/>
      <c r="L27" s="1721"/>
      <c r="M27" s="1721"/>
      <c r="N27" s="1721"/>
      <c r="O27" s="1721"/>
      <c r="P27" s="1721"/>
      <c r="Q27" s="1722"/>
    </row>
    <row r="28" spans="2:17">
      <c r="C28" s="1719"/>
      <c r="D28" s="1229"/>
      <c r="E28" s="1723" t="s">
        <v>1954</v>
      </c>
      <c r="F28" s="1724"/>
      <c r="G28" s="1724"/>
      <c r="H28" s="1724"/>
      <c r="I28" s="1724"/>
      <c r="J28" s="1724"/>
      <c r="K28" s="1724"/>
      <c r="L28" s="1724"/>
      <c r="M28" s="1724"/>
      <c r="N28" s="1724"/>
      <c r="O28" s="1724"/>
      <c r="P28" s="1724"/>
      <c r="Q28" s="1725"/>
    </row>
    <row r="29" spans="2:17">
      <c r="C29" s="1719"/>
      <c r="D29" s="1229"/>
      <c r="E29" s="1723" t="s">
        <v>1955</v>
      </c>
      <c r="F29" s="1724"/>
      <c r="G29" s="1724"/>
      <c r="H29" s="1724"/>
      <c r="I29" s="1725"/>
      <c r="J29" s="1726" t="s">
        <v>1956</v>
      </c>
      <c r="K29" s="1726" t="s">
        <v>1957</v>
      </c>
      <c r="L29" s="1712" t="s">
        <v>1958</v>
      </c>
      <c r="M29" s="1714" t="s">
        <v>1838</v>
      </c>
      <c r="N29" s="1714" t="s">
        <v>1837</v>
      </c>
      <c r="O29" s="1716" t="s">
        <v>784</v>
      </c>
      <c r="P29" s="1717"/>
      <c r="Q29" s="1718"/>
    </row>
    <row r="30" spans="2:17" ht="45">
      <c r="C30" s="1715"/>
      <c r="D30" s="1229"/>
      <c r="E30" s="1230" t="s">
        <v>1830</v>
      </c>
      <c r="F30" s="1230" t="s">
        <v>1831</v>
      </c>
      <c r="G30" s="1230" t="s">
        <v>1832</v>
      </c>
      <c r="H30" s="1230" t="s">
        <v>1833</v>
      </c>
      <c r="I30" s="1143" t="s">
        <v>1834</v>
      </c>
      <c r="J30" s="1727"/>
      <c r="K30" s="1727"/>
      <c r="L30" s="1713"/>
      <c r="M30" s="1715"/>
      <c r="N30" s="1715"/>
      <c r="O30" s="1231"/>
      <c r="P30" s="932" t="s">
        <v>1959</v>
      </c>
      <c r="Q30" s="932" t="s">
        <v>1837</v>
      </c>
    </row>
    <row r="31" spans="2:17">
      <c r="B31" s="1180">
        <v>1</v>
      </c>
      <c r="C31" s="1232" t="s">
        <v>1841</v>
      </c>
      <c r="D31" s="1233"/>
      <c r="E31" s="1233"/>
      <c r="F31" s="1233"/>
      <c r="G31" s="1233"/>
      <c r="H31" s="1233"/>
      <c r="I31" s="1232"/>
      <c r="J31" s="1232"/>
      <c r="K31" s="1232"/>
      <c r="L31" s="1232"/>
      <c r="M31" s="1232"/>
      <c r="N31" s="1232"/>
      <c r="O31" s="1165"/>
      <c r="P31" s="1165"/>
      <c r="Q31" s="1165"/>
    </row>
    <row r="32" spans="2:17">
      <c r="B32" s="1180">
        <v>2</v>
      </c>
      <c r="C32" s="1232" t="s">
        <v>1842</v>
      </c>
      <c r="D32" s="1233"/>
      <c r="E32" s="1233"/>
      <c r="F32" s="1233"/>
      <c r="G32" s="1233"/>
      <c r="H32" s="1233"/>
      <c r="I32" s="1232"/>
      <c r="J32" s="1232"/>
      <c r="K32" s="1232"/>
      <c r="L32" s="1232"/>
      <c r="M32" s="1232"/>
      <c r="N32" s="1232"/>
      <c r="O32" s="1165"/>
      <c r="P32" s="1165"/>
      <c r="Q32" s="1165"/>
    </row>
    <row r="33" spans="2:17">
      <c r="B33" s="1180">
        <v>3</v>
      </c>
      <c r="C33" s="1232" t="s">
        <v>1848</v>
      </c>
      <c r="D33" s="1233"/>
      <c r="E33" s="1233"/>
      <c r="F33" s="1233"/>
      <c r="G33" s="1233"/>
      <c r="H33" s="1233"/>
      <c r="I33" s="1232"/>
      <c r="J33" s="1232"/>
      <c r="K33" s="1232"/>
      <c r="L33" s="1232"/>
      <c r="M33" s="1232"/>
      <c r="N33" s="1232"/>
      <c r="O33" s="1165"/>
      <c r="P33" s="1165"/>
      <c r="Q33" s="1165"/>
    </row>
    <row r="34" spans="2:17">
      <c r="B34" s="1180">
        <v>4</v>
      </c>
      <c r="C34" s="1232" t="s">
        <v>1868</v>
      </c>
      <c r="D34" s="1233"/>
      <c r="E34" s="1233"/>
      <c r="F34" s="1233"/>
      <c r="G34" s="1233"/>
      <c r="H34" s="1233"/>
      <c r="I34" s="1232"/>
      <c r="J34" s="1232"/>
      <c r="K34" s="1232"/>
      <c r="L34" s="1232"/>
      <c r="M34" s="1232"/>
      <c r="N34" s="1232"/>
      <c r="O34" s="1165"/>
      <c r="P34" s="1165"/>
      <c r="Q34" s="1165"/>
    </row>
    <row r="35" spans="2:17">
      <c r="B35" s="1180">
        <v>5</v>
      </c>
      <c r="C35" s="1232" t="s">
        <v>1873</v>
      </c>
      <c r="D35" s="1233"/>
      <c r="E35" s="1233"/>
      <c r="F35" s="1233"/>
      <c r="G35" s="1233"/>
      <c r="H35" s="1233"/>
      <c r="I35" s="1232"/>
      <c r="J35" s="1232"/>
      <c r="K35" s="1232"/>
      <c r="L35" s="1232"/>
      <c r="M35" s="1232"/>
      <c r="N35" s="1232"/>
      <c r="O35" s="1165"/>
      <c r="P35" s="1165"/>
      <c r="Q35" s="1165"/>
    </row>
    <row r="36" spans="2:17">
      <c r="B36" s="1180">
        <v>6</v>
      </c>
      <c r="C36" s="1232" t="s">
        <v>1874</v>
      </c>
      <c r="D36" s="1233">
        <v>1.61</v>
      </c>
      <c r="E36" s="1233">
        <v>1.61</v>
      </c>
      <c r="F36" s="1233">
        <v>0</v>
      </c>
      <c r="G36" s="1233">
        <v>0</v>
      </c>
      <c r="H36" s="1233">
        <v>0</v>
      </c>
      <c r="I36" s="1232">
        <v>4</v>
      </c>
      <c r="J36" s="1233">
        <v>0</v>
      </c>
      <c r="K36" s="1233">
        <v>1.61</v>
      </c>
      <c r="L36" s="1233">
        <v>0</v>
      </c>
      <c r="M36" s="1233">
        <v>0</v>
      </c>
      <c r="N36" s="1233">
        <v>0</v>
      </c>
      <c r="O36" s="1236">
        <v>0</v>
      </c>
      <c r="P36" s="1236">
        <v>0</v>
      </c>
      <c r="Q36" s="1236">
        <v>0</v>
      </c>
    </row>
    <row r="37" spans="2:17">
      <c r="B37" s="1180">
        <v>7</v>
      </c>
      <c r="C37" s="1232" t="s">
        <v>1878</v>
      </c>
      <c r="D37" s="1233"/>
      <c r="E37" s="1233"/>
      <c r="F37" s="1233"/>
      <c r="G37" s="1233"/>
      <c r="H37" s="1233"/>
      <c r="I37" s="1232"/>
      <c r="J37" s="1233"/>
      <c r="K37" s="1233"/>
      <c r="L37" s="1233"/>
      <c r="M37" s="1233"/>
      <c r="N37" s="1233"/>
      <c r="O37" s="1236"/>
      <c r="P37" s="1236"/>
      <c r="Q37" s="1236"/>
    </row>
    <row r="38" spans="2:17">
      <c r="B38" s="1180">
        <v>8</v>
      </c>
      <c r="C38" s="1232" t="s">
        <v>1879</v>
      </c>
      <c r="D38" s="1233"/>
      <c r="E38" s="1233"/>
      <c r="F38" s="1233"/>
      <c r="G38" s="1233"/>
      <c r="H38" s="1233"/>
      <c r="I38" s="1232"/>
      <c r="J38" s="1233"/>
      <c r="K38" s="1233"/>
      <c r="L38" s="1233"/>
      <c r="M38" s="1233"/>
      <c r="N38" s="1233"/>
      <c r="O38" s="1236"/>
      <c r="P38" s="1236"/>
      <c r="Q38" s="1236"/>
    </row>
    <row r="39" spans="2:17">
      <c r="B39" s="1180">
        <v>9</v>
      </c>
      <c r="C39" s="1232" t="s">
        <v>1886</v>
      </c>
      <c r="D39" s="1233">
        <v>88.73</v>
      </c>
      <c r="E39" s="1233">
        <v>88.73</v>
      </c>
      <c r="F39" s="1233">
        <v>0</v>
      </c>
      <c r="G39" s="1233">
        <v>0</v>
      </c>
      <c r="H39" s="1233">
        <v>0</v>
      </c>
      <c r="I39" s="1232">
        <v>4</v>
      </c>
      <c r="J39" s="1233">
        <v>3.45</v>
      </c>
      <c r="K39" s="1233">
        <v>71.98</v>
      </c>
      <c r="L39" s="1233">
        <v>13.3</v>
      </c>
      <c r="M39" s="1233">
        <v>0</v>
      </c>
      <c r="N39" s="1233">
        <v>0</v>
      </c>
      <c r="O39" s="1234">
        <v>-0.13</v>
      </c>
      <c r="P39" s="1234">
        <v>0</v>
      </c>
      <c r="Q39" s="1234">
        <v>0</v>
      </c>
    </row>
    <row r="40" spans="2:17">
      <c r="B40" s="1180">
        <v>10</v>
      </c>
      <c r="C40" s="1232" t="s">
        <v>1960</v>
      </c>
      <c r="D40" s="1233">
        <v>33.86</v>
      </c>
      <c r="E40" s="1233">
        <v>33.86</v>
      </c>
      <c r="F40" s="1233">
        <v>0</v>
      </c>
      <c r="G40" s="1233">
        <v>0</v>
      </c>
      <c r="H40" s="1233">
        <v>0</v>
      </c>
      <c r="I40" s="1232">
        <v>4</v>
      </c>
      <c r="J40" s="1233">
        <v>7.0000000000000007E-2</v>
      </c>
      <c r="K40" s="1233">
        <v>25.65</v>
      </c>
      <c r="L40" s="1233">
        <v>8.14</v>
      </c>
      <c r="M40" s="1233">
        <v>0</v>
      </c>
      <c r="N40" s="1233">
        <v>0</v>
      </c>
      <c r="O40" s="1234">
        <v>-0.05</v>
      </c>
      <c r="P40" s="1234">
        <v>0</v>
      </c>
      <c r="Q40" s="1234">
        <v>0</v>
      </c>
    </row>
    <row r="41" spans="2:17">
      <c r="B41" s="1180">
        <v>11</v>
      </c>
      <c r="C41" s="1232" t="s">
        <v>1961</v>
      </c>
      <c r="D41" s="1233">
        <v>77.69</v>
      </c>
      <c r="E41" s="1233">
        <v>77.69</v>
      </c>
      <c r="F41" s="1233">
        <v>0</v>
      </c>
      <c r="G41" s="1233">
        <v>0</v>
      </c>
      <c r="H41" s="1233">
        <v>0</v>
      </c>
      <c r="I41" s="1232">
        <v>4</v>
      </c>
      <c r="J41" s="1233">
        <v>12.12</v>
      </c>
      <c r="K41" s="1233">
        <v>60.41</v>
      </c>
      <c r="L41" s="1233">
        <v>5.16</v>
      </c>
      <c r="M41" s="1233">
        <v>0</v>
      </c>
      <c r="N41" s="1233">
        <v>0</v>
      </c>
      <c r="O41" s="1234">
        <v>-0.11</v>
      </c>
      <c r="P41" s="1234">
        <v>0</v>
      </c>
      <c r="Q41" s="1234">
        <v>0</v>
      </c>
    </row>
    <row r="42" spans="2:17">
      <c r="B42" s="1180">
        <v>12</v>
      </c>
      <c r="C42" s="1232" t="s">
        <v>2438</v>
      </c>
      <c r="D42" s="1233"/>
      <c r="E42" s="1233"/>
      <c r="F42" s="1233"/>
      <c r="G42" s="1233"/>
      <c r="H42" s="1233"/>
      <c r="I42" s="1232"/>
      <c r="J42" s="1233"/>
      <c r="K42" s="1233"/>
      <c r="L42" s="1233"/>
      <c r="M42" s="1233"/>
      <c r="N42" s="1233"/>
      <c r="O42" s="1234"/>
      <c r="P42" s="1234"/>
      <c r="Q42" s="1234"/>
    </row>
    <row r="43" spans="2:17">
      <c r="B43" s="1180">
        <v>13</v>
      </c>
      <c r="C43" s="1232" t="s">
        <v>1885</v>
      </c>
      <c r="D43" s="1233">
        <v>6.12</v>
      </c>
      <c r="E43" s="1233">
        <v>6.12</v>
      </c>
      <c r="F43" s="1233">
        <v>0</v>
      </c>
      <c r="G43" s="1233">
        <v>0</v>
      </c>
      <c r="H43" s="1233">
        <v>0</v>
      </c>
      <c r="I43" s="1232">
        <v>4</v>
      </c>
      <c r="J43" s="1233">
        <v>1.53</v>
      </c>
      <c r="K43" s="1233">
        <v>4.59</v>
      </c>
      <c r="L43" s="1233">
        <v>0</v>
      </c>
      <c r="M43" s="1233">
        <v>0</v>
      </c>
      <c r="N43" s="1233">
        <v>0</v>
      </c>
      <c r="O43" s="1233">
        <v>-0.01</v>
      </c>
      <c r="P43" s="1233">
        <v>0</v>
      </c>
      <c r="Q43" s="1233">
        <v>0</v>
      </c>
    </row>
    <row r="44" spans="2:17">
      <c r="B44" s="1180">
        <v>14</v>
      </c>
      <c r="C44" s="1180" t="s">
        <v>1889</v>
      </c>
      <c r="D44" s="1234">
        <v>15.09</v>
      </c>
      <c r="E44" s="1234">
        <v>15.09</v>
      </c>
      <c r="F44" s="1234">
        <v>0</v>
      </c>
      <c r="G44" s="1234">
        <v>0</v>
      </c>
      <c r="H44" s="1234">
        <v>0</v>
      </c>
      <c r="I44" s="1180">
        <v>4</v>
      </c>
      <c r="J44" s="1234">
        <v>7.21</v>
      </c>
      <c r="K44" s="1234">
        <v>7.88</v>
      </c>
      <c r="L44" s="1234">
        <v>0</v>
      </c>
      <c r="M44" s="1234">
        <v>0</v>
      </c>
      <c r="N44" s="1234">
        <v>0</v>
      </c>
      <c r="O44" s="1234">
        <v>-0.02</v>
      </c>
      <c r="P44" s="1234">
        <v>0</v>
      </c>
      <c r="Q44" s="1234">
        <v>0</v>
      </c>
    </row>
    <row r="47" spans="2:17" ht="165">
      <c r="C47" s="1237" t="s">
        <v>2439</v>
      </c>
    </row>
  </sheetData>
  <mergeCells count="20">
    <mergeCell ref="C5:C8"/>
    <mergeCell ref="D5:Q5"/>
    <mergeCell ref="E6:Q6"/>
    <mergeCell ref="E7:I7"/>
    <mergeCell ref="J7:J8"/>
    <mergeCell ref="K7:K8"/>
    <mergeCell ref="L7:L8"/>
    <mergeCell ref="M7:M8"/>
    <mergeCell ref="N7:N8"/>
    <mergeCell ref="O7:Q7"/>
    <mergeCell ref="L29:L30"/>
    <mergeCell ref="M29:M30"/>
    <mergeCell ref="N29:N30"/>
    <mergeCell ref="O29:Q29"/>
    <mergeCell ref="C27:C30"/>
    <mergeCell ref="D27:Q27"/>
    <mergeCell ref="E28:Q28"/>
    <mergeCell ref="E29:I29"/>
    <mergeCell ref="J29:J30"/>
    <mergeCell ref="K29:K30"/>
  </mergeCells>
  <pageMargins left="0.7" right="0.7" top="0.75" bottom="0.75" header="0.3" footer="0.3"/>
  <pageSetup paperSize="9" orientation="portrait" r:id="rId1"/>
  <headerFooter>
    <oddHeader>&amp;L&amp;"Calibri"&amp;12&amp;K000000EBA Regular Use&amp;1#</oddHead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4C210-79D6-4015-8719-10760C26355B}">
  <sheetPr codeName="Sheet38"/>
  <dimension ref="B2:F8"/>
  <sheetViews>
    <sheetView workbookViewId="0"/>
  </sheetViews>
  <sheetFormatPr baseColWidth="10" defaultColWidth="9.1640625" defaultRowHeight="15"/>
  <cols>
    <col min="1" max="1" width="9.1640625" style="863"/>
    <col min="2" max="2" width="20" style="863" customWidth="1"/>
    <col min="3" max="3" width="24.5" style="863" bestFit="1" customWidth="1"/>
    <col min="4" max="4" width="25" style="863" bestFit="1" customWidth="1"/>
    <col min="5" max="5" width="57.5" style="863" bestFit="1" customWidth="1"/>
    <col min="6" max="7" width="31" style="863" bestFit="1" customWidth="1"/>
    <col min="8" max="16384" width="9.1640625" style="863"/>
  </cols>
  <sheetData>
    <row r="2" spans="2:6">
      <c r="B2" s="862" t="s">
        <v>1975</v>
      </c>
    </row>
    <row r="4" spans="2:6">
      <c r="B4" s="864"/>
      <c r="C4" s="1728" t="s">
        <v>1976</v>
      </c>
      <c r="D4" s="1729"/>
      <c r="E4" s="1730"/>
      <c r="F4" s="1731" t="s">
        <v>1977</v>
      </c>
    </row>
    <row r="5" spans="2:6">
      <c r="B5" s="864"/>
      <c r="C5" s="864" t="s">
        <v>1978</v>
      </c>
      <c r="D5" s="864" t="s">
        <v>1979</v>
      </c>
      <c r="E5" s="864" t="s">
        <v>1980</v>
      </c>
      <c r="F5" s="1732"/>
    </row>
    <row r="6" spans="2:6">
      <c r="B6" s="864" t="s">
        <v>1981</v>
      </c>
      <c r="C6" s="925">
        <v>0</v>
      </c>
      <c r="D6" s="925">
        <v>0</v>
      </c>
      <c r="E6" s="925">
        <v>0</v>
      </c>
      <c r="F6" s="925">
        <v>0.54790000000000005</v>
      </c>
    </row>
    <row r="7" spans="2:6">
      <c r="B7" s="864" t="s">
        <v>1982</v>
      </c>
      <c r="C7" s="925">
        <v>0</v>
      </c>
      <c r="D7" s="925">
        <v>0</v>
      </c>
      <c r="E7" s="925">
        <v>0</v>
      </c>
      <c r="F7" s="925">
        <v>0.43180000000000002</v>
      </c>
    </row>
    <row r="8" spans="2:6">
      <c r="B8" s="863" t="s">
        <v>1983</v>
      </c>
    </row>
  </sheetData>
  <mergeCells count="2">
    <mergeCell ref="C4:E4"/>
    <mergeCell ref="F4:F5"/>
  </mergeCell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6271C-40CF-4B8C-94AB-810F1BC5338E}">
  <sheetPr codeName="Sheet53"/>
  <dimension ref="A2:S309"/>
  <sheetViews>
    <sheetView topLeftCell="A29" zoomScale="70" zoomScaleNormal="70" workbookViewId="0"/>
  </sheetViews>
  <sheetFormatPr baseColWidth="10" defaultColWidth="8.6640625" defaultRowHeight="15"/>
  <cols>
    <col min="1" max="1" width="8.6640625" style="866"/>
    <col min="2" max="2" width="10.5" style="867" customWidth="1"/>
    <col min="3" max="3" width="60.5" style="866" customWidth="1"/>
    <col min="4" max="4" width="14.33203125" style="866" customWidth="1"/>
    <col min="5" max="5" width="10.5" style="866" customWidth="1"/>
    <col min="6" max="6" width="11.5" style="866" customWidth="1"/>
    <col min="7" max="7" width="14.5" style="866" customWidth="1"/>
    <col min="8" max="8" width="13" style="866" customWidth="1"/>
    <col min="9" max="9" width="13.33203125" style="866" customWidth="1"/>
    <col min="10" max="10" width="8.6640625" style="866"/>
    <col min="11" max="11" width="9.5" style="866" customWidth="1"/>
    <col min="12" max="12" width="12.6640625" style="866" customWidth="1"/>
    <col min="13" max="13" width="13" style="866" customWidth="1"/>
    <col min="14" max="14" width="11.5" style="866" customWidth="1"/>
    <col min="15" max="15" width="8.6640625" style="866"/>
    <col min="16" max="16" width="11" style="866" customWidth="1"/>
    <col min="17" max="17" width="13.5" style="866" customWidth="1"/>
    <col min="18" max="18" width="13" style="866" customWidth="1"/>
    <col min="19" max="19" width="11.33203125" style="866" customWidth="1"/>
    <col min="20" max="16384" width="8.6640625" style="866"/>
  </cols>
  <sheetData>
    <row r="2" spans="2:19">
      <c r="B2" s="865" t="s">
        <v>1984</v>
      </c>
    </row>
    <row r="4" spans="2:19" s="867" customFormat="1" ht="16">
      <c r="C4" s="868"/>
      <c r="D4" s="869" t="s">
        <v>7</v>
      </c>
      <c r="E4" s="869" t="s">
        <v>8</v>
      </c>
      <c r="F4" s="869" t="s">
        <v>9</v>
      </c>
      <c r="G4" s="869" t="s">
        <v>46</v>
      </c>
      <c r="H4" s="869" t="s">
        <v>47</v>
      </c>
      <c r="I4" s="869" t="s">
        <v>155</v>
      </c>
      <c r="J4" s="869" t="s">
        <v>156</v>
      </c>
      <c r="K4" s="869" t="s">
        <v>157</v>
      </c>
      <c r="L4" s="869" t="s">
        <v>158</v>
      </c>
      <c r="M4" s="869" t="s">
        <v>159</v>
      </c>
      <c r="N4" s="869" t="s">
        <v>160</v>
      </c>
      <c r="O4" s="869" t="s">
        <v>161</v>
      </c>
      <c r="P4" s="869" t="s">
        <v>162</v>
      </c>
      <c r="Q4" s="869" t="s">
        <v>754</v>
      </c>
      <c r="R4" s="869" t="s">
        <v>755</v>
      </c>
      <c r="S4" s="869" t="s">
        <v>756</v>
      </c>
    </row>
    <row r="5" spans="2:19" ht="29" customHeight="1">
      <c r="B5" s="1733" t="s">
        <v>1985</v>
      </c>
      <c r="C5" s="1735"/>
      <c r="D5" s="1736" t="s">
        <v>1986</v>
      </c>
      <c r="E5" s="1738"/>
      <c r="F5" s="1738"/>
      <c r="G5" s="1738"/>
      <c r="H5" s="1738"/>
      <c r="I5" s="1738"/>
      <c r="J5" s="1738"/>
      <c r="K5" s="1738"/>
      <c r="L5" s="1738"/>
      <c r="M5" s="1738"/>
      <c r="N5" s="1738"/>
      <c r="O5" s="1738"/>
      <c r="P5" s="1738"/>
      <c r="Q5" s="1738"/>
      <c r="R5" s="1738"/>
      <c r="S5" s="1737"/>
    </row>
    <row r="6" spans="2:19" ht="14.75" customHeight="1">
      <c r="B6" s="1736"/>
      <c r="C6" s="1737"/>
      <c r="D6" s="1739" t="s">
        <v>1987</v>
      </c>
      <c r="E6" s="1740" t="s">
        <v>1988</v>
      </c>
      <c r="F6" s="1741"/>
      <c r="G6" s="1741"/>
      <c r="H6" s="1741"/>
      <c r="I6" s="1742"/>
      <c r="J6" s="1740" t="s">
        <v>1989</v>
      </c>
      <c r="K6" s="1741"/>
      <c r="L6" s="1741"/>
      <c r="M6" s="1741"/>
      <c r="N6" s="1742"/>
      <c r="O6" s="1740" t="s">
        <v>1990</v>
      </c>
      <c r="P6" s="1741"/>
      <c r="Q6" s="1741"/>
      <c r="R6" s="1741"/>
      <c r="S6" s="1742"/>
    </row>
    <row r="7" spans="2:19" ht="33.5" customHeight="1">
      <c r="B7" s="1736"/>
      <c r="C7" s="1737"/>
      <c r="D7" s="1739"/>
      <c r="E7" s="1733" t="s">
        <v>1991</v>
      </c>
      <c r="F7" s="1734"/>
      <c r="G7" s="1734"/>
      <c r="H7" s="1734"/>
      <c r="I7" s="1735"/>
      <c r="J7" s="1733" t="s">
        <v>1991</v>
      </c>
      <c r="K7" s="1734"/>
      <c r="L7" s="1734"/>
      <c r="M7" s="1734"/>
      <c r="N7" s="1735"/>
      <c r="O7" s="1733" t="s">
        <v>1991</v>
      </c>
      <c r="P7" s="1734"/>
      <c r="Q7" s="1734"/>
      <c r="R7" s="1734"/>
      <c r="S7" s="1735"/>
    </row>
    <row r="8" spans="2:19" ht="33.5" customHeight="1">
      <c r="B8" s="1736"/>
      <c r="C8" s="1737"/>
      <c r="D8" s="1739"/>
      <c r="E8" s="870"/>
      <c r="F8" s="1733" t="s">
        <v>1992</v>
      </c>
      <c r="G8" s="1734"/>
      <c r="H8" s="1734"/>
      <c r="I8" s="1735"/>
      <c r="J8" s="870"/>
      <c r="K8" s="1733" t="s">
        <v>1992</v>
      </c>
      <c r="L8" s="1734"/>
      <c r="M8" s="1734"/>
      <c r="N8" s="1735"/>
      <c r="O8" s="870"/>
      <c r="P8" s="1733" t="s">
        <v>1992</v>
      </c>
      <c r="Q8" s="1734"/>
      <c r="R8" s="1734"/>
      <c r="S8" s="1735"/>
    </row>
    <row r="9" spans="2:19" ht="48">
      <c r="B9" s="1736"/>
      <c r="C9" s="1737"/>
      <c r="D9" s="1739"/>
      <c r="E9" s="871"/>
      <c r="F9" s="871"/>
      <c r="G9" s="872" t="s">
        <v>1993</v>
      </c>
      <c r="H9" s="872" t="s">
        <v>1994</v>
      </c>
      <c r="I9" s="872" t="s">
        <v>1995</v>
      </c>
      <c r="J9" s="871"/>
      <c r="K9" s="871"/>
      <c r="L9" s="872" t="s">
        <v>1993</v>
      </c>
      <c r="M9" s="872" t="s">
        <v>1996</v>
      </c>
      <c r="N9" s="872" t="s">
        <v>1995</v>
      </c>
      <c r="O9" s="871"/>
      <c r="P9" s="871"/>
      <c r="Q9" s="872" t="s">
        <v>1993</v>
      </c>
      <c r="R9" s="872" t="s">
        <v>1997</v>
      </c>
      <c r="S9" s="872" t="s">
        <v>1995</v>
      </c>
    </row>
    <row r="10" spans="2:19" s="878" customFormat="1" ht="16">
      <c r="B10" s="873"/>
      <c r="C10" s="874" t="s">
        <v>1998</v>
      </c>
      <c r="D10" s="875"/>
      <c r="E10" s="876"/>
      <c r="F10" s="876"/>
      <c r="G10" s="876"/>
      <c r="H10" s="876"/>
      <c r="I10" s="876"/>
      <c r="J10" s="876"/>
      <c r="K10" s="876"/>
      <c r="L10" s="876"/>
      <c r="M10" s="876"/>
      <c r="N10" s="876"/>
      <c r="O10" s="876"/>
      <c r="P10" s="876"/>
      <c r="Q10" s="876"/>
      <c r="R10" s="876"/>
      <c r="S10" s="877"/>
    </row>
    <row r="11" spans="2:19" ht="32">
      <c r="B11" s="879">
        <v>1</v>
      </c>
      <c r="C11" s="880" t="s">
        <v>1999</v>
      </c>
      <c r="D11" s="1238">
        <v>1955.7</v>
      </c>
      <c r="E11" s="1238">
        <v>1661.33</v>
      </c>
      <c r="F11" s="1238"/>
      <c r="G11" s="1238"/>
      <c r="H11" s="1238"/>
      <c r="I11" s="1238"/>
      <c r="J11" s="1238"/>
      <c r="K11" s="1238"/>
      <c r="L11" s="1238"/>
      <c r="M11" s="1238"/>
      <c r="N11" s="1238"/>
      <c r="O11" s="1238">
        <v>1661.33</v>
      </c>
      <c r="P11" s="1238"/>
      <c r="Q11" s="1238"/>
      <c r="R11" s="1238"/>
      <c r="S11" s="1238"/>
    </row>
    <row r="12" spans="2:19" ht="16">
      <c r="B12" s="879">
        <v>2</v>
      </c>
      <c r="C12" s="881" t="s">
        <v>2000</v>
      </c>
      <c r="D12" s="882"/>
      <c r="E12" s="882"/>
      <c r="F12" s="882"/>
      <c r="G12" s="882"/>
      <c r="H12" s="882"/>
      <c r="I12" s="882"/>
      <c r="J12" s="882"/>
      <c r="K12" s="882"/>
      <c r="L12" s="882"/>
      <c r="M12" s="882"/>
      <c r="N12" s="882"/>
      <c r="O12" s="882"/>
      <c r="P12" s="882"/>
      <c r="Q12" s="882"/>
      <c r="R12" s="882"/>
      <c r="S12" s="882"/>
    </row>
    <row r="13" spans="2:19" ht="16">
      <c r="B13" s="879">
        <v>3</v>
      </c>
      <c r="C13" s="883" t="s">
        <v>803</v>
      </c>
      <c r="D13" s="882"/>
      <c r="E13" s="882"/>
      <c r="F13" s="882"/>
      <c r="G13" s="882"/>
      <c r="H13" s="882"/>
      <c r="I13" s="882"/>
      <c r="J13" s="882"/>
      <c r="K13" s="882"/>
      <c r="L13" s="882"/>
      <c r="M13" s="882"/>
      <c r="N13" s="882"/>
      <c r="O13" s="882"/>
      <c r="P13" s="882"/>
      <c r="Q13" s="882"/>
      <c r="R13" s="882"/>
      <c r="S13" s="882"/>
    </row>
    <row r="14" spans="2:19" ht="16">
      <c r="B14" s="879">
        <v>4</v>
      </c>
      <c r="C14" s="884" t="s">
        <v>798</v>
      </c>
      <c r="D14" s="882"/>
      <c r="E14" s="882"/>
      <c r="F14" s="882"/>
      <c r="G14" s="882"/>
      <c r="H14" s="882"/>
      <c r="I14" s="882"/>
      <c r="J14" s="882"/>
      <c r="K14" s="882"/>
      <c r="L14" s="882"/>
      <c r="M14" s="882"/>
      <c r="N14" s="882"/>
      <c r="O14" s="882"/>
      <c r="P14" s="882"/>
      <c r="Q14" s="882"/>
      <c r="R14" s="882"/>
      <c r="S14" s="882"/>
    </row>
    <row r="15" spans="2:19" ht="16">
      <c r="B15" s="879">
        <v>5</v>
      </c>
      <c r="C15" s="884" t="s">
        <v>2001</v>
      </c>
      <c r="D15" s="882"/>
      <c r="E15" s="882"/>
      <c r="F15" s="1127"/>
      <c r="G15" s="1127"/>
      <c r="H15" s="1127"/>
      <c r="I15" s="1127"/>
      <c r="J15" s="1127"/>
      <c r="K15" s="1127"/>
      <c r="L15" s="1127"/>
      <c r="M15" s="1127"/>
      <c r="N15" s="1127"/>
      <c r="O15" s="1127"/>
      <c r="P15" s="1127"/>
      <c r="Q15" s="1127"/>
      <c r="R15" s="1127"/>
      <c r="S15" s="1127"/>
    </row>
    <row r="16" spans="2:19" ht="16">
      <c r="B16" s="879">
        <v>6</v>
      </c>
      <c r="C16" s="884" t="s">
        <v>1587</v>
      </c>
      <c r="D16" s="882"/>
      <c r="E16" s="882"/>
      <c r="F16" s="882"/>
      <c r="G16" s="1239"/>
      <c r="H16" s="882"/>
      <c r="I16" s="882"/>
      <c r="J16" s="882"/>
      <c r="K16" s="882"/>
      <c r="L16" s="1239"/>
      <c r="M16" s="882"/>
      <c r="N16" s="882"/>
      <c r="O16" s="882"/>
      <c r="P16" s="882"/>
      <c r="Q16" s="1239"/>
      <c r="R16" s="882"/>
      <c r="S16" s="882"/>
    </row>
    <row r="17" spans="2:19" ht="16">
      <c r="B17" s="879">
        <v>7</v>
      </c>
      <c r="C17" s="883" t="s">
        <v>805</v>
      </c>
      <c r="D17" s="882"/>
      <c r="E17" s="882"/>
      <c r="F17" s="882"/>
      <c r="G17" s="882"/>
      <c r="H17" s="882"/>
      <c r="I17" s="882"/>
      <c r="J17" s="882"/>
      <c r="K17" s="882"/>
      <c r="L17" s="882"/>
      <c r="M17" s="882"/>
      <c r="N17" s="882"/>
      <c r="O17" s="882"/>
      <c r="P17" s="882"/>
      <c r="Q17" s="882"/>
      <c r="R17" s="882"/>
      <c r="S17" s="882"/>
    </row>
    <row r="18" spans="2:19" ht="16">
      <c r="B18" s="879">
        <v>8</v>
      </c>
      <c r="C18" s="884" t="s">
        <v>2002</v>
      </c>
      <c r="D18" s="882"/>
      <c r="E18" s="882"/>
      <c r="F18" s="882"/>
      <c r="G18" s="882"/>
      <c r="H18" s="882"/>
      <c r="I18" s="882"/>
      <c r="J18" s="882"/>
      <c r="K18" s="882"/>
      <c r="L18" s="882"/>
      <c r="M18" s="882"/>
      <c r="N18" s="882"/>
      <c r="O18" s="882"/>
      <c r="P18" s="882"/>
      <c r="Q18" s="882"/>
      <c r="R18" s="882"/>
      <c r="S18" s="882"/>
    </row>
    <row r="19" spans="2:19" ht="16">
      <c r="B19" s="879">
        <v>9</v>
      </c>
      <c r="C19" s="886" t="s">
        <v>798</v>
      </c>
      <c r="D19" s="882"/>
      <c r="E19" s="882"/>
      <c r="F19" s="882"/>
      <c r="G19" s="882"/>
      <c r="H19" s="882"/>
      <c r="I19" s="882"/>
      <c r="J19" s="882"/>
      <c r="K19" s="882"/>
      <c r="L19" s="882"/>
      <c r="M19" s="882"/>
      <c r="N19" s="882"/>
      <c r="O19" s="882"/>
      <c r="P19" s="882"/>
      <c r="Q19" s="882"/>
      <c r="R19" s="882"/>
      <c r="S19" s="882"/>
    </row>
    <row r="20" spans="2:19" s="878" customFormat="1" ht="16">
      <c r="B20" s="879">
        <v>10</v>
      </c>
      <c r="C20" s="887" t="s">
        <v>2001</v>
      </c>
      <c r="D20" s="1127"/>
      <c r="E20" s="1127"/>
      <c r="F20" s="1127"/>
      <c r="G20" s="1127"/>
      <c r="H20" s="1127"/>
      <c r="I20" s="1127"/>
      <c r="J20" s="1127"/>
      <c r="K20" s="1127"/>
      <c r="L20" s="1127"/>
      <c r="M20" s="1127"/>
      <c r="N20" s="1127"/>
      <c r="O20" s="1127"/>
      <c r="P20" s="1127"/>
      <c r="Q20" s="1127"/>
      <c r="R20" s="1127"/>
      <c r="S20" s="1127"/>
    </row>
    <row r="21" spans="2:19" ht="16">
      <c r="B21" s="879">
        <v>11</v>
      </c>
      <c r="C21" s="886" t="s">
        <v>1587</v>
      </c>
      <c r="D21" s="882"/>
      <c r="E21" s="882"/>
      <c r="F21" s="882"/>
      <c r="G21" s="1239"/>
      <c r="H21" s="882"/>
      <c r="I21" s="882"/>
      <c r="J21" s="882"/>
      <c r="K21" s="882"/>
      <c r="L21" s="1239"/>
      <c r="M21" s="882"/>
      <c r="N21" s="882"/>
      <c r="O21" s="882"/>
      <c r="P21" s="882"/>
      <c r="Q21" s="1239"/>
      <c r="R21" s="882"/>
      <c r="S21" s="882"/>
    </row>
    <row r="22" spans="2:19" ht="16">
      <c r="B22" s="879">
        <v>12</v>
      </c>
      <c r="C22" s="884" t="s">
        <v>2003</v>
      </c>
      <c r="D22" s="882"/>
      <c r="E22" s="882"/>
      <c r="F22" s="882"/>
      <c r="G22" s="882"/>
      <c r="H22" s="882"/>
      <c r="I22" s="882"/>
      <c r="J22" s="882"/>
      <c r="K22" s="882"/>
      <c r="L22" s="882"/>
      <c r="M22" s="882"/>
      <c r="N22" s="882"/>
      <c r="O22" s="882"/>
      <c r="P22" s="882"/>
      <c r="Q22" s="882"/>
      <c r="R22" s="882"/>
      <c r="S22" s="882"/>
    </row>
    <row r="23" spans="2:19" ht="16">
      <c r="B23" s="879">
        <v>13</v>
      </c>
      <c r="C23" s="886" t="s">
        <v>798</v>
      </c>
      <c r="D23" s="882"/>
      <c r="E23" s="882"/>
      <c r="F23" s="882"/>
      <c r="G23" s="882"/>
      <c r="H23" s="882"/>
      <c r="I23" s="882"/>
      <c r="J23" s="882"/>
      <c r="K23" s="882"/>
      <c r="L23" s="882"/>
      <c r="M23" s="882"/>
      <c r="N23" s="882"/>
      <c r="O23" s="882"/>
      <c r="P23" s="882"/>
      <c r="Q23" s="882"/>
      <c r="R23" s="882"/>
      <c r="S23" s="882"/>
    </row>
    <row r="24" spans="2:19" s="878" customFormat="1" ht="16">
      <c r="B24" s="879">
        <v>14</v>
      </c>
      <c r="C24" s="887" t="s">
        <v>2001</v>
      </c>
      <c r="D24" s="1127"/>
      <c r="E24" s="1127"/>
      <c r="F24" s="1127"/>
      <c r="G24" s="1127"/>
      <c r="H24" s="1127"/>
      <c r="I24" s="1127"/>
      <c r="J24" s="1127"/>
      <c r="K24" s="1127"/>
      <c r="L24" s="1127"/>
      <c r="M24" s="1127"/>
      <c r="N24" s="1127"/>
      <c r="O24" s="1127"/>
      <c r="P24" s="1127"/>
      <c r="Q24" s="1127"/>
      <c r="R24" s="1127"/>
      <c r="S24" s="1127"/>
    </row>
    <row r="25" spans="2:19" ht="16">
      <c r="B25" s="879">
        <v>15</v>
      </c>
      <c r="C25" s="886" t="s">
        <v>1587</v>
      </c>
      <c r="D25" s="882"/>
      <c r="E25" s="882"/>
      <c r="F25" s="882"/>
      <c r="G25" s="1239"/>
      <c r="H25" s="882"/>
      <c r="I25" s="882"/>
      <c r="J25" s="882"/>
      <c r="K25" s="882"/>
      <c r="L25" s="1239"/>
      <c r="M25" s="882"/>
      <c r="N25" s="882"/>
      <c r="O25" s="882"/>
      <c r="P25" s="882"/>
      <c r="Q25" s="1239"/>
      <c r="R25" s="882"/>
      <c r="S25" s="882"/>
    </row>
    <row r="26" spans="2:19" ht="16">
      <c r="B26" s="879">
        <v>16</v>
      </c>
      <c r="C26" s="884" t="s">
        <v>2004</v>
      </c>
      <c r="D26" s="882"/>
      <c r="E26" s="882"/>
      <c r="F26" s="882"/>
      <c r="G26" s="882"/>
      <c r="H26" s="882"/>
      <c r="I26" s="882"/>
      <c r="J26" s="882"/>
      <c r="K26" s="882"/>
      <c r="L26" s="882"/>
      <c r="M26" s="882"/>
      <c r="N26" s="882"/>
      <c r="O26" s="882"/>
      <c r="P26" s="882"/>
      <c r="Q26" s="882"/>
      <c r="R26" s="882"/>
      <c r="S26" s="882"/>
    </row>
    <row r="27" spans="2:19" ht="16">
      <c r="B27" s="879">
        <v>17</v>
      </c>
      <c r="C27" s="886" t="s">
        <v>798</v>
      </c>
      <c r="D27" s="882"/>
      <c r="E27" s="882"/>
      <c r="F27" s="882"/>
      <c r="G27" s="882"/>
      <c r="H27" s="882"/>
      <c r="I27" s="882"/>
      <c r="J27" s="882"/>
      <c r="K27" s="882"/>
      <c r="L27" s="882"/>
      <c r="M27" s="882"/>
      <c r="N27" s="882"/>
      <c r="O27" s="882"/>
      <c r="P27" s="882"/>
      <c r="Q27" s="882"/>
      <c r="R27" s="882"/>
      <c r="S27" s="882"/>
    </row>
    <row r="28" spans="2:19" s="878" customFormat="1" ht="16">
      <c r="B28" s="879">
        <v>18</v>
      </c>
      <c r="C28" s="887" t="s">
        <v>2001</v>
      </c>
      <c r="D28" s="1127"/>
      <c r="E28" s="1127"/>
      <c r="F28" s="1127"/>
      <c r="G28" s="1127"/>
      <c r="H28" s="1127"/>
      <c r="I28" s="1127"/>
      <c r="J28" s="1127"/>
      <c r="K28" s="1127"/>
      <c r="L28" s="1127"/>
      <c r="M28" s="1127"/>
      <c r="N28" s="1127"/>
      <c r="O28" s="1127"/>
      <c r="P28" s="1127"/>
      <c r="Q28" s="1127"/>
      <c r="R28" s="1127"/>
      <c r="S28" s="1127"/>
    </row>
    <row r="29" spans="2:19" ht="16">
      <c r="B29" s="879">
        <v>19</v>
      </c>
      <c r="C29" s="886" t="s">
        <v>1587</v>
      </c>
      <c r="D29" s="882"/>
      <c r="E29" s="882"/>
      <c r="F29" s="882"/>
      <c r="G29" s="1239"/>
      <c r="H29" s="882"/>
      <c r="I29" s="882"/>
      <c r="J29" s="882"/>
      <c r="K29" s="882"/>
      <c r="L29" s="1239"/>
      <c r="M29" s="882"/>
      <c r="N29" s="882"/>
      <c r="O29" s="882"/>
      <c r="P29" s="882"/>
      <c r="Q29" s="1239"/>
      <c r="R29" s="882"/>
      <c r="S29" s="882"/>
    </row>
    <row r="30" spans="2:19" ht="16">
      <c r="B30" s="879">
        <v>20</v>
      </c>
      <c r="C30" s="881" t="s">
        <v>2005</v>
      </c>
      <c r="D30" s="882">
        <v>0.03</v>
      </c>
      <c r="E30" s="882">
        <v>0.02</v>
      </c>
      <c r="F30" s="882"/>
      <c r="G30" s="882"/>
      <c r="H30" s="882"/>
      <c r="I30" s="882"/>
      <c r="J30" s="882"/>
      <c r="K30" s="882"/>
      <c r="L30" s="882"/>
      <c r="M30" s="882"/>
      <c r="N30" s="882"/>
      <c r="O30" s="882">
        <v>0.02</v>
      </c>
      <c r="P30" s="882"/>
      <c r="Q30" s="882"/>
      <c r="R30" s="882"/>
      <c r="S30" s="882"/>
    </row>
    <row r="31" spans="2:19" ht="16">
      <c r="B31" s="879">
        <v>21</v>
      </c>
      <c r="C31" s="884" t="s">
        <v>798</v>
      </c>
      <c r="D31" s="882">
        <v>0.03</v>
      </c>
      <c r="E31" s="882">
        <v>0.02</v>
      </c>
      <c r="F31" s="882"/>
      <c r="G31" s="882"/>
      <c r="H31" s="882"/>
      <c r="I31" s="882"/>
      <c r="J31" s="882"/>
      <c r="K31" s="882"/>
      <c r="L31" s="882"/>
      <c r="M31" s="882"/>
      <c r="N31" s="882"/>
      <c r="O31" s="882">
        <v>0.02</v>
      </c>
      <c r="P31" s="882"/>
      <c r="Q31" s="882"/>
      <c r="R31" s="882"/>
      <c r="S31" s="882"/>
    </row>
    <row r="32" spans="2:19" s="878" customFormat="1" ht="16">
      <c r="B32" s="879">
        <v>22</v>
      </c>
      <c r="C32" s="887" t="s">
        <v>2001</v>
      </c>
      <c r="D32" s="1127"/>
      <c r="E32" s="1127"/>
      <c r="F32" s="1127"/>
      <c r="G32" s="1127"/>
      <c r="H32" s="1127"/>
      <c r="I32" s="1127"/>
      <c r="J32" s="1127"/>
      <c r="K32" s="1127"/>
      <c r="L32" s="1127"/>
      <c r="M32" s="1127"/>
      <c r="N32" s="1127"/>
      <c r="O32" s="1127"/>
      <c r="P32" s="1127"/>
      <c r="Q32" s="1127"/>
      <c r="R32" s="1127"/>
      <c r="S32" s="1127"/>
    </row>
    <row r="33" spans="2:19" ht="16">
      <c r="B33" s="879">
        <v>23</v>
      </c>
      <c r="C33" s="884" t="s">
        <v>1587</v>
      </c>
      <c r="D33" s="882"/>
      <c r="E33" s="882"/>
      <c r="F33" s="882"/>
      <c r="G33" s="1239"/>
      <c r="H33" s="882"/>
      <c r="I33" s="882"/>
      <c r="J33" s="882"/>
      <c r="K33" s="882"/>
      <c r="L33" s="1239"/>
      <c r="M33" s="882"/>
      <c r="N33" s="882"/>
      <c r="O33" s="882"/>
      <c r="P33" s="882"/>
      <c r="Q33" s="1239"/>
      <c r="R33" s="882"/>
      <c r="S33" s="882"/>
    </row>
    <row r="34" spans="2:19" ht="16">
      <c r="B34" s="879">
        <v>24</v>
      </c>
      <c r="C34" s="881" t="s">
        <v>811</v>
      </c>
      <c r="D34" s="882">
        <v>1913.22</v>
      </c>
      <c r="E34" s="882">
        <v>1661.31</v>
      </c>
      <c r="F34" s="882"/>
      <c r="G34" s="882"/>
      <c r="H34" s="882"/>
      <c r="I34" s="1127"/>
      <c r="J34" s="1239"/>
      <c r="K34" s="1239"/>
      <c r="L34" s="1239"/>
      <c r="M34" s="1239"/>
      <c r="N34" s="1239"/>
      <c r="O34" s="1127">
        <v>1661.31</v>
      </c>
      <c r="P34" s="1127"/>
      <c r="Q34" s="1127"/>
      <c r="R34" s="1127"/>
      <c r="S34" s="1127"/>
    </row>
    <row r="35" spans="2:19" ht="16">
      <c r="B35" s="879">
        <v>25</v>
      </c>
      <c r="C35" s="884" t="s">
        <v>2006</v>
      </c>
      <c r="D35" s="882">
        <v>1674.14</v>
      </c>
      <c r="E35" s="882">
        <v>1626.64</v>
      </c>
      <c r="F35" s="882"/>
      <c r="G35" s="882"/>
      <c r="H35" s="882"/>
      <c r="I35" s="1127"/>
      <c r="J35" s="1239"/>
      <c r="K35" s="1239"/>
      <c r="L35" s="1239"/>
      <c r="M35" s="1239"/>
      <c r="N35" s="1239"/>
      <c r="O35" s="1127">
        <v>1626.64</v>
      </c>
      <c r="P35" s="1127"/>
      <c r="Q35" s="1127"/>
      <c r="R35" s="1127"/>
      <c r="S35" s="1127"/>
    </row>
    <row r="36" spans="2:19" ht="16">
      <c r="B36" s="879">
        <v>26</v>
      </c>
      <c r="C36" s="884" t="s">
        <v>2007</v>
      </c>
      <c r="D36" s="882"/>
      <c r="E36" s="882"/>
      <c r="F36" s="882"/>
      <c r="G36" s="882"/>
      <c r="H36" s="882"/>
      <c r="I36" s="1127"/>
      <c r="J36" s="1239"/>
      <c r="K36" s="1239"/>
      <c r="L36" s="1239"/>
      <c r="M36" s="1239"/>
      <c r="N36" s="1239"/>
      <c r="O36" s="1127"/>
      <c r="P36" s="1127"/>
      <c r="Q36" s="1127"/>
      <c r="R36" s="1127"/>
      <c r="S36" s="1127"/>
    </row>
    <row r="37" spans="2:19" ht="16">
      <c r="B37" s="879">
        <v>27</v>
      </c>
      <c r="C37" s="884" t="s">
        <v>2008</v>
      </c>
      <c r="D37" s="882">
        <v>35.770000000000003</v>
      </c>
      <c r="E37" s="882">
        <v>34.67</v>
      </c>
      <c r="F37" s="882"/>
      <c r="G37" s="882"/>
      <c r="H37" s="882"/>
      <c r="I37" s="1127"/>
      <c r="J37" s="1239"/>
      <c r="K37" s="1239"/>
      <c r="L37" s="1239"/>
      <c r="M37" s="1239"/>
      <c r="N37" s="1239"/>
      <c r="O37" s="1127">
        <v>34.67</v>
      </c>
      <c r="P37" s="1127"/>
      <c r="Q37" s="1127"/>
      <c r="R37" s="1127"/>
      <c r="S37" s="1127"/>
    </row>
    <row r="38" spans="2:19" ht="16">
      <c r="B38" s="879">
        <v>28</v>
      </c>
      <c r="C38" s="888" t="s">
        <v>2009</v>
      </c>
      <c r="D38" s="882">
        <v>42.45</v>
      </c>
      <c r="E38" s="882"/>
      <c r="F38" s="882"/>
      <c r="G38" s="882"/>
      <c r="H38" s="882"/>
      <c r="I38" s="1127"/>
      <c r="J38" s="1127"/>
      <c r="K38" s="1127"/>
      <c r="L38" s="1127"/>
      <c r="M38" s="1127"/>
      <c r="N38" s="1127"/>
      <c r="O38" s="1127"/>
      <c r="P38" s="1127"/>
      <c r="Q38" s="1127"/>
      <c r="R38" s="1127"/>
      <c r="S38" s="1127"/>
    </row>
    <row r="39" spans="2:19" ht="16">
      <c r="B39" s="879">
        <v>29</v>
      </c>
      <c r="C39" s="887" t="s">
        <v>2010</v>
      </c>
      <c r="D39" s="882"/>
      <c r="E39" s="882"/>
      <c r="F39" s="882"/>
      <c r="G39" s="1127"/>
      <c r="H39" s="882"/>
      <c r="I39" s="1127"/>
      <c r="J39" s="1127"/>
      <c r="K39" s="1127"/>
      <c r="L39" s="1127"/>
      <c r="M39" s="1127"/>
      <c r="N39" s="1127"/>
      <c r="O39" s="1127"/>
      <c r="P39" s="1127"/>
      <c r="Q39" s="1127"/>
      <c r="R39" s="1127"/>
      <c r="S39" s="1127"/>
    </row>
    <row r="40" spans="2:19" ht="16">
      <c r="B40" s="879">
        <v>30</v>
      </c>
      <c r="C40" s="887" t="s">
        <v>2011</v>
      </c>
      <c r="D40" s="882">
        <v>42.45</v>
      </c>
      <c r="E40" s="882"/>
      <c r="F40" s="882"/>
      <c r="G40" s="1127"/>
      <c r="H40" s="882"/>
      <c r="I40" s="1127"/>
      <c r="J40" s="1127"/>
      <c r="K40" s="1127"/>
      <c r="L40" s="1127"/>
      <c r="M40" s="1127"/>
      <c r="N40" s="1127"/>
      <c r="O40" s="1127"/>
      <c r="P40" s="1127"/>
      <c r="Q40" s="1127"/>
      <c r="R40" s="1127"/>
      <c r="S40" s="1127"/>
    </row>
    <row r="41" spans="2:19" ht="32">
      <c r="B41" s="879">
        <v>31</v>
      </c>
      <c r="C41" s="890" t="s">
        <v>2012</v>
      </c>
      <c r="D41" s="882"/>
      <c r="E41" s="882"/>
      <c r="F41" s="882"/>
      <c r="G41" s="1127"/>
      <c r="H41" s="882"/>
      <c r="I41" s="1127"/>
      <c r="J41" s="1127"/>
      <c r="K41" s="1127"/>
      <c r="L41" s="1127"/>
      <c r="M41" s="1127"/>
      <c r="N41" s="1127"/>
      <c r="O41" s="1127"/>
      <c r="P41" s="1127"/>
      <c r="Q41" s="1127"/>
      <c r="R41" s="1127"/>
      <c r="S41" s="1127"/>
    </row>
    <row r="42" spans="2:19" s="878" customFormat="1" ht="16">
      <c r="B42" s="879">
        <v>32</v>
      </c>
      <c r="C42" s="891" t="s">
        <v>2013</v>
      </c>
      <c r="D42" s="1127">
        <v>1955.7</v>
      </c>
      <c r="E42" s="1127">
        <v>1661.33</v>
      </c>
      <c r="F42" s="1127"/>
      <c r="G42" s="1127"/>
      <c r="H42" s="1127"/>
      <c r="I42" s="1127"/>
      <c r="J42" s="1127"/>
      <c r="K42" s="1127"/>
      <c r="L42" s="1127"/>
      <c r="M42" s="1127"/>
      <c r="N42" s="1127"/>
      <c r="O42" s="1127">
        <v>1661.33</v>
      </c>
      <c r="P42" s="1127"/>
      <c r="Q42" s="1127"/>
      <c r="R42" s="1127"/>
      <c r="S42" s="1127"/>
    </row>
    <row r="43" spans="2:19" s="878" customFormat="1" ht="32">
      <c r="B43" s="873"/>
      <c r="C43" s="874" t="s">
        <v>2014</v>
      </c>
      <c r="D43" s="876"/>
      <c r="E43" s="1240"/>
      <c r="F43" s="1240"/>
      <c r="G43" s="1240"/>
      <c r="H43" s="1240"/>
      <c r="I43" s="1240"/>
      <c r="J43" s="1240"/>
      <c r="K43" s="1240"/>
      <c r="L43" s="1240"/>
      <c r="M43" s="1240"/>
      <c r="N43" s="1240"/>
      <c r="O43" s="1240"/>
      <c r="P43" s="1240"/>
      <c r="Q43" s="1240"/>
      <c r="R43" s="1240"/>
      <c r="S43" s="1241"/>
    </row>
    <row r="44" spans="2:19" ht="32">
      <c r="B44" s="892">
        <v>33</v>
      </c>
      <c r="C44" s="893" t="s">
        <v>2015</v>
      </c>
      <c r="D44" s="1242">
        <v>2376.92</v>
      </c>
      <c r="E44" s="1239"/>
      <c r="F44" s="1239"/>
      <c r="G44" s="1239"/>
      <c r="H44" s="1239"/>
      <c r="I44" s="1239"/>
      <c r="J44" s="1239"/>
      <c r="K44" s="1239"/>
      <c r="L44" s="1239"/>
      <c r="M44" s="1239"/>
      <c r="N44" s="1239"/>
      <c r="O44" s="1239"/>
      <c r="P44" s="1239"/>
      <c r="Q44" s="1239"/>
      <c r="R44" s="1239"/>
      <c r="S44" s="1239"/>
    </row>
    <row r="45" spans="2:19" ht="16">
      <c r="B45" s="892">
        <v>34</v>
      </c>
      <c r="C45" s="885" t="s">
        <v>798</v>
      </c>
      <c r="D45" s="1242">
        <v>2376.92</v>
      </c>
      <c r="E45" s="1239"/>
      <c r="F45" s="1239"/>
      <c r="G45" s="1239"/>
      <c r="H45" s="1239"/>
      <c r="I45" s="1239"/>
      <c r="J45" s="1239"/>
      <c r="K45" s="1239"/>
      <c r="L45" s="1239"/>
      <c r="M45" s="1239"/>
      <c r="N45" s="1239"/>
      <c r="O45" s="1239"/>
      <c r="P45" s="1239"/>
      <c r="Q45" s="1239"/>
      <c r="R45" s="1239"/>
      <c r="S45" s="1239"/>
    </row>
    <row r="46" spans="2:19" ht="16">
      <c r="B46" s="892">
        <v>35</v>
      </c>
      <c r="C46" s="885" t="s">
        <v>813</v>
      </c>
      <c r="D46" s="1243"/>
      <c r="E46" s="1239"/>
      <c r="F46" s="1239"/>
      <c r="G46" s="1239"/>
      <c r="H46" s="1239"/>
      <c r="I46" s="1239"/>
      <c r="J46" s="1239"/>
      <c r="K46" s="1239"/>
      <c r="L46" s="1239"/>
      <c r="M46" s="1239"/>
      <c r="N46" s="1239"/>
      <c r="O46" s="1239"/>
      <c r="P46" s="1239"/>
      <c r="Q46" s="1239"/>
      <c r="R46" s="1239"/>
      <c r="S46" s="1239"/>
    </row>
    <row r="47" spans="2:19" ht="16">
      <c r="B47" s="892">
        <v>36</v>
      </c>
      <c r="C47" s="885" t="s">
        <v>1587</v>
      </c>
      <c r="D47" s="1243"/>
      <c r="E47" s="1239"/>
      <c r="F47" s="1239"/>
      <c r="G47" s="1239"/>
      <c r="H47" s="1239"/>
      <c r="I47" s="1239"/>
      <c r="J47" s="1239"/>
      <c r="K47" s="1239"/>
      <c r="L47" s="1239"/>
      <c r="M47" s="1239"/>
      <c r="N47" s="1239"/>
      <c r="O47" s="1239"/>
      <c r="P47" s="1239"/>
      <c r="Q47" s="1239"/>
      <c r="R47" s="1239"/>
      <c r="S47" s="1239"/>
    </row>
    <row r="48" spans="2:19" ht="32">
      <c r="B48" s="892">
        <v>37</v>
      </c>
      <c r="C48" s="893" t="s">
        <v>2016</v>
      </c>
      <c r="D48" s="1243">
        <v>570.80999999999995</v>
      </c>
      <c r="E48" s="1239"/>
      <c r="F48" s="1239"/>
      <c r="G48" s="1239"/>
      <c r="H48" s="1239"/>
      <c r="I48" s="1239"/>
      <c r="J48" s="1239"/>
      <c r="K48" s="1239"/>
      <c r="L48" s="1239"/>
      <c r="M48" s="1239"/>
      <c r="N48" s="1239"/>
      <c r="O48" s="1239"/>
      <c r="P48" s="1239"/>
      <c r="Q48" s="1239"/>
      <c r="R48" s="1239"/>
      <c r="S48" s="1239"/>
    </row>
    <row r="49" spans="1:19" ht="16">
      <c r="B49" s="892">
        <v>38</v>
      </c>
      <c r="C49" s="885" t="s">
        <v>798</v>
      </c>
      <c r="D49" s="1243">
        <v>570.80999999999995</v>
      </c>
      <c r="E49" s="1239"/>
      <c r="F49" s="1239"/>
      <c r="G49" s="1239"/>
      <c r="H49" s="1239"/>
      <c r="I49" s="1239"/>
      <c r="J49" s="1239"/>
      <c r="K49" s="1239"/>
      <c r="L49" s="1239"/>
      <c r="M49" s="1239"/>
      <c r="N49" s="1239"/>
      <c r="O49" s="1239"/>
      <c r="P49" s="1239"/>
      <c r="Q49" s="1239"/>
      <c r="R49" s="1239"/>
      <c r="S49" s="1239"/>
    </row>
    <row r="50" spans="1:19" ht="16">
      <c r="B50" s="892">
        <v>39</v>
      </c>
      <c r="C50" s="885" t="s">
        <v>813</v>
      </c>
      <c r="D50" s="1243"/>
      <c r="E50" s="1239"/>
      <c r="F50" s="1239"/>
      <c r="G50" s="1239"/>
      <c r="H50" s="1239"/>
      <c r="I50" s="1239"/>
      <c r="J50" s="1239"/>
      <c r="K50" s="1239"/>
      <c r="L50" s="1239"/>
      <c r="M50" s="1239"/>
      <c r="N50" s="1239"/>
      <c r="O50" s="1239"/>
      <c r="P50" s="1239"/>
      <c r="Q50" s="1239"/>
      <c r="R50" s="1239"/>
      <c r="S50" s="1239"/>
    </row>
    <row r="51" spans="1:19" ht="16">
      <c r="B51" s="892">
        <v>40</v>
      </c>
      <c r="C51" s="885" t="s">
        <v>1587</v>
      </c>
      <c r="D51" s="1243"/>
      <c r="E51" s="1239"/>
      <c r="F51" s="1239"/>
      <c r="G51" s="1239"/>
      <c r="H51" s="1239"/>
      <c r="I51" s="1239"/>
      <c r="J51" s="1239"/>
      <c r="K51" s="1239"/>
      <c r="L51" s="1239"/>
      <c r="M51" s="1239"/>
      <c r="N51" s="1239"/>
      <c r="O51" s="1239"/>
      <c r="P51" s="1239"/>
      <c r="Q51" s="1239"/>
      <c r="R51" s="1239"/>
      <c r="S51" s="1239"/>
    </row>
    <row r="52" spans="1:19" ht="16">
      <c r="B52" s="894">
        <v>41</v>
      </c>
      <c r="C52" s="889" t="s">
        <v>2017</v>
      </c>
      <c r="D52" s="882"/>
      <c r="E52" s="1239"/>
      <c r="F52" s="1239"/>
      <c r="G52" s="1239"/>
      <c r="H52" s="1239"/>
      <c r="I52" s="1239"/>
      <c r="J52" s="1239"/>
      <c r="K52" s="1239"/>
      <c r="L52" s="1239"/>
      <c r="M52" s="1239"/>
      <c r="N52" s="1239"/>
      <c r="O52" s="1239"/>
      <c r="P52" s="1239"/>
      <c r="Q52" s="1239"/>
      <c r="R52" s="1239"/>
      <c r="S52" s="1239"/>
    </row>
    <row r="53" spans="1:19" ht="16">
      <c r="B53" s="894">
        <v>42</v>
      </c>
      <c r="C53" s="889" t="s">
        <v>2018</v>
      </c>
      <c r="D53" s="882">
        <v>43.69</v>
      </c>
      <c r="E53" s="1239"/>
      <c r="F53" s="1239"/>
      <c r="G53" s="1239"/>
      <c r="H53" s="1239"/>
      <c r="I53" s="1239"/>
      <c r="J53" s="1239"/>
      <c r="K53" s="1239"/>
      <c r="L53" s="1239"/>
      <c r="M53" s="1239"/>
      <c r="N53" s="1239"/>
      <c r="O53" s="1239"/>
      <c r="P53" s="1239"/>
      <c r="Q53" s="1239"/>
      <c r="R53" s="1239"/>
      <c r="S53" s="1239"/>
    </row>
    <row r="54" spans="1:19" ht="16">
      <c r="B54" s="894">
        <v>43</v>
      </c>
      <c r="C54" s="889" t="s">
        <v>2019</v>
      </c>
      <c r="D54" s="882">
        <v>1.74</v>
      </c>
      <c r="E54" s="1239"/>
      <c r="F54" s="1239"/>
      <c r="G54" s="1239"/>
      <c r="H54" s="1239"/>
      <c r="I54" s="1239"/>
      <c r="J54" s="1239"/>
      <c r="K54" s="1239"/>
      <c r="L54" s="1239"/>
      <c r="M54" s="1239"/>
      <c r="N54" s="1239"/>
      <c r="O54" s="1239"/>
      <c r="P54" s="1239"/>
      <c r="Q54" s="1239"/>
      <c r="R54" s="1239"/>
      <c r="S54" s="1239"/>
    </row>
    <row r="55" spans="1:19" ht="16">
      <c r="B55" s="894">
        <v>44</v>
      </c>
      <c r="C55" s="889" t="s">
        <v>2020</v>
      </c>
      <c r="D55" s="882">
        <f>71.75+137.35</f>
        <v>209.1</v>
      </c>
      <c r="E55" s="1239"/>
      <c r="F55" s="1239"/>
      <c r="G55" s="1239"/>
      <c r="H55" s="1239"/>
      <c r="I55" s="1239"/>
      <c r="J55" s="1239"/>
      <c r="K55" s="1239"/>
      <c r="L55" s="1239"/>
      <c r="M55" s="1239"/>
      <c r="N55" s="1239"/>
      <c r="O55" s="1239"/>
      <c r="P55" s="1239"/>
      <c r="Q55" s="1239"/>
      <c r="R55" s="1239"/>
      <c r="S55" s="1239"/>
    </row>
    <row r="56" spans="1:19" ht="16">
      <c r="B56" s="894">
        <v>45</v>
      </c>
      <c r="C56" s="891" t="s">
        <v>2021</v>
      </c>
      <c r="D56" s="882">
        <v>5157.96</v>
      </c>
      <c r="E56" s="1239"/>
      <c r="F56" s="1239"/>
      <c r="G56" s="1239"/>
      <c r="H56" s="1239"/>
      <c r="I56" s="1239"/>
      <c r="J56" s="1239"/>
      <c r="K56" s="1239"/>
      <c r="L56" s="1239"/>
      <c r="M56" s="1239"/>
      <c r="N56" s="1239"/>
      <c r="O56" s="1239"/>
      <c r="P56" s="1239"/>
      <c r="Q56" s="1239"/>
      <c r="R56" s="1239"/>
      <c r="S56" s="1239"/>
    </row>
    <row r="57" spans="1:19" s="878" customFormat="1" ht="32">
      <c r="A57" s="878" t="s">
        <v>1043</v>
      </c>
      <c r="B57" s="895"/>
      <c r="C57" s="874" t="s">
        <v>2440</v>
      </c>
      <c r="D57" s="876"/>
      <c r="E57" s="876"/>
      <c r="F57" s="876"/>
      <c r="G57" s="876"/>
      <c r="H57" s="876"/>
      <c r="I57" s="876"/>
      <c r="J57" s="876"/>
      <c r="K57" s="876"/>
      <c r="L57" s="876"/>
      <c r="M57" s="876"/>
      <c r="N57" s="876"/>
      <c r="O57" s="876"/>
      <c r="P57" s="876"/>
      <c r="Q57" s="876"/>
      <c r="R57" s="876"/>
      <c r="S57" s="877"/>
    </row>
    <row r="58" spans="1:19" ht="16">
      <c r="B58" s="894">
        <v>46</v>
      </c>
      <c r="C58" s="889" t="s">
        <v>2022</v>
      </c>
      <c r="D58" s="882">
        <v>434.33</v>
      </c>
      <c r="E58" s="1239"/>
      <c r="F58" s="1239"/>
      <c r="G58" s="1239"/>
      <c r="H58" s="1239"/>
      <c r="I58" s="1239"/>
      <c r="J58" s="1239"/>
      <c r="K58" s="1239"/>
      <c r="L58" s="1239"/>
      <c r="M58" s="1239"/>
      <c r="N58" s="1239"/>
      <c r="O58" s="1239"/>
      <c r="P58" s="1239"/>
      <c r="Q58" s="1239"/>
      <c r="R58" s="1239"/>
      <c r="S58" s="1239"/>
    </row>
    <row r="59" spans="1:19" ht="16">
      <c r="B59" s="894">
        <v>47</v>
      </c>
      <c r="C59" s="889" t="s">
        <v>2023</v>
      </c>
      <c r="D59" s="882">
        <v>3820.39</v>
      </c>
      <c r="E59" s="1239"/>
      <c r="F59" s="1239"/>
      <c r="G59" s="1239"/>
      <c r="H59" s="1239"/>
      <c r="I59" s="1239"/>
      <c r="J59" s="1239"/>
      <c r="K59" s="1239"/>
      <c r="L59" s="1239"/>
      <c r="M59" s="1239"/>
      <c r="N59" s="1239"/>
      <c r="O59" s="1239"/>
      <c r="P59" s="1239"/>
      <c r="Q59" s="1239"/>
      <c r="R59" s="1239"/>
      <c r="S59" s="1239"/>
    </row>
    <row r="60" spans="1:19" ht="16">
      <c r="B60" s="894">
        <v>48</v>
      </c>
      <c r="C60" s="889" t="s">
        <v>2024</v>
      </c>
      <c r="D60" s="882">
        <v>1.02</v>
      </c>
      <c r="E60" s="1239"/>
      <c r="F60" s="1239"/>
      <c r="G60" s="1239"/>
      <c r="H60" s="1239"/>
      <c r="I60" s="1239"/>
      <c r="J60" s="1239"/>
      <c r="K60" s="1239"/>
      <c r="L60" s="1239"/>
      <c r="M60" s="1239"/>
      <c r="N60" s="1239"/>
      <c r="O60" s="1239"/>
      <c r="P60" s="1239"/>
      <c r="Q60" s="1239"/>
      <c r="R60" s="1239"/>
      <c r="S60" s="1239"/>
    </row>
    <row r="61" spans="1:19" ht="38.25" customHeight="1">
      <c r="B61" s="894">
        <v>49</v>
      </c>
      <c r="C61" s="896" t="s">
        <v>2025</v>
      </c>
      <c r="D61" s="882">
        <v>4255.74</v>
      </c>
      <c r="E61" s="1239"/>
      <c r="F61" s="1239"/>
      <c r="G61" s="1239"/>
      <c r="H61" s="1239"/>
      <c r="I61" s="1239"/>
      <c r="J61" s="1239"/>
      <c r="K61" s="1239"/>
      <c r="L61" s="1239"/>
      <c r="M61" s="1239"/>
      <c r="N61" s="1239"/>
      <c r="O61" s="1239"/>
      <c r="P61" s="1239"/>
      <c r="Q61" s="1239"/>
      <c r="R61" s="1239"/>
      <c r="S61" s="1239"/>
    </row>
    <row r="62" spans="1:19" s="878" customFormat="1" ht="16">
      <c r="B62" s="894">
        <v>50</v>
      </c>
      <c r="C62" s="891" t="s">
        <v>2026</v>
      </c>
      <c r="D62" s="1127">
        <v>9413.7000000000007</v>
      </c>
      <c r="E62" s="1239"/>
      <c r="F62" s="1239"/>
      <c r="G62" s="1239"/>
      <c r="H62" s="1239"/>
      <c r="I62" s="1239"/>
      <c r="J62" s="1239"/>
      <c r="K62" s="1239"/>
      <c r="L62" s="1239"/>
      <c r="M62" s="1239"/>
      <c r="N62" s="1239"/>
      <c r="O62" s="1239"/>
      <c r="P62" s="1239"/>
      <c r="Q62" s="1239"/>
      <c r="R62" s="1239"/>
      <c r="S62" s="1239"/>
    </row>
    <row r="63" spans="1:19">
      <c r="B63" s="866"/>
    </row>
    <row r="64" spans="1:19">
      <c r="B64" s="866"/>
    </row>
    <row r="65" spans="2:3" ht="32">
      <c r="B65" s="866"/>
      <c r="C65" s="866" t="s">
        <v>2346</v>
      </c>
    </row>
    <row r="66" spans="2:3">
      <c r="B66" s="866"/>
    </row>
    <row r="67" spans="2:3" ht="96">
      <c r="B67" s="866"/>
      <c r="C67" s="866" t="s">
        <v>2065</v>
      </c>
    </row>
    <row r="68" spans="2:3" ht="10.5" customHeight="1">
      <c r="B68" s="866"/>
    </row>
    <row r="69" spans="2:3" ht="409.6">
      <c r="B69" s="866"/>
      <c r="C69" s="1244" t="s">
        <v>2441</v>
      </c>
    </row>
    <row r="70" spans="2:3">
      <c r="B70" s="866"/>
    </row>
    <row r="71" spans="2:3">
      <c r="B71" s="866"/>
    </row>
    <row r="72" spans="2:3">
      <c r="B72" s="866"/>
    </row>
    <row r="73" spans="2:3">
      <c r="B73" s="866"/>
    </row>
    <row r="74" spans="2:3">
      <c r="B74" s="866"/>
    </row>
    <row r="75" spans="2:3">
      <c r="B75" s="866"/>
    </row>
    <row r="76" spans="2:3">
      <c r="B76" s="866"/>
    </row>
    <row r="77" spans="2:3">
      <c r="B77" s="866"/>
    </row>
    <row r="78" spans="2:3">
      <c r="B78" s="866"/>
    </row>
    <row r="79" spans="2:3">
      <c r="B79" s="866"/>
    </row>
    <row r="80" spans="2:3">
      <c r="B80" s="866"/>
    </row>
    <row r="81" s="866" customFormat="1"/>
    <row r="82" s="866" customFormat="1"/>
    <row r="83" s="866" customFormat="1"/>
    <row r="84" s="866" customFormat="1"/>
    <row r="85" s="866" customFormat="1"/>
    <row r="86" s="866" customFormat="1"/>
    <row r="87" s="866" customFormat="1"/>
    <row r="88" s="866" customFormat="1"/>
    <row r="89" s="866" customFormat="1"/>
    <row r="90" s="866" customFormat="1"/>
    <row r="91" s="866" customFormat="1"/>
    <row r="92" s="866" customFormat="1"/>
    <row r="93" s="866" customFormat="1"/>
    <row r="94" s="866" customFormat="1"/>
    <row r="95" s="866" customFormat="1"/>
    <row r="96" s="866" customFormat="1"/>
    <row r="97" s="866" customFormat="1"/>
    <row r="98" s="866" customFormat="1"/>
    <row r="99" s="866" customFormat="1"/>
    <row r="100" s="866" customFormat="1"/>
    <row r="101" s="866" customFormat="1"/>
    <row r="102" s="866" customFormat="1"/>
    <row r="103" s="866" customFormat="1"/>
    <row r="104" s="866" customFormat="1"/>
    <row r="105" s="866" customFormat="1"/>
    <row r="106" s="866" customFormat="1"/>
    <row r="107" s="866" customFormat="1"/>
    <row r="108" s="866" customFormat="1"/>
    <row r="109" s="866" customFormat="1"/>
    <row r="110" s="866" customFormat="1"/>
    <row r="111" s="866" customFormat="1"/>
    <row r="112" s="866" customFormat="1"/>
    <row r="113" s="866" customFormat="1"/>
    <row r="114" s="866" customFormat="1"/>
    <row r="115" s="866" customFormat="1"/>
    <row r="116" s="866" customFormat="1"/>
    <row r="117" s="866" customFormat="1"/>
    <row r="118" s="866" customFormat="1"/>
    <row r="119" s="866" customFormat="1"/>
    <row r="120" s="866" customFormat="1"/>
    <row r="121" s="866" customFormat="1"/>
    <row r="122" s="866" customFormat="1"/>
    <row r="123" s="866" customFormat="1"/>
    <row r="124" s="866" customFormat="1"/>
    <row r="125" s="866" customFormat="1"/>
    <row r="126" s="866" customFormat="1"/>
    <row r="127" s="866" customFormat="1"/>
    <row r="128" s="866" customFormat="1"/>
    <row r="129" s="866" customFormat="1"/>
    <row r="130" s="866" customFormat="1"/>
    <row r="131" s="866" customFormat="1"/>
    <row r="132" s="866" customFormat="1"/>
    <row r="133" s="866" customFormat="1"/>
    <row r="134" s="866" customFormat="1"/>
    <row r="135" s="866" customFormat="1"/>
    <row r="136" s="866" customFormat="1"/>
    <row r="137" s="866" customFormat="1"/>
    <row r="138" s="866" customFormat="1"/>
    <row r="139" s="866" customFormat="1"/>
    <row r="140" s="866" customFormat="1"/>
    <row r="141" s="866" customFormat="1"/>
    <row r="142" s="866" customFormat="1"/>
    <row r="143" s="866" customFormat="1"/>
    <row r="144" s="866" customFormat="1"/>
    <row r="145" s="866" customFormat="1"/>
    <row r="146" s="866" customFormat="1"/>
    <row r="147" s="866" customFormat="1"/>
    <row r="148" s="866" customFormat="1"/>
    <row r="149" s="866" customFormat="1"/>
    <row r="150" s="866" customFormat="1"/>
    <row r="151" s="866" customFormat="1"/>
    <row r="152" s="866" customFormat="1"/>
    <row r="153" s="866" customFormat="1"/>
    <row r="154" s="866" customFormat="1"/>
    <row r="155" s="866" customFormat="1"/>
    <row r="156" s="866" customFormat="1"/>
    <row r="157" s="866" customFormat="1"/>
    <row r="158" s="866" customFormat="1"/>
    <row r="159" s="866" customFormat="1"/>
    <row r="160" s="866" customFormat="1"/>
    <row r="161" s="866" customFormat="1"/>
    <row r="162" s="866" customFormat="1"/>
    <row r="163" s="866" customFormat="1"/>
    <row r="164" s="866" customFormat="1"/>
    <row r="165" s="866" customFormat="1"/>
    <row r="166" s="866" customFormat="1"/>
    <row r="167" s="866" customFormat="1"/>
    <row r="168" s="866" customFormat="1"/>
    <row r="169" s="866" customFormat="1"/>
    <row r="170" s="866" customFormat="1"/>
    <row r="171" s="866" customFormat="1"/>
    <row r="172" s="866" customFormat="1"/>
    <row r="173" s="866" customFormat="1"/>
    <row r="174" s="866" customFormat="1"/>
    <row r="175" s="866" customFormat="1"/>
    <row r="176" s="866" customFormat="1"/>
    <row r="177" s="866" customFormat="1"/>
    <row r="178" s="866" customFormat="1"/>
    <row r="179" s="866" customFormat="1"/>
    <row r="180" s="866" customFormat="1"/>
    <row r="181" s="866" customFormat="1"/>
    <row r="182" s="866" customFormat="1"/>
    <row r="183" s="866" customFormat="1"/>
    <row r="184" s="866" customFormat="1"/>
    <row r="185" s="866" customFormat="1"/>
    <row r="186" s="866" customFormat="1"/>
    <row r="187" s="866" customFormat="1"/>
    <row r="188" s="866" customFormat="1"/>
    <row r="189" s="866" customFormat="1"/>
    <row r="190" s="866" customFormat="1"/>
    <row r="191" s="866" customFormat="1"/>
    <row r="192" s="866" customFormat="1"/>
    <row r="193" s="866" customFormat="1"/>
    <row r="194" s="866" customFormat="1"/>
    <row r="195" s="866" customFormat="1"/>
    <row r="196" s="866" customFormat="1"/>
    <row r="197" s="866" customFormat="1"/>
    <row r="198" s="866" customFormat="1"/>
    <row r="199" s="866" customFormat="1"/>
    <row r="200" s="866" customFormat="1"/>
    <row r="201" s="866" customFormat="1"/>
    <row r="202" s="866" customFormat="1"/>
    <row r="203" s="866" customFormat="1"/>
    <row r="204" s="866" customFormat="1"/>
    <row r="205" s="866" customFormat="1"/>
    <row r="206" s="866" customFormat="1"/>
    <row r="207" s="866" customFormat="1"/>
    <row r="208" s="866" customFormat="1"/>
    <row r="209" s="866" customFormat="1"/>
    <row r="210" s="866" customFormat="1"/>
    <row r="211" s="866" customFormat="1"/>
    <row r="212" s="866" customFormat="1"/>
    <row r="213" s="866" customFormat="1"/>
    <row r="214" s="866" customFormat="1"/>
    <row r="215" s="866" customFormat="1"/>
    <row r="216" s="866" customFormat="1"/>
    <row r="217" s="866" customFormat="1"/>
    <row r="218" s="866" customFormat="1"/>
    <row r="219" s="866" customFormat="1"/>
    <row r="220" s="866" customFormat="1"/>
    <row r="221" s="866" customFormat="1"/>
    <row r="222" s="866" customFormat="1"/>
    <row r="223" s="866" customFormat="1"/>
    <row r="224" s="866" customFormat="1"/>
    <row r="225" s="866" customFormat="1"/>
    <row r="226" s="866" customFormat="1"/>
    <row r="227" s="866" customFormat="1"/>
    <row r="228" s="866" customFormat="1"/>
    <row r="229" s="866" customFormat="1"/>
    <row r="230" s="866" customFormat="1"/>
    <row r="231" s="866" customFormat="1"/>
    <row r="232" s="866" customFormat="1"/>
    <row r="233" s="866" customFormat="1"/>
    <row r="234" s="866" customFormat="1"/>
    <row r="235" s="866" customFormat="1"/>
    <row r="236" s="866" customFormat="1"/>
    <row r="237" s="866" customFormat="1"/>
    <row r="238" s="866" customFormat="1"/>
    <row r="239" s="866" customFormat="1"/>
    <row r="240" s="866" customFormat="1"/>
    <row r="241" s="866" customFormat="1"/>
    <row r="242" s="866" customFormat="1"/>
    <row r="243" s="866" customFormat="1"/>
    <row r="244" s="866" customFormat="1"/>
    <row r="245" s="866" customFormat="1"/>
    <row r="246" s="866" customFormat="1"/>
    <row r="247" s="866" customFormat="1"/>
    <row r="248" s="866" customFormat="1"/>
    <row r="249" s="866" customFormat="1"/>
    <row r="250" s="866" customFormat="1"/>
    <row r="251" s="866" customFormat="1"/>
    <row r="252" s="866" customFormat="1"/>
    <row r="253" s="866" customFormat="1"/>
    <row r="254" s="866" customFormat="1"/>
    <row r="255" s="866" customFormat="1"/>
    <row r="256" s="866" customFormat="1"/>
    <row r="257" s="866" customFormat="1"/>
    <row r="258" s="866" customFormat="1"/>
    <row r="259" s="866" customFormat="1"/>
    <row r="260" s="866" customFormat="1"/>
    <row r="261" s="866" customFormat="1"/>
    <row r="262" s="866" customFormat="1"/>
    <row r="263" s="866" customFormat="1"/>
    <row r="264" s="866" customFormat="1"/>
    <row r="265" s="866" customFormat="1"/>
    <row r="266" s="866" customFormat="1"/>
    <row r="267" s="866" customFormat="1"/>
    <row r="268" s="866" customFormat="1"/>
    <row r="269" s="866" customFormat="1"/>
    <row r="270" s="866" customFormat="1"/>
    <row r="271" s="866" customFormat="1"/>
    <row r="272" s="866" customFormat="1"/>
    <row r="273" s="866" customFormat="1"/>
    <row r="274" s="866" customFormat="1"/>
    <row r="275" s="866" customFormat="1"/>
    <row r="276" s="866" customFormat="1"/>
    <row r="277" s="866" customFormat="1"/>
    <row r="278" s="866" customFormat="1"/>
    <row r="279" s="866" customFormat="1"/>
    <row r="280" s="866" customFormat="1"/>
    <row r="281" s="866" customFormat="1"/>
    <row r="282" s="866" customFormat="1"/>
    <row r="283" s="866" customFormat="1"/>
    <row r="284" s="866" customFormat="1"/>
    <row r="285" s="866" customFormat="1"/>
    <row r="286" s="866" customFormat="1"/>
    <row r="287" s="866" customFormat="1"/>
    <row r="288" s="866" customFormat="1"/>
    <row r="289" s="866" customFormat="1"/>
    <row r="290" s="866" customFormat="1"/>
    <row r="291" s="866" customFormat="1"/>
    <row r="292" s="866" customFormat="1"/>
    <row r="293" s="866" customFormat="1"/>
    <row r="294" s="866" customFormat="1"/>
    <row r="295" s="866" customFormat="1"/>
    <row r="296" s="866" customFormat="1"/>
    <row r="297" s="866" customFormat="1"/>
    <row r="298" s="866" customFormat="1"/>
    <row r="299" s="866" customFormat="1"/>
    <row r="300" s="866" customFormat="1"/>
    <row r="301" s="866" customFormat="1"/>
    <row r="302" s="866" customFormat="1"/>
    <row r="303" s="866" customFormat="1"/>
    <row r="304" s="866" customFormat="1"/>
    <row r="305" s="866" customFormat="1"/>
    <row r="306" s="866" customFormat="1"/>
    <row r="307" s="866" customFormat="1"/>
    <row r="308" s="866" customFormat="1"/>
    <row r="309" s="866" customFormat="1"/>
  </sheetData>
  <mergeCells count="12">
    <mergeCell ref="K8:N8"/>
    <mergeCell ref="P8:S8"/>
    <mergeCell ref="B5:C9"/>
    <mergeCell ref="D5:S5"/>
    <mergeCell ref="D6:D9"/>
    <mergeCell ref="E6:I6"/>
    <mergeCell ref="J6:N6"/>
    <mergeCell ref="O6:S6"/>
    <mergeCell ref="E7:I7"/>
    <mergeCell ref="J7:N7"/>
    <mergeCell ref="O7:S7"/>
    <mergeCell ref="F8:I8"/>
  </mergeCell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EEBFF-F0B3-4383-A282-87FE8C792219}">
  <sheetPr codeName="Sheet56"/>
  <dimension ref="B2:AJ26"/>
  <sheetViews>
    <sheetView topLeftCell="E1" zoomScale="70" zoomScaleNormal="70" workbookViewId="0">
      <selection activeCell="V17" sqref="V17"/>
    </sheetView>
  </sheetViews>
  <sheetFormatPr baseColWidth="10" defaultColWidth="8.6640625" defaultRowHeight="15"/>
  <cols>
    <col min="1" max="1" width="8.6640625" style="897"/>
    <col min="2" max="2" width="4.33203125" style="898" customWidth="1"/>
    <col min="3" max="3" width="64.5" style="897" customWidth="1"/>
    <col min="4" max="4" width="12.5" style="897" bestFit="1" customWidth="1"/>
    <col min="5" max="5" width="11.5" style="897" customWidth="1"/>
    <col min="6" max="8" width="12.5" style="897" customWidth="1"/>
    <col min="9" max="9" width="8.6640625" style="897"/>
    <col min="10" max="10" width="9.5" style="897" customWidth="1"/>
    <col min="11" max="11" width="12.5" style="897" bestFit="1" customWidth="1"/>
    <col min="12" max="13" width="12.5" style="897" customWidth="1"/>
    <col min="14" max="14" width="8.6640625" style="897"/>
    <col min="15" max="15" width="11" style="897" customWidth="1"/>
    <col min="16" max="16" width="12.5" style="897" bestFit="1" customWidth="1"/>
    <col min="17" max="18" width="12.5" style="897" customWidth="1"/>
    <col min="19" max="19" width="13.5" style="897" customWidth="1"/>
    <col min="20" max="20" width="8.6640625" style="897"/>
    <col min="21" max="21" width="11.5" style="897" customWidth="1"/>
    <col min="22" max="22" width="12" style="897" bestFit="1" customWidth="1"/>
    <col min="23" max="23" width="13.5" style="897" customWidth="1"/>
    <col min="24" max="24" width="12" style="897" customWidth="1"/>
    <col min="25" max="25" width="8.6640625" style="897"/>
    <col min="26" max="26" width="9.5" style="897" customWidth="1"/>
    <col min="27" max="27" width="13.33203125" style="897" customWidth="1"/>
    <col min="28" max="28" width="14.5" style="897" customWidth="1"/>
    <col min="29" max="29" width="12" style="897" customWidth="1"/>
    <col min="30" max="30" width="8.6640625" style="897"/>
    <col min="31" max="31" width="11" style="897" customWidth="1"/>
    <col min="32" max="32" width="12.5" style="897" bestFit="1" customWidth="1"/>
    <col min="33" max="33" width="13" style="897" bestFit="1" customWidth="1"/>
    <col min="34" max="34" width="12" style="897" customWidth="1"/>
    <col min="35" max="35" width="15.5" style="897" bestFit="1" customWidth="1"/>
    <col min="36" max="36" width="11.5" style="897" customWidth="1"/>
    <col min="37" max="16384" width="8.6640625" style="897"/>
  </cols>
  <sheetData>
    <row r="2" spans="2:36">
      <c r="B2" s="865" t="s">
        <v>2027</v>
      </c>
    </row>
    <row r="3" spans="2:36" ht="16" thickBot="1">
      <c r="AF3" s="899"/>
      <c r="AG3" s="899"/>
      <c r="AH3" s="899"/>
      <c r="AI3" s="899"/>
    </row>
    <row r="4" spans="2:36" s="898" customFormat="1" ht="17" thickBot="1">
      <c r="B4" s="1749"/>
      <c r="C4" s="1750"/>
      <c r="D4" s="900" t="s">
        <v>7</v>
      </c>
      <c r="E4" s="901" t="s">
        <v>8</v>
      </c>
      <c r="F4" s="901" t="s">
        <v>9</v>
      </c>
      <c r="G4" s="901" t="s">
        <v>46</v>
      </c>
      <c r="H4" s="901" t="s">
        <v>47</v>
      </c>
      <c r="I4" s="901" t="s">
        <v>155</v>
      </c>
      <c r="J4" s="901" t="s">
        <v>156</v>
      </c>
      <c r="K4" s="901" t="s">
        <v>157</v>
      </c>
      <c r="L4" s="901" t="s">
        <v>158</v>
      </c>
      <c r="M4" s="901" t="s">
        <v>159</v>
      </c>
      <c r="N4" s="901" t="s">
        <v>160</v>
      </c>
      <c r="O4" s="901" t="s">
        <v>161</v>
      </c>
      <c r="P4" s="901" t="s">
        <v>162</v>
      </c>
      <c r="Q4" s="901" t="s">
        <v>754</v>
      </c>
      <c r="R4" s="901" t="s">
        <v>755</v>
      </c>
      <c r="S4" s="901" t="s">
        <v>756</v>
      </c>
      <c r="T4" s="901" t="s">
        <v>757</v>
      </c>
      <c r="U4" s="901" t="s">
        <v>2028</v>
      </c>
      <c r="V4" s="901" t="s">
        <v>2029</v>
      </c>
      <c r="W4" s="901" t="s">
        <v>2030</v>
      </c>
      <c r="X4" s="901" t="s">
        <v>2031</v>
      </c>
      <c r="Y4" s="901" t="s">
        <v>2032</v>
      </c>
      <c r="Z4" s="901" t="s">
        <v>2033</v>
      </c>
      <c r="AA4" s="901" t="s">
        <v>1296</v>
      </c>
      <c r="AB4" s="901" t="s">
        <v>1298</v>
      </c>
      <c r="AC4" s="901" t="s">
        <v>2034</v>
      </c>
      <c r="AD4" s="901" t="s">
        <v>2035</v>
      </c>
      <c r="AE4" s="901" t="s">
        <v>2036</v>
      </c>
      <c r="AF4" s="901" t="s">
        <v>2037</v>
      </c>
      <c r="AG4" s="901" t="s">
        <v>2038</v>
      </c>
      <c r="AH4" s="901" t="s">
        <v>2039</v>
      </c>
      <c r="AI4" s="901" t="s">
        <v>2040</v>
      </c>
    </row>
    <row r="5" spans="2:36" ht="29" customHeight="1">
      <c r="B5" s="902"/>
      <c r="C5" s="903"/>
      <c r="D5" s="1751" t="s">
        <v>2041</v>
      </c>
      <c r="E5" s="1752"/>
      <c r="F5" s="1752"/>
      <c r="G5" s="1752"/>
      <c r="H5" s="1752"/>
      <c r="I5" s="1752"/>
      <c r="J5" s="1752"/>
      <c r="K5" s="1752"/>
      <c r="L5" s="1752"/>
      <c r="M5" s="1752"/>
      <c r="N5" s="1752"/>
      <c r="O5" s="1752"/>
      <c r="P5" s="1752"/>
      <c r="Q5" s="1752"/>
      <c r="R5" s="1752"/>
      <c r="S5" s="1752"/>
      <c r="T5" s="1751" t="s">
        <v>2042</v>
      </c>
      <c r="U5" s="1752"/>
      <c r="V5" s="1752"/>
      <c r="W5" s="1752"/>
      <c r="X5" s="1752"/>
      <c r="Y5" s="1752"/>
      <c r="Z5" s="1752"/>
      <c r="AA5" s="1752"/>
      <c r="AB5" s="1752"/>
      <c r="AC5" s="1752"/>
      <c r="AD5" s="1752"/>
      <c r="AE5" s="1752"/>
      <c r="AF5" s="1752"/>
      <c r="AG5" s="1752"/>
      <c r="AH5" s="1752"/>
      <c r="AI5" s="1753"/>
    </row>
    <row r="6" spans="2:36" ht="14.25" customHeight="1">
      <c r="B6" s="904"/>
      <c r="C6" s="905"/>
      <c r="D6" s="1754" t="s">
        <v>1988</v>
      </c>
      <c r="E6" s="1755"/>
      <c r="F6" s="1755"/>
      <c r="G6" s="1755"/>
      <c r="H6" s="1756"/>
      <c r="I6" s="1754" t="s">
        <v>1989</v>
      </c>
      <c r="J6" s="1755"/>
      <c r="K6" s="1755"/>
      <c r="L6" s="1755"/>
      <c r="M6" s="1756"/>
      <c r="N6" s="1754" t="s">
        <v>1990</v>
      </c>
      <c r="O6" s="1755"/>
      <c r="P6" s="1755"/>
      <c r="Q6" s="1755"/>
      <c r="R6" s="1755"/>
      <c r="S6" s="906"/>
      <c r="T6" s="1754" t="s">
        <v>1988</v>
      </c>
      <c r="U6" s="1755"/>
      <c r="V6" s="1755"/>
      <c r="W6" s="1755"/>
      <c r="X6" s="1756"/>
      <c r="Y6" s="1754" t="s">
        <v>1989</v>
      </c>
      <c r="Z6" s="1755"/>
      <c r="AA6" s="1755"/>
      <c r="AB6" s="1755"/>
      <c r="AC6" s="1756"/>
      <c r="AD6" s="1754" t="s">
        <v>1990</v>
      </c>
      <c r="AE6" s="1755"/>
      <c r="AF6" s="1755"/>
      <c r="AG6" s="1755"/>
      <c r="AH6" s="1755"/>
      <c r="AI6" s="1756"/>
    </row>
    <row r="7" spans="2:36" ht="33.75" customHeight="1">
      <c r="B7" s="904"/>
      <c r="C7" s="905"/>
      <c r="D7" s="1743" t="s">
        <v>2043</v>
      </c>
      <c r="E7" s="1744"/>
      <c r="F7" s="1744"/>
      <c r="G7" s="1744"/>
      <c r="H7" s="1745"/>
      <c r="I7" s="1743" t="s">
        <v>2043</v>
      </c>
      <c r="J7" s="1744"/>
      <c r="K7" s="1744"/>
      <c r="L7" s="1744"/>
      <c r="M7" s="1745"/>
      <c r="N7" s="1743" t="s">
        <v>2043</v>
      </c>
      <c r="O7" s="1744"/>
      <c r="P7" s="1744"/>
      <c r="Q7" s="1744"/>
      <c r="R7" s="1745"/>
      <c r="S7" s="1746" t="s">
        <v>2044</v>
      </c>
      <c r="T7" s="1743" t="s">
        <v>2045</v>
      </c>
      <c r="U7" s="1744"/>
      <c r="V7" s="1744"/>
      <c r="W7" s="1744"/>
      <c r="X7" s="1745"/>
      <c r="Y7" s="1743" t="s">
        <v>2045</v>
      </c>
      <c r="Z7" s="1744"/>
      <c r="AA7" s="1744"/>
      <c r="AB7" s="1744"/>
      <c r="AC7" s="1745"/>
      <c r="AD7" s="1743" t="s">
        <v>2045</v>
      </c>
      <c r="AE7" s="1744"/>
      <c r="AF7" s="1744"/>
      <c r="AG7" s="1744"/>
      <c r="AH7" s="1745"/>
      <c r="AI7" s="1746" t="s">
        <v>2046</v>
      </c>
    </row>
    <row r="8" spans="2:36">
      <c r="B8" s="904"/>
      <c r="C8" s="905"/>
      <c r="D8" s="907"/>
      <c r="E8" s="1743" t="s">
        <v>2047</v>
      </c>
      <c r="F8" s="1744"/>
      <c r="G8" s="1744"/>
      <c r="H8" s="1745"/>
      <c r="I8" s="907"/>
      <c r="J8" s="1743" t="s">
        <v>2047</v>
      </c>
      <c r="K8" s="1744"/>
      <c r="L8" s="1744"/>
      <c r="M8" s="1745"/>
      <c r="N8" s="907"/>
      <c r="O8" s="1743" t="s">
        <v>2047</v>
      </c>
      <c r="P8" s="1744"/>
      <c r="Q8" s="1744"/>
      <c r="R8" s="1745"/>
      <c r="S8" s="1747"/>
      <c r="T8" s="907"/>
      <c r="U8" s="1743" t="s">
        <v>2047</v>
      </c>
      <c r="V8" s="1744"/>
      <c r="W8" s="1744"/>
      <c r="X8" s="1745"/>
      <c r="Y8" s="907"/>
      <c r="Z8" s="1743" t="s">
        <v>2047</v>
      </c>
      <c r="AA8" s="1744"/>
      <c r="AB8" s="1744"/>
      <c r="AC8" s="1745"/>
      <c r="AD8" s="907"/>
      <c r="AE8" s="1743" t="s">
        <v>2047</v>
      </c>
      <c r="AF8" s="1744"/>
      <c r="AG8" s="1744"/>
      <c r="AH8" s="1745"/>
      <c r="AI8" s="1747"/>
    </row>
    <row r="9" spans="2:36" ht="48">
      <c r="B9" s="904"/>
      <c r="C9" s="908" t="s">
        <v>2048</v>
      </c>
      <c r="D9" s="909"/>
      <c r="E9" s="909"/>
      <c r="F9" s="910" t="s">
        <v>1993</v>
      </c>
      <c r="G9" s="882" t="s">
        <v>1994</v>
      </c>
      <c r="H9" s="882" t="s">
        <v>1995</v>
      </c>
      <c r="I9" s="909"/>
      <c r="J9" s="909"/>
      <c r="K9" s="910" t="s">
        <v>1993</v>
      </c>
      <c r="L9" s="882" t="s">
        <v>1996</v>
      </c>
      <c r="M9" s="882" t="s">
        <v>1995</v>
      </c>
      <c r="N9" s="909"/>
      <c r="O9" s="909"/>
      <c r="P9" s="910" t="s">
        <v>1993</v>
      </c>
      <c r="Q9" s="882" t="s">
        <v>1997</v>
      </c>
      <c r="R9" s="882" t="s">
        <v>1995</v>
      </c>
      <c r="S9" s="1748"/>
      <c r="T9" s="909"/>
      <c r="U9" s="909"/>
      <c r="V9" s="910" t="s">
        <v>1993</v>
      </c>
      <c r="W9" s="882" t="s">
        <v>1994</v>
      </c>
      <c r="X9" s="882" t="s">
        <v>1995</v>
      </c>
      <c r="Y9" s="909"/>
      <c r="Z9" s="909"/>
      <c r="AA9" s="910" t="s">
        <v>1993</v>
      </c>
      <c r="AB9" s="882" t="s">
        <v>1996</v>
      </c>
      <c r="AC9" s="882" t="s">
        <v>1995</v>
      </c>
      <c r="AD9" s="909"/>
      <c r="AE9" s="909"/>
      <c r="AF9" s="910" t="s">
        <v>1993</v>
      </c>
      <c r="AG9" s="882" t="s">
        <v>1997</v>
      </c>
      <c r="AH9" s="882" t="s">
        <v>1995</v>
      </c>
      <c r="AI9" s="1748"/>
    </row>
    <row r="10" spans="2:36" ht="16">
      <c r="B10" s="894">
        <v>1</v>
      </c>
      <c r="C10" s="911" t="s">
        <v>2049</v>
      </c>
      <c r="D10" s="1245">
        <v>0.3221</v>
      </c>
      <c r="E10" s="1245"/>
      <c r="F10" s="1246"/>
      <c r="G10" s="1245"/>
      <c r="H10" s="1245"/>
      <c r="I10" s="1245"/>
      <c r="J10" s="1245"/>
      <c r="K10" s="1246"/>
      <c r="L10" s="1245"/>
      <c r="M10" s="1245"/>
      <c r="N10" s="1245">
        <v>0.3221</v>
      </c>
      <c r="O10" s="1245"/>
      <c r="P10" s="1246"/>
      <c r="Q10" s="1245"/>
      <c r="R10" s="1245"/>
      <c r="S10" s="1245">
        <v>0.54790000000000005</v>
      </c>
      <c r="T10" s="1245">
        <v>0.13500000000000001</v>
      </c>
      <c r="U10" s="1245"/>
      <c r="V10" s="1246"/>
      <c r="W10" s="1245"/>
      <c r="X10" s="1245"/>
      <c r="Y10" s="1245"/>
      <c r="Z10" s="1245"/>
      <c r="AA10" s="1246"/>
      <c r="AB10" s="1245"/>
      <c r="AC10" s="1245"/>
      <c r="AD10" s="1245">
        <v>0.13500000000000001</v>
      </c>
      <c r="AE10" s="1245"/>
      <c r="AF10" s="1246"/>
      <c r="AG10" s="1245"/>
      <c r="AH10" s="1245"/>
      <c r="AI10" s="1245">
        <v>0.43180000000000002</v>
      </c>
      <c r="AJ10" s="912"/>
    </row>
    <row r="11" spans="2:36" ht="32">
      <c r="B11" s="894">
        <v>2</v>
      </c>
      <c r="C11" s="913" t="s">
        <v>1999</v>
      </c>
      <c r="D11" s="1246">
        <v>0.84950000000000003</v>
      </c>
      <c r="E11" s="1246"/>
      <c r="F11" s="1246"/>
      <c r="G11" s="1246"/>
      <c r="H11" s="1246"/>
      <c r="I11" s="1246"/>
      <c r="J11" s="1246"/>
      <c r="K11" s="1246"/>
      <c r="L11" s="1246"/>
      <c r="M11" s="1246"/>
      <c r="N11" s="1246">
        <v>0.84950000000000003</v>
      </c>
      <c r="O11" s="1246"/>
      <c r="P11" s="1246"/>
      <c r="Q11" s="1246"/>
      <c r="R11" s="1246"/>
      <c r="S11" s="1246">
        <v>0.20775040632269989</v>
      </c>
      <c r="T11" s="1246">
        <v>0.42349999999999999</v>
      </c>
      <c r="U11" s="1246"/>
      <c r="V11" s="1246"/>
      <c r="W11" s="1246"/>
      <c r="X11" s="1246"/>
      <c r="Y11" s="1246"/>
      <c r="Z11" s="1246"/>
      <c r="AA11" s="1246"/>
      <c r="AB11" s="1246"/>
      <c r="AC11" s="1246"/>
      <c r="AD11" s="1246">
        <v>0.42349999999999999</v>
      </c>
      <c r="AE11" s="1246"/>
      <c r="AF11" s="1246"/>
      <c r="AG11" s="1246"/>
      <c r="AH11" s="1246"/>
      <c r="AI11" s="1246">
        <v>0.1376</v>
      </c>
    </row>
    <row r="12" spans="2:36" ht="16">
      <c r="B12" s="894">
        <v>3</v>
      </c>
      <c r="C12" s="914" t="s">
        <v>2050</v>
      </c>
      <c r="D12" s="1246"/>
      <c r="E12" s="1246"/>
      <c r="F12" s="1246"/>
      <c r="G12" s="1246"/>
      <c r="H12" s="1246"/>
      <c r="I12" s="1246"/>
      <c r="J12" s="1246"/>
      <c r="K12" s="1246"/>
      <c r="L12" s="1246"/>
      <c r="M12" s="1246"/>
      <c r="N12" s="1246"/>
      <c r="O12" s="1246"/>
      <c r="P12" s="1246"/>
      <c r="Q12" s="1246"/>
      <c r="R12" s="1246"/>
      <c r="S12" s="1246"/>
      <c r="T12" s="1246"/>
      <c r="U12" s="1246"/>
      <c r="V12" s="1246"/>
      <c r="W12" s="1246"/>
      <c r="X12" s="1246"/>
      <c r="Y12" s="1246"/>
      <c r="Z12" s="1246"/>
      <c r="AA12" s="1246"/>
      <c r="AB12" s="1246"/>
      <c r="AC12" s="1246"/>
      <c r="AD12" s="1246"/>
      <c r="AE12" s="1246"/>
      <c r="AF12" s="1246"/>
      <c r="AG12" s="1246"/>
      <c r="AH12" s="1246"/>
      <c r="AI12" s="1246"/>
    </row>
    <row r="13" spans="2:36" ht="16">
      <c r="B13" s="894">
        <v>4</v>
      </c>
      <c r="C13" s="915" t="s">
        <v>803</v>
      </c>
      <c r="D13" s="1246"/>
      <c r="E13" s="1246"/>
      <c r="F13" s="1246"/>
      <c r="G13" s="1246"/>
      <c r="H13" s="1246"/>
      <c r="I13" s="1246"/>
      <c r="J13" s="1246"/>
      <c r="K13" s="1246"/>
      <c r="L13" s="1246"/>
      <c r="M13" s="1246"/>
      <c r="N13" s="1246"/>
      <c r="O13" s="1246"/>
      <c r="P13" s="1246"/>
      <c r="Q13" s="1246"/>
      <c r="R13" s="1246"/>
      <c r="S13" s="1246"/>
      <c r="T13" s="1246"/>
      <c r="U13" s="1246"/>
      <c r="V13" s="1246"/>
      <c r="W13" s="1246"/>
      <c r="X13" s="1246"/>
      <c r="Y13" s="1246"/>
      <c r="Z13" s="1246"/>
      <c r="AA13" s="1246"/>
      <c r="AB13" s="1246"/>
      <c r="AC13" s="1246"/>
      <c r="AD13" s="1246"/>
      <c r="AE13" s="1246"/>
      <c r="AF13" s="1246"/>
      <c r="AG13" s="1246"/>
      <c r="AH13" s="1246"/>
      <c r="AI13" s="1246"/>
    </row>
    <row r="14" spans="2:36" ht="16">
      <c r="B14" s="894">
        <v>5</v>
      </c>
      <c r="C14" s="915" t="s">
        <v>805</v>
      </c>
      <c r="D14" s="1246"/>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6"/>
    </row>
    <row r="15" spans="2:36" ht="16">
      <c r="B15" s="894">
        <v>6</v>
      </c>
      <c r="C15" s="916" t="s">
        <v>2002</v>
      </c>
      <c r="D15" s="1246"/>
      <c r="E15" s="1246"/>
      <c r="F15" s="1246"/>
      <c r="G15" s="1246"/>
      <c r="H15" s="1246"/>
      <c r="I15" s="1246"/>
      <c r="J15" s="1246"/>
      <c r="K15" s="1246"/>
      <c r="L15" s="1246"/>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row>
    <row r="16" spans="2:36" ht="16">
      <c r="B16" s="894">
        <v>7</v>
      </c>
      <c r="C16" s="916" t="s">
        <v>2051</v>
      </c>
      <c r="D16" s="1246"/>
      <c r="E16" s="1246"/>
      <c r="F16" s="1246"/>
      <c r="G16" s="1246"/>
      <c r="H16" s="1246"/>
      <c r="I16" s="1246"/>
      <c r="J16" s="1246"/>
      <c r="K16" s="1246"/>
      <c r="L16" s="1246"/>
      <c r="M16" s="1246"/>
      <c r="N16" s="1246"/>
      <c r="O16" s="1246"/>
      <c r="P16" s="1246"/>
      <c r="Q16" s="1246"/>
      <c r="R16" s="1246"/>
      <c r="S16" s="1246"/>
      <c r="T16" s="1246"/>
      <c r="U16" s="1246"/>
      <c r="V16" s="1246"/>
      <c r="W16" s="1246"/>
      <c r="X16" s="1246"/>
      <c r="Y16" s="1246"/>
      <c r="Z16" s="1246"/>
      <c r="AA16" s="1246"/>
      <c r="AB16" s="1246"/>
      <c r="AC16" s="1246"/>
      <c r="AD16" s="1246"/>
      <c r="AE16" s="1246"/>
      <c r="AF16" s="1246"/>
      <c r="AG16" s="1246"/>
      <c r="AH16" s="1246"/>
      <c r="AI16" s="1246"/>
    </row>
    <row r="17" spans="2:35" ht="16">
      <c r="B17" s="894">
        <v>8</v>
      </c>
      <c r="C17" s="916" t="s">
        <v>2004</v>
      </c>
      <c r="D17" s="1246"/>
      <c r="E17" s="1246"/>
      <c r="F17" s="1246"/>
      <c r="G17" s="1246"/>
      <c r="H17" s="1246"/>
      <c r="I17" s="1246"/>
      <c r="J17" s="1246"/>
      <c r="K17" s="1246"/>
      <c r="L17" s="1246"/>
      <c r="M17" s="1246"/>
      <c r="N17" s="1246"/>
      <c r="O17" s="1246"/>
      <c r="P17" s="1246"/>
      <c r="Q17" s="1246"/>
      <c r="R17" s="1246"/>
      <c r="S17" s="1246"/>
      <c r="T17" s="1246"/>
      <c r="U17" s="1246"/>
      <c r="V17" s="1246"/>
      <c r="W17" s="1247"/>
      <c r="X17" s="1246"/>
      <c r="Y17" s="1246"/>
      <c r="Z17" s="1246"/>
      <c r="AA17" s="1246"/>
      <c r="AB17" s="1246"/>
      <c r="AC17" s="1246"/>
      <c r="AD17" s="1246"/>
      <c r="AE17" s="1246"/>
      <c r="AF17" s="1246"/>
      <c r="AG17" s="1246"/>
      <c r="AH17" s="1246"/>
      <c r="AI17" s="1246"/>
    </row>
    <row r="18" spans="2:35" ht="16">
      <c r="B18" s="894">
        <v>9</v>
      </c>
      <c r="C18" s="914" t="s">
        <v>2052</v>
      </c>
      <c r="D18" s="1246">
        <v>0.66669999999999996</v>
      </c>
      <c r="E18" s="1246"/>
      <c r="F18" s="1246"/>
      <c r="G18" s="1246"/>
      <c r="H18" s="1246"/>
      <c r="I18" s="1246"/>
      <c r="J18" s="1246"/>
      <c r="K18" s="1246"/>
      <c r="L18" s="1246"/>
      <c r="M18" s="1246"/>
      <c r="N18" s="1246">
        <v>0.66669999999999996</v>
      </c>
      <c r="O18" s="1246"/>
      <c r="P18" s="1246"/>
      <c r="Q18" s="1246"/>
      <c r="R18" s="1246"/>
      <c r="S18" s="1246">
        <v>3.186844705057522E-6</v>
      </c>
      <c r="T18" s="1246">
        <v>0</v>
      </c>
      <c r="U18" s="1246"/>
      <c r="V18" s="1246"/>
      <c r="W18" s="1246"/>
      <c r="X18" s="1246"/>
      <c r="Y18" s="1246"/>
      <c r="Z18" s="1246"/>
      <c r="AA18" s="1246"/>
      <c r="AB18" s="1246"/>
      <c r="AC18" s="1246"/>
      <c r="AD18" s="1246">
        <v>0</v>
      </c>
      <c r="AE18" s="1246"/>
      <c r="AF18" s="1246"/>
      <c r="AG18" s="1246"/>
      <c r="AH18" s="1246"/>
      <c r="AI18" s="1246">
        <v>0</v>
      </c>
    </row>
    <row r="19" spans="2:35" ht="16">
      <c r="B19" s="894">
        <v>10</v>
      </c>
      <c r="C19" s="914" t="s">
        <v>811</v>
      </c>
      <c r="D19" s="1248">
        <v>0.86833192209990995</v>
      </c>
      <c r="E19" s="1248"/>
      <c r="F19" s="1248"/>
      <c r="G19" s="1248"/>
      <c r="H19" s="1248"/>
      <c r="I19" s="1249"/>
      <c r="J19" s="1249"/>
      <c r="K19" s="1249"/>
      <c r="L19" s="1249"/>
      <c r="M19" s="1249"/>
      <c r="N19" s="1248">
        <v>0.86833192209990995</v>
      </c>
      <c r="O19" s="1248"/>
      <c r="P19" s="1248"/>
      <c r="Q19" s="1248"/>
      <c r="R19" s="1248"/>
      <c r="S19" s="1248">
        <v>0.20323783422033842</v>
      </c>
      <c r="T19" s="1246">
        <v>0.42349999999999999</v>
      </c>
      <c r="U19" s="1248"/>
      <c r="V19" s="1248"/>
      <c r="W19" s="1248"/>
      <c r="X19" s="1248"/>
      <c r="Y19" s="1249"/>
      <c r="Z19" s="1249"/>
      <c r="AA19" s="1249"/>
      <c r="AB19" s="1249"/>
      <c r="AC19" s="1249"/>
      <c r="AD19" s="1248">
        <v>0.42349999999999999</v>
      </c>
      <c r="AE19" s="1248"/>
      <c r="AF19" s="1248"/>
      <c r="AG19" s="1248"/>
      <c r="AH19" s="1248"/>
      <c r="AI19" s="1246">
        <v>0.1376</v>
      </c>
    </row>
    <row r="20" spans="2:35" ht="16">
      <c r="B20" s="894">
        <v>11</v>
      </c>
      <c r="C20" s="916" t="s">
        <v>2006</v>
      </c>
      <c r="D20" s="1246">
        <v>0.97160000000000002</v>
      </c>
      <c r="E20" s="1246"/>
      <c r="F20" s="1246"/>
      <c r="G20" s="1246"/>
      <c r="H20" s="1246"/>
      <c r="I20" s="1249"/>
      <c r="J20" s="1249"/>
      <c r="K20" s="1249"/>
      <c r="L20" s="1249"/>
      <c r="M20" s="1249"/>
      <c r="N20" s="1246">
        <v>0.97160000000000002</v>
      </c>
      <c r="O20" s="1246"/>
      <c r="P20" s="1246"/>
      <c r="Q20" s="1246"/>
      <c r="R20" s="1246"/>
      <c r="S20" s="1246">
        <v>0.1778408064841667</v>
      </c>
      <c r="T20" s="1246">
        <v>0.97119999999999995</v>
      </c>
      <c r="U20" s="1246"/>
      <c r="V20" s="1246"/>
      <c r="W20" s="1246"/>
      <c r="X20" s="1246"/>
      <c r="Y20" s="1249"/>
      <c r="Z20" s="1249"/>
      <c r="AA20" s="1249"/>
      <c r="AB20" s="1249"/>
      <c r="AC20" s="1249"/>
      <c r="AD20" s="1246">
        <v>0.97119999999999995</v>
      </c>
      <c r="AE20" s="1246"/>
      <c r="AF20" s="1246"/>
      <c r="AG20" s="1246"/>
      <c r="AH20" s="1246"/>
      <c r="AI20" s="1246">
        <v>5.8700000000000002E-2</v>
      </c>
    </row>
    <row r="21" spans="2:35" ht="16">
      <c r="B21" s="894">
        <v>12</v>
      </c>
      <c r="C21" s="916" t="s">
        <v>2007</v>
      </c>
      <c r="D21" s="1246"/>
      <c r="E21" s="1246"/>
      <c r="F21" s="1246"/>
      <c r="G21" s="1246"/>
      <c r="H21" s="1246"/>
      <c r="I21" s="1249"/>
      <c r="J21" s="1249"/>
      <c r="K21" s="1249"/>
      <c r="L21" s="1249"/>
      <c r="M21" s="1249"/>
      <c r="N21" s="1246"/>
      <c r="O21" s="1246"/>
      <c r="P21" s="1246"/>
      <c r="Q21" s="1246"/>
      <c r="R21" s="1246"/>
      <c r="S21" s="1246"/>
      <c r="T21" s="1246"/>
      <c r="U21" s="1246"/>
      <c r="V21" s="1246"/>
      <c r="W21" s="1246"/>
      <c r="X21" s="1246"/>
      <c r="Y21" s="1249"/>
      <c r="Z21" s="1249"/>
      <c r="AA21" s="1249"/>
      <c r="AB21" s="1249"/>
      <c r="AC21" s="1249"/>
      <c r="AD21" s="1246"/>
      <c r="AE21" s="1246"/>
      <c r="AF21" s="1246"/>
      <c r="AG21" s="1246"/>
      <c r="AH21" s="1246"/>
      <c r="AI21" s="1246"/>
    </row>
    <row r="22" spans="2:35" ht="16">
      <c r="B22" s="894">
        <v>13</v>
      </c>
      <c r="C22" s="916" t="s">
        <v>2008</v>
      </c>
      <c r="D22" s="1246">
        <v>0.96919999999999995</v>
      </c>
      <c r="E22" s="1246"/>
      <c r="F22" s="1246"/>
      <c r="G22" s="1246"/>
      <c r="H22" s="1246"/>
      <c r="I22" s="1249"/>
      <c r="J22" s="1249"/>
      <c r="K22" s="1249"/>
      <c r="L22" s="1249"/>
      <c r="M22" s="1249"/>
      <c r="N22" s="1246">
        <v>0.96919999999999995</v>
      </c>
      <c r="O22" s="1246"/>
      <c r="P22" s="1246"/>
      <c r="Q22" s="1246"/>
      <c r="R22" s="1246"/>
      <c r="S22" s="1246">
        <v>3.7997811699969192E-3</v>
      </c>
      <c r="T22" s="1246">
        <v>1</v>
      </c>
      <c r="U22" s="1246"/>
      <c r="V22" s="1246"/>
      <c r="W22" s="1246"/>
      <c r="X22" s="1246"/>
      <c r="Y22" s="1249"/>
      <c r="Z22" s="1249"/>
      <c r="AA22" s="1249"/>
      <c r="AB22" s="1249"/>
      <c r="AC22" s="1249"/>
      <c r="AD22" s="1246">
        <v>1</v>
      </c>
      <c r="AE22" s="1246"/>
      <c r="AF22" s="1246"/>
      <c r="AG22" s="1246"/>
      <c r="AH22" s="1246"/>
      <c r="AI22" s="1246">
        <v>1.2999999999999999E-3</v>
      </c>
    </row>
    <row r="23" spans="2:35" ht="16">
      <c r="B23" s="894">
        <v>14</v>
      </c>
      <c r="C23" s="915" t="s">
        <v>2053</v>
      </c>
      <c r="D23" s="1246"/>
      <c r="E23" s="1246"/>
      <c r="F23" s="1246"/>
      <c r="G23" s="1246"/>
      <c r="H23" s="1246"/>
      <c r="I23" s="1249"/>
      <c r="J23" s="1249"/>
      <c r="K23" s="1249"/>
      <c r="L23" s="1249"/>
      <c r="M23" s="1249"/>
      <c r="N23" s="1246"/>
      <c r="O23" s="1246"/>
      <c r="P23" s="1246"/>
      <c r="Q23" s="1246"/>
      <c r="R23" s="1246"/>
      <c r="S23" s="1246"/>
      <c r="T23" s="1246"/>
      <c r="U23" s="1246"/>
      <c r="V23" s="1246"/>
      <c r="W23" s="1246"/>
      <c r="X23" s="1246"/>
      <c r="Y23" s="1249"/>
      <c r="Z23" s="1249"/>
      <c r="AA23" s="1249"/>
      <c r="AB23" s="1249"/>
      <c r="AC23" s="1249"/>
      <c r="AD23" s="1246"/>
      <c r="AE23" s="1246"/>
      <c r="AF23" s="1246"/>
      <c r="AG23" s="1246"/>
      <c r="AH23" s="1246"/>
      <c r="AI23" s="1246"/>
    </row>
    <row r="24" spans="2:35" ht="16">
      <c r="B24" s="894">
        <v>15</v>
      </c>
      <c r="C24" s="884" t="s">
        <v>2010</v>
      </c>
      <c r="D24" s="1246"/>
      <c r="E24" s="1246"/>
      <c r="F24" s="1246"/>
      <c r="G24" s="1246"/>
      <c r="H24" s="1246"/>
      <c r="I24" s="1249"/>
      <c r="J24" s="1249"/>
      <c r="K24" s="1249"/>
      <c r="L24" s="1249"/>
      <c r="M24" s="1249"/>
      <c r="N24" s="1246"/>
      <c r="O24" s="1246"/>
      <c r="P24" s="1246"/>
      <c r="Q24" s="1246"/>
      <c r="R24" s="1246"/>
      <c r="S24" s="1246"/>
      <c r="T24" s="1246"/>
      <c r="U24" s="1246"/>
      <c r="V24" s="1246"/>
      <c r="W24" s="1246"/>
      <c r="X24" s="1246"/>
      <c r="Y24" s="1249"/>
      <c r="Z24" s="1249"/>
      <c r="AA24" s="1249"/>
      <c r="AB24" s="1249"/>
      <c r="AC24" s="1249"/>
      <c r="AD24" s="1246"/>
      <c r="AE24" s="1246"/>
      <c r="AF24" s="1246"/>
      <c r="AG24" s="1246"/>
      <c r="AH24" s="1246"/>
      <c r="AI24" s="1246"/>
    </row>
    <row r="25" spans="2:35" ht="16">
      <c r="B25" s="894">
        <v>16</v>
      </c>
      <c r="C25" s="884" t="s">
        <v>2011</v>
      </c>
      <c r="D25" s="1246"/>
      <c r="E25" s="1246"/>
      <c r="F25" s="1246"/>
      <c r="G25" s="1246"/>
      <c r="H25" s="1246"/>
      <c r="I25" s="1248"/>
      <c r="J25" s="1248"/>
      <c r="K25" s="1248"/>
      <c r="L25" s="1248"/>
      <c r="M25" s="1248"/>
      <c r="N25" s="1248"/>
      <c r="O25" s="1248"/>
      <c r="P25" s="1248"/>
      <c r="Q25" s="1248"/>
      <c r="R25" s="1248"/>
      <c r="S25" s="1248"/>
      <c r="T25" s="1248"/>
      <c r="U25" s="1248"/>
      <c r="V25" s="1248"/>
      <c r="W25" s="1248"/>
      <c r="X25" s="1248"/>
      <c r="Y25" s="1248"/>
      <c r="Z25" s="1248"/>
      <c r="AA25" s="1248"/>
      <c r="AB25" s="1248"/>
      <c r="AC25" s="1248"/>
      <c r="AD25" s="1248"/>
      <c r="AE25" s="1248"/>
      <c r="AF25" s="1248"/>
      <c r="AG25" s="1248"/>
      <c r="AH25" s="1248"/>
      <c r="AI25" s="1246"/>
    </row>
    <row r="26" spans="2:35" ht="32">
      <c r="B26" s="894">
        <v>17</v>
      </c>
      <c r="C26" s="918" t="s">
        <v>2012</v>
      </c>
      <c r="D26" s="1246"/>
      <c r="E26" s="1246"/>
      <c r="F26" s="1246"/>
      <c r="G26" s="1246"/>
      <c r="H26" s="1246"/>
      <c r="I26" s="1249"/>
      <c r="J26" s="1249"/>
      <c r="K26" s="1249"/>
      <c r="L26" s="1249"/>
      <c r="M26" s="1249"/>
      <c r="N26" s="1246"/>
      <c r="O26" s="1246"/>
      <c r="P26" s="1246"/>
      <c r="Q26" s="1246"/>
      <c r="R26" s="1246"/>
      <c r="S26" s="1246"/>
      <c r="T26" s="1246"/>
      <c r="U26" s="1246"/>
      <c r="V26" s="1246"/>
      <c r="W26" s="1246"/>
      <c r="X26" s="1246"/>
      <c r="Y26" s="1249"/>
      <c r="Z26" s="1249"/>
      <c r="AA26" s="1249"/>
      <c r="AB26" s="1249"/>
      <c r="AC26" s="1249"/>
      <c r="AD26" s="1246"/>
      <c r="AE26" s="1246"/>
      <c r="AF26" s="1246"/>
      <c r="AG26" s="1246"/>
      <c r="AH26" s="1246"/>
      <c r="AI26" s="1246"/>
    </row>
  </sheetData>
  <mergeCells count="23">
    <mergeCell ref="B4:C4"/>
    <mergeCell ref="D5:S5"/>
    <mergeCell ref="T5:AI5"/>
    <mergeCell ref="D6:H6"/>
    <mergeCell ref="I6:M6"/>
    <mergeCell ref="N6:R6"/>
    <mergeCell ref="T6:X6"/>
    <mergeCell ref="Y6:AC6"/>
    <mergeCell ref="AD6:AI6"/>
    <mergeCell ref="AD7:AH7"/>
    <mergeCell ref="AI7:AI9"/>
    <mergeCell ref="E8:H8"/>
    <mergeCell ref="J8:M8"/>
    <mergeCell ref="O8:R8"/>
    <mergeCell ref="U8:X8"/>
    <mergeCell ref="Z8:AC8"/>
    <mergeCell ref="AE8:AH8"/>
    <mergeCell ref="D7:H7"/>
    <mergeCell ref="I7:M7"/>
    <mergeCell ref="N7:R7"/>
    <mergeCell ref="S7:S9"/>
    <mergeCell ref="T7:X7"/>
    <mergeCell ref="Y7:AC7"/>
  </mergeCell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BBDE2-8D9D-42E0-AD14-F9CFBCFCD753}">
  <sheetPr codeName="Sheet60"/>
  <dimension ref="B2:H17"/>
  <sheetViews>
    <sheetView zoomScale="80" zoomScaleNormal="80" workbookViewId="0">
      <selection activeCell="D22" sqref="D22"/>
    </sheetView>
  </sheetViews>
  <sheetFormatPr baseColWidth="10" defaultColWidth="8.6640625" defaultRowHeight="15"/>
  <cols>
    <col min="1" max="1" width="8.6640625" style="919"/>
    <col min="2" max="2" width="3.5" style="919" customWidth="1"/>
    <col min="3" max="3" width="60.5" style="919" customWidth="1"/>
    <col min="4" max="4" width="62.33203125" style="919" bestFit="1" customWidth="1"/>
    <col min="5" max="5" width="35" style="919" bestFit="1" customWidth="1"/>
    <col min="6" max="6" width="35" style="919" customWidth="1"/>
    <col min="7" max="7" width="36.5" style="919" customWidth="1"/>
    <col min="8" max="8" width="83.83203125" style="919" customWidth="1"/>
    <col min="9" max="16384" width="8.6640625" style="919"/>
  </cols>
  <sheetData>
    <row r="2" spans="2:8">
      <c r="C2" s="920" t="s">
        <v>2442</v>
      </c>
    </row>
    <row r="4" spans="2:8">
      <c r="C4" s="921" t="s">
        <v>7</v>
      </c>
      <c r="D4" s="921" t="s">
        <v>8</v>
      </c>
      <c r="E4" s="921" t="s">
        <v>9</v>
      </c>
      <c r="F4" s="921" t="s">
        <v>46</v>
      </c>
      <c r="G4" s="921" t="s">
        <v>47</v>
      </c>
      <c r="H4" s="921" t="s">
        <v>155</v>
      </c>
    </row>
    <row r="5" spans="2:8">
      <c r="C5" s="1759" t="s">
        <v>2055</v>
      </c>
      <c r="D5" s="1759" t="s">
        <v>2056</v>
      </c>
      <c r="E5" s="1759" t="s">
        <v>2057</v>
      </c>
      <c r="F5" s="1757" t="s">
        <v>2058</v>
      </c>
      <c r="G5" s="1757" t="s">
        <v>2059</v>
      </c>
      <c r="H5" s="1746" t="s">
        <v>2060</v>
      </c>
    </row>
    <row r="6" spans="2:8">
      <c r="C6" s="1760"/>
      <c r="D6" s="1760"/>
      <c r="E6" s="1760"/>
      <c r="F6" s="1758"/>
      <c r="G6" s="1758"/>
      <c r="H6" s="1748"/>
    </row>
    <row r="7" spans="2:8" ht="14.5" customHeight="1">
      <c r="B7" s="922">
        <v>1</v>
      </c>
      <c r="C7" s="1746" t="s">
        <v>2061</v>
      </c>
      <c r="D7" s="922" t="s">
        <v>2050</v>
      </c>
      <c r="E7" s="922"/>
      <c r="F7" s="923"/>
      <c r="G7" s="923"/>
      <c r="H7" s="922"/>
    </row>
    <row r="8" spans="2:8">
      <c r="B8" s="922">
        <v>2</v>
      </c>
      <c r="C8" s="1747"/>
      <c r="D8" s="922" t="s">
        <v>807</v>
      </c>
      <c r="E8" s="922"/>
      <c r="F8" s="923"/>
      <c r="G8" s="923"/>
      <c r="H8" s="922"/>
    </row>
    <row r="9" spans="2:8">
      <c r="B9" s="922">
        <v>3</v>
      </c>
      <c r="C9" s="1747"/>
      <c r="D9" s="1250" t="s">
        <v>1910</v>
      </c>
      <c r="E9" s="922"/>
      <c r="F9" s="923"/>
      <c r="G9" s="923"/>
      <c r="H9" s="922"/>
    </row>
    <row r="10" spans="2:8" ht="15" customHeight="1">
      <c r="B10" s="922">
        <v>4</v>
      </c>
      <c r="C10" s="1748"/>
      <c r="D10" s="922" t="s">
        <v>2063</v>
      </c>
      <c r="E10" s="922"/>
      <c r="F10" s="923"/>
      <c r="G10" s="923"/>
      <c r="H10" s="922"/>
    </row>
    <row r="11" spans="2:8">
      <c r="B11" s="922">
        <v>5</v>
      </c>
      <c r="C11" s="1746" t="s">
        <v>2064</v>
      </c>
      <c r="D11" s="922" t="s">
        <v>2050</v>
      </c>
      <c r="E11" s="922"/>
      <c r="F11" s="923"/>
      <c r="G11" s="923"/>
      <c r="H11" s="922"/>
    </row>
    <row r="12" spans="2:8" ht="32">
      <c r="B12" s="922">
        <v>6</v>
      </c>
      <c r="C12" s="1747"/>
      <c r="D12" s="922" t="s">
        <v>807</v>
      </c>
      <c r="E12" s="922">
        <v>175.21</v>
      </c>
      <c r="F12" s="923" t="s">
        <v>1744</v>
      </c>
      <c r="G12" s="923"/>
      <c r="H12" s="1252" t="s">
        <v>2353</v>
      </c>
    </row>
    <row r="13" spans="2:8" ht="32">
      <c r="B13" s="922">
        <v>7</v>
      </c>
      <c r="C13" s="1747"/>
      <c r="D13" s="924" t="s">
        <v>1910</v>
      </c>
      <c r="E13" s="1251">
        <v>143.82</v>
      </c>
      <c r="F13" s="923" t="s">
        <v>1744</v>
      </c>
      <c r="G13" s="923"/>
      <c r="H13" s="1252" t="s">
        <v>2353</v>
      </c>
    </row>
    <row r="14" spans="2:8" ht="48">
      <c r="B14" s="922">
        <v>8</v>
      </c>
      <c r="C14" s="1747"/>
      <c r="D14" s="922" t="s">
        <v>811</v>
      </c>
      <c r="E14" s="922">
        <v>252.37</v>
      </c>
      <c r="F14" s="923" t="s">
        <v>1744</v>
      </c>
      <c r="G14" s="923"/>
      <c r="H14" s="1252" t="s">
        <v>2348</v>
      </c>
    </row>
    <row r="15" spans="2:8" ht="48">
      <c r="B15" s="922">
        <v>9</v>
      </c>
      <c r="C15" s="1747"/>
      <c r="D15" s="924" t="s">
        <v>1911</v>
      </c>
      <c r="E15" s="922">
        <v>252.37</v>
      </c>
      <c r="F15" s="923" t="s">
        <v>1744</v>
      </c>
      <c r="G15" s="923"/>
      <c r="H15" s="1252" t="s">
        <v>2348</v>
      </c>
    </row>
    <row r="16" spans="2:8">
      <c r="B16" s="922">
        <v>10</v>
      </c>
      <c r="C16" s="1747"/>
      <c r="D16" s="924" t="s">
        <v>2062</v>
      </c>
      <c r="E16" s="922"/>
      <c r="F16" s="923"/>
      <c r="G16" s="923"/>
      <c r="H16" s="922"/>
    </row>
    <row r="17" spans="2:8">
      <c r="B17" s="922">
        <v>11</v>
      </c>
      <c r="C17" s="1748"/>
      <c r="D17" s="922" t="s">
        <v>2063</v>
      </c>
      <c r="E17" s="922"/>
      <c r="F17" s="923"/>
      <c r="G17" s="923"/>
      <c r="H17" s="922"/>
    </row>
  </sheetData>
  <mergeCells count="8">
    <mergeCell ref="C7:C10"/>
    <mergeCell ref="C11:C17"/>
    <mergeCell ref="F5:F6"/>
    <mergeCell ref="G5:G6"/>
    <mergeCell ref="H5:H6"/>
    <mergeCell ref="C5:C6"/>
    <mergeCell ref="D5:D6"/>
    <mergeCell ref="E5:E6"/>
  </mergeCell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4F101-D263-4462-9F49-AB385D1DDE6A}">
  <sheetPr codeName="Sheet69"/>
  <dimension ref="A1:AG45"/>
  <sheetViews>
    <sheetView topLeftCell="A4" zoomScale="85" zoomScaleNormal="85" workbookViewId="0">
      <selection activeCell="G14" sqref="G14"/>
    </sheetView>
  </sheetViews>
  <sheetFormatPr baseColWidth="10" defaultColWidth="0" defaultRowHeight="15" customHeight="1" zeroHeight="1"/>
  <cols>
    <col min="1" max="1" width="4.5" style="863" customWidth="1"/>
    <col min="2" max="2" width="12.83203125" style="930" customWidth="1"/>
    <col min="3" max="3" width="18.5" style="930" customWidth="1"/>
    <col min="4" max="4" width="10.83203125" style="930" customWidth="1"/>
    <col min="5" max="5" width="16.1640625" style="930" customWidth="1"/>
    <col min="6" max="6" width="10.5" style="930" customWidth="1"/>
    <col min="7" max="7" width="22.83203125" style="930" customWidth="1"/>
    <col min="8" max="22" width="16" style="930" customWidth="1"/>
    <col min="23" max="23" width="4.5" style="863" customWidth="1"/>
    <col min="24" max="33" width="16.1640625" style="930" hidden="1" customWidth="1"/>
    <col min="34" max="16384" width="10.83203125" style="930" hidden="1"/>
  </cols>
  <sheetData>
    <row r="1" spans="1:29"/>
    <row r="2" spans="1:29" ht="30">
      <c r="B2" s="931" t="s">
        <v>2069</v>
      </c>
      <c r="C2" s="932" t="s">
        <v>2070</v>
      </c>
    </row>
    <row r="3" spans="1:29" ht="25.5" customHeight="1">
      <c r="B3" s="931" t="s">
        <v>2071</v>
      </c>
      <c r="C3" s="932" t="s">
        <v>2072</v>
      </c>
      <c r="D3"/>
      <c r="E3"/>
    </row>
    <row r="4" spans="1:29" ht="16" thickBot="1">
      <c r="A4" s="933"/>
      <c r="W4" s="933"/>
    </row>
    <row r="5" spans="1:29" ht="55.5" customHeight="1" thickBot="1">
      <c r="A5" s="933"/>
      <c r="B5" s="1785" t="s">
        <v>2073</v>
      </c>
      <c r="C5" s="1786"/>
      <c r="D5" s="1786"/>
      <c r="E5" s="1786"/>
      <c r="F5" s="1786"/>
      <c r="G5" s="1786"/>
      <c r="H5" s="1786"/>
      <c r="I5" s="1786"/>
      <c r="J5" s="1786"/>
      <c r="K5" s="1786"/>
      <c r="L5" s="1786"/>
      <c r="M5" s="1786"/>
      <c r="N5" s="1786"/>
      <c r="O5" s="1786"/>
      <c r="P5" s="1786"/>
      <c r="Q5" s="1786"/>
      <c r="R5" s="1786"/>
      <c r="S5" s="1786"/>
      <c r="T5" s="1786"/>
      <c r="U5" s="1786"/>
      <c r="V5" s="1787"/>
      <c r="W5" s="933"/>
    </row>
    <row r="6" spans="1:29" ht="18" customHeight="1">
      <c r="A6" s="933"/>
      <c r="B6" s="934"/>
      <c r="W6" s="933"/>
    </row>
    <row r="7" spans="1:29" ht="45" customHeight="1">
      <c r="A7" s="933"/>
      <c r="B7" s="1770"/>
      <c r="C7" s="1771" t="s">
        <v>2074</v>
      </c>
      <c r="D7" s="1772"/>
      <c r="E7" s="1773"/>
      <c r="F7" s="1780"/>
      <c r="G7" s="1782" t="s">
        <v>2075</v>
      </c>
      <c r="H7" s="1788" t="s">
        <v>2076</v>
      </c>
      <c r="I7" s="1789"/>
      <c r="J7" s="1789"/>
      <c r="K7" s="1789"/>
      <c r="L7" s="1789"/>
      <c r="M7" s="1790"/>
      <c r="N7" s="1788" t="s">
        <v>2077</v>
      </c>
      <c r="O7" s="1789"/>
      <c r="P7" s="1789"/>
      <c r="Q7" s="1789"/>
      <c r="R7" s="1790"/>
      <c r="S7" s="1788" t="s">
        <v>2078</v>
      </c>
      <c r="T7" s="1789"/>
      <c r="U7" s="1789"/>
      <c r="V7" s="1790"/>
      <c r="W7" s="933"/>
    </row>
    <row r="8" spans="1:29" ht="51.75" customHeight="1">
      <c r="A8" s="933"/>
      <c r="B8" s="1770"/>
      <c r="C8" s="1774"/>
      <c r="D8" s="1775"/>
      <c r="E8" s="1776"/>
      <c r="F8" s="1781"/>
      <c r="G8" s="1783"/>
      <c r="H8" s="1767" t="s">
        <v>2378</v>
      </c>
      <c r="I8" s="1769" t="s">
        <v>2379</v>
      </c>
      <c r="J8" s="1769" t="s">
        <v>2380</v>
      </c>
      <c r="K8" s="1769" t="s">
        <v>2381</v>
      </c>
      <c r="L8" s="1769" t="s">
        <v>2382</v>
      </c>
      <c r="M8" s="1769" t="s">
        <v>2079</v>
      </c>
      <c r="N8" s="1768" t="s">
        <v>2383</v>
      </c>
      <c r="O8" s="1791" t="s">
        <v>2384</v>
      </c>
      <c r="P8" s="1792"/>
      <c r="Q8" s="1793"/>
      <c r="R8" s="1767" t="s">
        <v>2080</v>
      </c>
      <c r="S8" s="1768" t="s">
        <v>2385</v>
      </c>
      <c r="T8" s="1794" t="s">
        <v>2384</v>
      </c>
      <c r="U8" s="1795"/>
      <c r="V8" s="1767" t="s">
        <v>2081</v>
      </c>
    </row>
    <row r="9" spans="1:29" ht="54" customHeight="1">
      <c r="A9" s="933"/>
      <c r="B9" s="1770"/>
      <c r="C9" s="1774"/>
      <c r="D9" s="1775"/>
      <c r="E9" s="1776"/>
      <c r="F9" s="1781"/>
      <c r="G9" s="1784"/>
      <c r="H9" s="1767"/>
      <c r="I9" s="1769"/>
      <c r="J9" s="1769"/>
      <c r="K9" s="1769"/>
      <c r="L9" s="1769"/>
      <c r="M9" s="1769"/>
      <c r="N9" s="1768"/>
      <c r="O9" s="1095" t="s">
        <v>2082</v>
      </c>
      <c r="P9" s="1094" t="s">
        <v>2083</v>
      </c>
      <c r="Q9" s="1094" t="s">
        <v>2386</v>
      </c>
      <c r="R9" s="1767"/>
      <c r="S9" s="1768"/>
      <c r="T9" s="1095" t="s">
        <v>2082</v>
      </c>
      <c r="U9" s="1094" t="s">
        <v>2386</v>
      </c>
      <c r="V9" s="1767"/>
    </row>
    <row r="10" spans="1:29" ht="15.75" customHeight="1">
      <c r="A10" s="933"/>
      <c r="B10" s="1770"/>
      <c r="C10" s="1777"/>
      <c r="D10" s="1778"/>
      <c r="E10" s="1779"/>
      <c r="F10" s="1781"/>
      <c r="G10" s="935" t="s">
        <v>2084</v>
      </c>
      <c r="H10" s="1096" t="s">
        <v>2085</v>
      </c>
      <c r="I10" s="1096" t="s">
        <v>2387</v>
      </c>
      <c r="J10" s="1096" t="s">
        <v>2388</v>
      </c>
      <c r="K10" s="1096" t="s">
        <v>2389</v>
      </c>
      <c r="L10" s="935" t="s">
        <v>2086</v>
      </c>
      <c r="M10" s="935" t="s">
        <v>2087</v>
      </c>
      <c r="N10" s="935" t="s">
        <v>2088</v>
      </c>
      <c r="O10" s="935" t="s">
        <v>2089</v>
      </c>
      <c r="P10" s="935" t="s">
        <v>2090</v>
      </c>
      <c r="Q10" s="935" t="s">
        <v>2091</v>
      </c>
      <c r="R10" s="935" t="s">
        <v>2092</v>
      </c>
      <c r="S10" s="935" t="s">
        <v>2093</v>
      </c>
      <c r="T10" s="935" t="s">
        <v>2094</v>
      </c>
      <c r="U10" s="935" t="s">
        <v>2095</v>
      </c>
      <c r="V10" s="935" t="s">
        <v>2096</v>
      </c>
    </row>
    <row r="11" spans="1:29" s="934" customFormat="1" ht="15" customHeight="1">
      <c r="A11" s="933"/>
      <c r="B11" s="1766" t="s">
        <v>2097</v>
      </c>
      <c r="C11" s="1766"/>
      <c r="D11" s="1766"/>
      <c r="E11" s="1766"/>
      <c r="F11" s="937" t="s">
        <v>2084</v>
      </c>
      <c r="G11" s="938">
        <f>+G12+G13+G14+G17+G21+G22+G23+G25</f>
        <v>9299740.9256099984</v>
      </c>
      <c r="H11" s="939"/>
      <c r="I11" s="938">
        <f t="shared" ref="I11:V11" si="0">+I12+I13+I14+I17+I21+I22+I23+I25</f>
        <v>0</v>
      </c>
      <c r="J11" s="938">
        <f t="shared" si="0"/>
        <v>0</v>
      </c>
      <c r="K11" s="938">
        <f t="shared" si="0"/>
        <v>0</v>
      </c>
      <c r="L11" s="938">
        <f t="shared" si="0"/>
        <v>9298505.2415394075</v>
      </c>
      <c r="M11" s="938">
        <f t="shared" si="0"/>
        <v>0</v>
      </c>
      <c r="N11" s="938">
        <f t="shared" si="0"/>
        <v>3868985.5880200001</v>
      </c>
      <c r="O11" s="938">
        <f t="shared" si="0"/>
        <v>0</v>
      </c>
      <c r="P11" s="938">
        <f t="shared" si="0"/>
        <v>0</v>
      </c>
      <c r="Q11" s="938">
        <f t="shared" si="0"/>
        <v>0</v>
      </c>
      <c r="R11" s="938">
        <f t="shared" si="0"/>
        <v>0</v>
      </c>
      <c r="S11" s="938">
        <f t="shared" si="0"/>
        <v>5430755.3375899997</v>
      </c>
      <c r="T11" s="938">
        <f t="shared" si="0"/>
        <v>163251.20000000001</v>
      </c>
      <c r="U11" s="938">
        <f t="shared" si="0"/>
        <v>0</v>
      </c>
      <c r="V11" s="938">
        <f t="shared" si="0"/>
        <v>0</v>
      </c>
      <c r="W11" s="863"/>
      <c r="X11" s="930"/>
      <c r="Y11" s="930"/>
      <c r="Z11" s="930"/>
      <c r="AA11" s="930"/>
      <c r="AB11" s="930"/>
      <c r="AC11" s="930"/>
    </row>
    <row r="12" spans="1:29">
      <c r="A12" s="933"/>
      <c r="B12" s="1763" t="s">
        <v>2098</v>
      </c>
      <c r="C12" s="1764" t="s">
        <v>2099</v>
      </c>
      <c r="D12" s="1764"/>
      <c r="E12" s="1764"/>
      <c r="F12" s="937" t="s">
        <v>2085</v>
      </c>
      <c r="G12" s="940">
        <f>SUM(N12,S12)</f>
        <v>3820384.9757600003</v>
      </c>
      <c r="H12" s="1075"/>
      <c r="I12" s="1092">
        <v>0</v>
      </c>
      <c r="J12" s="1092">
        <v>0</v>
      </c>
      <c r="K12" s="1092">
        <v>0</v>
      </c>
      <c r="L12" s="1092">
        <v>3819149.2916894094</v>
      </c>
      <c r="M12" s="1092">
        <v>0</v>
      </c>
      <c r="N12" s="1076">
        <v>3820384.9757600003</v>
      </c>
      <c r="O12" s="1076">
        <v>0</v>
      </c>
      <c r="P12" s="1076">
        <v>0</v>
      </c>
      <c r="Q12" s="1076">
        <v>0</v>
      </c>
      <c r="R12" s="1076">
        <v>0</v>
      </c>
      <c r="S12" s="1076">
        <v>0</v>
      </c>
      <c r="T12" s="1076">
        <v>0</v>
      </c>
      <c r="U12" s="1076">
        <v>0</v>
      </c>
      <c r="V12" s="1076">
        <v>0</v>
      </c>
    </row>
    <row r="13" spans="1:29">
      <c r="A13" s="933"/>
      <c r="B13" s="1763"/>
      <c r="C13" s="1764" t="s">
        <v>2100</v>
      </c>
      <c r="D13" s="1764"/>
      <c r="E13" s="1764"/>
      <c r="F13" s="937" t="s">
        <v>2086</v>
      </c>
      <c r="G13" s="940">
        <f t="shared" ref="G13:G25" si="1">SUM(N13,S13)</f>
        <v>38100.255379999995</v>
      </c>
      <c r="H13" s="1075"/>
      <c r="I13" s="1092">
        <v>0</v>
      </c>
      <c r="J13" s="1092">
        <v>0</v>
      </c>
      <c r="K13" s="1092">
        <v>0</v>
      </c>
      <c r="L13" s="1092">
        <f>N13+S13</f>
        <v>38100.255379999995</v>
      </c>
      <c r="M13" s="1092">
        <v>0</v>
      </c>
      <c r="N13" s="1076">
        <v>38100.255379999995</v>
      </c>
      <c r="O13" s="1076">
        <v>0</v>
      </c>
      <c r="P13" s="1076">
        <v>0</v>
      </c>
      <c r="Q13" s="1076">
        <v>0</v>
      </c>
      <c r="R13" s="1076">
        <v>0</v>
      </c>
      <c r="S13" s="1076">
        <v>0</v>
      </c>
      <c r="T13" s="1076">
        <v>0</v>
      </c>
      <c r="U13" s="1076">
        <v>0</v>
      </c>
      <c r="V13" s="1076">
        <v>0</v>
      </c>
    </row>
    <row r="14" spans="1:29">
      <c r="A14" s="933"/>
      <c r="B14" s="1763"/>
      <c r="C14" s="1764" t="s">
        <v>798</v>
      </c>
      <c r="D14" s="1764"/>
      <c r="E14" s="1764"/>
      <c r="F14" s="937" t="s">
        <v>2087</v>
      </c>
      <c r="G14" s="940">
        <f t="shared" si="1"/>
        <v>5001328.4139899993</v>
      </c>
      <c r="H14" s="1075"/>
      <c r="I14" s="1092">
        <v>0</v>
      </c>
      <c r="J14" s="1092">
        <v>0</v>
      </c>
      <c r="K14" s="1092">
        <v>0</v>
      </c>
      <c r="L14" s="1092">
        <f>G14</f>
        <v>5001328.4139899993</v>
      </c>
      <c r="M14" s="1092">
        <v>0</v>
      </c>
      <c r="N14" s="1076">
        <v>0</v>
      </c>
      <c r="O14" s="1076">
        <v>0</v>
      </c>
      <c r="P14" s="1076">
        <v>0</v>
      </c>
      <c r="Q14" s="1076">
        <v>0</v>
      </c>
      <c r="R14" s="1076">
        <v>0</v>
      </c>
      <c r="S14" s="1076">
        <v>5001328.4139899993</v>
      </c>
      <c r="T14" s="1076">
        <v>0</v>
      </c>
      <c r="U14" s="1076">
        <v>0</v>
      </c>
      <c r="V14" s="1076">
        <v>0</v>
      </c>
    </row>
    <row r="15" spans="1:29">
      <c r="A15" s="933"/>
      <c r="B15" s="1763"/>
      <c r="C15" s="1764" t="s">
        <v>2101</v>
      </c>
      <c r="D15" s="1764"/>
      <c r="E15" s="1764"/>
      <c r="F15" s="937" t="s">
        <v>2088</v>
      </c>
      <c r="G15" s="940">
        <f t="shared" si="1"/>
        <v>1904591.63953</v>
      </c>
      <c r="H15" s="1075"/>
      <c r="I15" s="1092">
        <v>0</v>
      </c>
      <c r="J15" s="1092">
        <v>0</v>
      </c>
      <c r="K15" s="1092">
        <v>0</v>
      </c>
      <c r="L15" s="1092">
        <f>S15/S14*L14</f>
        <v>1904591.63953</v>
      </c>
      <c r="M15" s="1092">
        <v>0</v>
      </c>
      <c r="N15" s="1076">
        <v>0</v>
      </c>
      <c r="O15" s="1076">
        <v>0</v>
      </c>
      <c r="P15" s="1076">
        <v>0</v>
      </c>
      <c r="Q15" s="1076">
        <v>0</v>
      </c>
      <c r="R15" s="1076">
        <v>0</v>
      </c>
      <c r="S15" s="1076">
        <v>1904591.63953</v>
      </c>
      <c r="T15" s="1076">
        <v>0</v>
      </c>
      <c r="U15" s="1076">
        <v>0</v>
      </c>
      <c r="V15" s="1076">
        <v>0</v>
      </c>
    </row>
    <row r="16" spans="1:29">
      <c r="A16" s="933"/>
      <c r="B16" s="1763"/>
      <c r="C16" s="1762" t="s">
        <v>2102</v>
      </c>
      <c r="D16" s="1762"/>
      <c r="E16" s="1762"/>
      <c r="F16" s="937" t="s">
        <v>2089</v>
      </c>
      <c r="G16" s="940">
        <f t="shared" si="1"/>
        <v>3096736.7744599991</v>
      </c>
      <c r="H16" s="1075"/>
      <c r="I16" s="1092">
        <v>0</v>
      </c>
      <c r="J16" s="1092">
        <v>0</v>
      </c>
      <c r="K16" s="1092">
        <v>0</v>
      </c>
      <c r="L16" s="1092">
        <f>L14-L15</f>
        <v>3096736.7744599991</v>
      </c>
      <c r="M16" s="1092">
        <v>0</v>
      </c>
      <c r="N16" s="1076">
        <v>0</v>
      </c>
      <c r="O16" s="1076">
        <v>0</v>
      </c>
      <c r="P16" s="1076">
        <v>0</v>
      </c>
      <c r="Q16" s="1076">
        <v>0</v>
      </c>
      <c r="R16" s="1076">
        <v>0</v>
      </c>
      <c r="S16" s="1076">
        <v>3096736.7744599991</v>
      </c>
      <c r="T16" s="1076">
        <v>0</v>
      </c>
      <c r="U16" s="1076">
        <v>0</v>
      </c>
      <c r="V16" s="1076">
        <v>0</v>
      </c>
    </row>
    <row r="17" spans="1:29">
      <c r="A17" s="933"/>
      <c r="B17" s="1763"/>
      <c r="C17" s="1761" t="s">
        <v>813</v>
      </c>
      <c r="D17" s="1761"/>
      <c r="E17" s="1761"/>
      <c r="F17" s="937" t="s">
        <v>2090</v>
      </c>
      <c r="G17" s="940">
        <f t="shared" si="1"/>
        <v>434338.04138000007</v>
      </c>
      <c r="H17" s="1075" t="s">
        <v>2103</v>
      </c>
      <c r="I17" s="1092">
        <v>0</v>
      </c>
      <c r="J17" s="1092">
        <v>0</v>
      </c>
      <c r="K17" s="1092">
        <v>0</v>
      </c>
      <c r="L17" s="1092">
        <f>G17</f>
        <v>434338.04138000007</v>
      </c>
      <c r="M17" s="1092">
        <v>0</v>
      </c>
      <c r="N17" s="1076">
        <v>4911.1177800000005</v>
      </c>
      <c r="O17" s="1076">
        <v>0</v>
      </c>
      <c r="P17" s="1076">
        <v>0</v>
      </c>
      <c r="Q17" s="1076">
        <v>0</v>
      </c>
      <c r="R17" s="1076">
        <v>0</v>
      </c>
      <c r="S17" s="1076">
        <v>429426.92360000004</v>
      </c>
      <c r="T17" s="1076">
        <v>163251.20000000001</v>
      </c>
      <c r="U17" s="1076">
        <v>0</v>
      </c>
      <c r="V17" s="1076">
        <v>0</v>
      </c>
    </row>
    <row r="18" spans="1:29">
      <c r="A18" s="933"/>
      <c r="B18" s="1763"/>
      <c r="C18" s="1762" t="s">
        <v>2104</v>
      </c>
      <c r="D18" s="1762"/>
      <c r="E18" s="1762"/>
      <c r="F18" s="937" t="s">
        <v>2091</v>
      </c>
      <c r="G18" s="940">
        <f t="shared" si="1"/>
        <v>434338.04138000007</v>
      </c>
      <c r="H18" s="1075" t="s">
        <v>2103</v>
      </c>
      <c r="I18" s="1092">
        <v>0</v>
      </c>
      <c r="J18" s="1092">
        <v>0</v>
      </c>
      <c r="K18" s="1092">
        <v>0</v>
      </c>
      <c r="L18" s="1092">
        <f>G18</f>
        <v>434338.04138000007</v>
      </c>
      <c r="M18" s="1092">
        <v>0</v>
      </c>
      <c r="N18" s="1076">
        <v>4911.1177800000005</v>
      </c>
      <c r="O18" s="1076">
        <v>0</v>
      </c>
      <c r="P18" s="1076">
        <v>0</v>
      </c>
      <c r="Q18" s="1076">
        <v>0</v>
      </c>
      <c r="R18" s="1076">
        <v>0</v>
      </c>
      <c r="S18" s="1076">
        <v>429426.92360000004</v>
      </c>
      <c r="T18" s="1076">
        <v>163251.20000000001</v>
      </c>
      <c r="U18" s="1076">
        <v>0</v>
      </c>
      <c r="V18" s="1076">
        <v>0</v>
      </c>
    </row>
    <row r="19" spans="1:29">
      <c r="A19" s="933"/>
      <c r="B19" s="1763"/>
      <c r="C19" s="1762" t="s">
        <v>2105</v>
      </c>
      <c r="D19" s="1762"/>
      <c r="E19" s="1762"/>
      <c r="F19" s="937" t="s">
        <v>2092</v>
      </c>
      <c r="G19" s="940">
        <f t="shared" si="1"/>
        <v>0</v>
      </c>
      <c r="H19" s="1075"/>
      <c r="I19" s="1092">
        <v>0</v>
      </c>
      <c r="J19" s="1092">
        <v>0</v>
      </c>
      <c r="K19" s="1092">
        <v>0</v>
      </c>
      <c r="L19" s="1092">
        <v>0</v>
      </c>
      <c r="M19" s="1092">
        <v>0</v>
      </c>
      <c r="N19" s="1076">
        <v>0</v>
      </c>
      <c r="O19" s="1076">
        <v>0</v>
      </c>
      <c r="P19" s="1076">
        <v>0</v>
      </c>
      <c r="Q19" s="1076">
        <v>0</v>
      </c>
      <c r="R19" s="1076">
        <v>0</v>
      </c>
      <c r="S19" s="1076">
        <v>0</v>
      </c>
      <c r="T19" s="1076">
        <v>0</v>
      </c>
      <c r="U19" s="1076">
        <v>0</v>
      </c>
      <c r="V19" s="1076">
        <v>0</v>
      </c>
    </row>
    <row r="20" spans="1:29">
      <c r="A20" s="933"/>
      <c r="B20" s="1763"/>
      <c r="C20" s="1762" t="s">
        <v>2106</v>
      </c>
      <c r="D20" s="1762"/>
      <c r="E20" s="1762"/>
      <c r="F20" s="937" t="s">
        <v>2093</v>
      </c>
      <c r="G20" s="940">
        <f t="shared" si="1"/>
        <v>0</v>
      </c>
      <c r="H20" s="1075"/>
      <c r="I20" s="1092">
        <v>0</v>
      </c>
      <c r="J20" s="1092">
        <v>0</v>
      </c>
      <c r="K20" s="1092">
        <v>0</v>
      </c>
      <c r="L20" s="1092">
        <v>0</v>
      </c>
      <c r="M20" s="1092">
        <v>0</v>
      </c>
      <c r="N20" s="1076">
        <v>0</v>
      </c>
      <c r="O20" s="1076">
        <v>0</v>
      </c>
      <c r="P20" s="1076">
        <v>0</v>
      </c>
      <c r="Q20" s="1076">
        <v>0</v>
      </c>
      <c r="R20" s="1076">
        <v>0</v>
      </c>
      <c r="S20" s="1076">
        <v>0</v>
      </c>
      <c r="T20" s="1076">
        <v>0</v>
      </c>
      <c r="U20" s="1076">
        <v>0</v>
      </c>
      <c r="V20" s="1076">
        <v>0</v>
      </c>
    </row>
    <row r="21" spans="1:29">
      <c r="A21" s="933"/>
      <c r="B21" s="1763"/>
      <c r="C21" s="1764" t="s">
        <v>592</v>
      </c>
      <c r="D21" s="1764"/>
      <c r="E21" s="1764"/>
      <c r="F21" s="937" t="s">
        <v>2094</v>
      </c>
      <c r="G21" s="940">
        <f t="shared" si="1"/>
        <v>0</v>
      </c>
      <c r="H21" s="1075"/>
      <c r="I21" s="1092">
        <v>0</v>
      </c>
      <c r="J21" s="1092">
        <v>0</v>
      </c>
      <c r="K21" s="1092">
        <v>0</v>
      </c>
      <c r="L21" s="1092">
        <v>0</v>
      </c>
      <c r="M21" s="1092">
        <v>0</v>
      </c>
      <c r="N21" s="1076">
        <v>0</v>
      </c>
      <c r="O21" s="1076">
        <v>0</v>
      </c>
      <c r="P21" s="1076">
        <v>0</v>
      </c>
      <c r="Q21" s="1076">
        <v>0</v>
      </c>
      <c r="R21" s="1076">
        <v>0</v>
      </c>
      <c r="S21" s="1076">
        <v>0</v>
      </c>
      <c r="T21" s="1076">
        <v>0</v>
      </c>
      <c r="U21" s="1076">
        <v>0</v>
      </c>
      <c r="V21" s="1076">
        <v>0</v>
      </c>
    </row>
    <row r="22" spans="1:29">
      <c r="A22" s="933"/>
      <c r="B22" s="1763"/>
      <c r="C22" s="1761" t="s">
        <v>2107</v>
      </c>
      <c r="D22" s="1761"/>
      <c r="E22" s="1761"/>
      <c r="F22" s="937" t="s">
        <v>2095</v>
      </c>
      <c r="G22" s="940">
        <f t="shared" si="1"/>
        <v>0</v>
      </c>
      <c r="H22" s="1075"/>
      <c r="I22" s="1092">
        <v>0</v>
      </c>
      <c r="J22" s="1092">
        <v>0</v>
      </c>
      <c r="K22" s="1092">
        <v>0</v>
      </c>
      <c r="L22" s="1092">
        <v>0</v>
      </c>
      <c r="M22" s="1092">
        <v>0</v>
      </c>
      <c r="N22" s="1076">
        <v>0</v>
      </c>
      <c r="O22" s="1076">
        <v>0</v>
      </c>
      <c r="P22" s="1076">
        <v>0</v>
      </c>
      <c r="Q22" s="1076">
        <v>0</v>
      </c>
      <c r="R22" s="1076">
        <v>0</v>
      </c>
      <c r="S22" s="1076">
        <v>0</v>
      </c>
      <c r="T22" s="1076">
        <v>0</v>
      </c>
      <c r="U22" s="1076">
        <v>0</v>
      </c>
      <c r="V22" s="1076">
        <v>0</v>
      </c>
    </row>
    <row r="23" spans="1:29">
      <c r="A23" s="933"/>
      <c r="B23" s="1763"/>
      <c r="C23" s="1761" t="s">
        <v>2017</v>
      </c>
      <c r="D23" s="1761"/>
      <c r="E23" s="1761"/>
      <c r="F23" s="937" t="s">
        <v>2096</v>
      </c>
      <c r="G23" s="940">
        <f t="shared" si="1"/>
        <v>0</v>
      </c>
      <c r="H23" s="1075"/>
      <c r="I23" s="1092">
        <v>0</v>
      </c>
      <c r="J23" s="1092">
        <v>0</v>
      </c>
      <c r="K23" s="1092">
        <v>0</v>
      </c>
      <c r="L23" s="1092">
        <v>0</v>
      </c>
      <c r="M23" s="1092">
        <v>0</v>
      </c>
      <c r="N23" s="1076">
        <v>0</v>
      </c>
      <c r="O23" s="1076">
        <v>0</v>
      </c>
      <c r="P23" s="1076">
        <v>0</v>
      </c>
      <c r="Q23" s="1076">
        <v>0</v>
      </c>
      <c r="R23" s="1076">
        <v>0</v>
      </c>
      <c r="S23" s="1076">
        <v>0</v>
      </c>
      <c r="T23" s="1076">
        <v>0</v>
      </c>
      <c r="U23" s="1076">
        <v>0</v>
      </c>
      <c r="V23" s="1076">
        <v>0</v>
      </c>
    </row>
    <row r="24" spans="1:29">
      <c r="A24" s="933"/>
      <c r="B24" s="1763"/>
      <c r="C24" s="1762" t="s">
        <v>2108</v>
      </c>
      <c r="D24" s="1762"/>
      <c r="E24" s="1762"/>
      <c r="F24" s="937" t="s">
        <v>2109</v>
      </c>
      <c r="G24" s="940">
        <f t="shared" si="1"/>
        <v>0</v>
      </c>
      <c r="H24" s="1075"/>
      <c r="I24" s="1092">
        <v>0</v>
      </c>
      <c r="J24" s="1092">
        <v>0</v>
      </c>
      <c r="K24" s="1092">
        <v>0</v>
      </c>
      <c r="L24" s="1092">
        <v>0</v>
      </c>
      <c r="M24" s="1092">
        <v>0</v>
      </c>
      <c r="N24" s="1076">
        <v>0</v>
      </c>
      <c r="O24" s="1076">
        <v>0</v>
      </c>
      <c r="P24" s="1076">
        <v>0</v>
      </c>
      <c r="Q24" s="1076">
        <v>0</v>
      </c>
      <c r="R24" s="1076">
        <v>0</v>
      </c>
      <c r="S24" s="1076">
        <v>0</v>
      </c>
      <c r="T24" s="1076">
        <v>0</v>
      </c>
      <c r="U24" s="1076">
        <v>0</v>
      </c>
      <c r="V24" s="1076">
        <v>0</v>
      </c>
    </row>
    <row r="25" spans="1:29">
      <c r="A25" s="933"/>
      <c r="B25" s="1763"/>
      <c r="C25" s="1761" t="s">
        <v>1593</v>
      </c>
      <c r="D25" s="1761"/>
      <c r="E25" s="1761"/>
      <c r="F25" s="937" t="s">
        <v>2110</v>
      </c>
      <c r="G25" s="940">
        <f t="shared" si="1"/>
        <v>5589.2390999999998</v>
      </c>
      <c r="H25" s="1075"/>
      <c r="I25" s="1092"/>
      <c r="J25" s="1092">
        <v>0</v>
      </c>
      <c r="K25" s="1092">
        <v>0</v>
      </c>
      <c r="L25" s="1092">
        <f>N25</f>
        <v>5589.2390999999998</v>
      </c>
      <c r="M25" s="1092">
        <v>0</v>
      </c>
      <c r="N25" s="1076">
        <v>5589.2390999999998</v>
      </c>
      <c r="O25" s="1076">
        <v>0</v>
      </c>
      <c r="P25" s="1076">
        <v>0</v>
      </c>
      <c r="Q25" s="1076">
        <v>0</v>
      </c>
      <c r="R25" s="1076">
        <v>0</v>
      </c>
      <c r="S25" s="1076">
        <v>0</v>
      </c>
      <c r="T25" s="1076">
        <v>0</v>
      </c>
      <c r="U25" s="1076">
        <v>0</v>
      </c>
      <c r="V25" s="1076">
        <v>0</v>
      </c>
    </row>
    <row r="26" spans="1:29" s="934" customFormat="1" ht="15" customHeight="1">
      <c r="A26" s="933"/>
      <c r="B26" s="1763" t="s">
        <v>2111</v>
      </c>
      <c r="C26" s="1763"/>
      <c r="D26" s="1763"/>
      <c r="E26" s="1763"/>
      <c r="F26" s="937" t="s">
        <v>2112</v>
      </c>
      <c r="G26" s="938">
        <f>G27+G28+G29+G32+G33+G34+G35+G37</f>
        <v>8642047.0968500003</v>
      </c>
      <c r="H26" s="939"/>
      <c r="I26" s="938">
        <f t="shared" ref="I26:V26" si="2">I27+I28+I29+I32+I33+I34+I35+I37</f>
        <v>0</v>
      </c>
      <c r="J26" s="938">
        <f t="shared" si="2"/>
        <v>0</v>
      </c>
      <c r="K26" s="938">
        <f t="shared" si="2"/>
        <v>0</v>
      </c>
      <c r="L26" s="938">
        <f t="shared" si="2"/>
        <v>8518710.6814710163</v>
      </c>
      <c r="M26" s="938">
        <f t="shared" si="2"/>
        <v>0</v>
      </c>
      <c r="N26" s="938">
        <f t="shared" si="2"/>
        <v>0</v>
      </c>
      <c r="O26" s="938">
        <f t="shared" si="2"/>
        <v>0</v>
      </c>
      <c r="P26" s="938">
        <f t="shared" si="2"/>
        <v>0</v>
      </c>
      <c r="Q26" s="938">
        <f t="shared" si="2"/>
        <v>0</v>
      </c>
      <c r="R26" s="938">
        <f t="shared" si="2"/>
        <v>0</v>
      </c>
      <c r="S26" s="938">
        <f t="shared" si="2"/>
        <v>8642047.0968500003</v>
      </c>
      <c r="T26" s="938">
        <f t="shared" si="2"/>
        <v>0</v>
      </c>
      <c r="U26" s="938">
        <f t="shared" si="2"/>
        <v>0</v>
      </c>
      <c r="V26" s="938">
        <f t="shared" si="2"/>
        <v>0</v>
      </c>
      <c r="W26" s="863"/>
    </row>
    <row r="27" spans="1:29" s="934" customFormat="1">
      <c r="A27" s="933"/>
      <c r="B27" s="1763" t="s">
        <v>2113</v>
      </c>
      <c r="C27" s="1764" t="s">
        <v>2099</v>
      </c>
      <c r="D27" s="1764"/>
      <c r="E27" s="1764"/>
      <c r="F27" s="937" t="s">
        <v>2114</v>
      </c>
      <c r="G27" s="940">
        <f>SUM(N27,S27)</f>
        <v>0</v>
      </c>
      <c r="H27" s="1075"/>
      <c r="I27" s="1092">
        <v>0</v>
      </c>
      <c r="J27" s="1092">
        <v>0</v>
      </c>
      <c r="K27" s="1092">
        <v>0</v>
      </c>
      <c r="L27" s="1092">
        <v>0</v>
      </c>
      <c r="M27" s="1092">
        <v>0</v>
      </c>
      <c r="N27" s="1076">
        <v>0</v>
      </c>
      <c r="O27" s="1076">
        <v>0</v>
      </c>
      <c r="P27" s="1076">
        <v>0</v>
      </c>
      <c r="Q27" s="1076">
        <v>0</v>
      </c>
      <c r="R27" s="1076">
        <v>0</v>
      </c>
      <c r="S27" s="1076">
        <v>0</v>
      </c>
      <c r="T27" s="1076">
        <v>0</v>
      </c>
      <c r="U27" s="1076">
        <v>0</v>
      </c>
      <c r="V27" s="1076">
        <v>0</v>
      </c>
      <c r="W27" s="863"/>
      <c r="X27" s="930"/>
      <c r="Y27" s="930"/>
      <c r="Z27" s="930"/>
      <c r="AA27" s="930"/>
      <c r="AB27" s="930"/>
      <c r="AC27" s="930"/>
    </row>
    <row r="28" spans="1:29">
      <c r="A28" s="933"/>
      <c r="B28" s="1763"/>
      <c r="C28" s="1764" t="s">
        <v>2100</v>
      </c>
      <c r="D28" s="1764"/>
      <c r="E28" s="1764"/>
      <c r="F28" s="937" t="s">
        <v>2115</v>
      </c>
      <c r="G28" s="940">
        <f t="shared" ref="G28:G37" si="3">SUM(N28,S28)</f>
        <v>0</v>
      </c>
      <c r="H28" s="1075"/>
      <c r="I28" s="1092">
        <v>0</v>
      </c>
      <c r="J28" s="1092">
        <v>0</v>
      </c>
      <c r="K28" s="1092">
        <v>0</v>
      </c>
      <c r="L28" s="1092">
        <f>S28</f>
        <v>0</v>
      </c>
      <c r="M28" s="1092">
        <v>0</v>
      </c>
      <c r="N28" s="1076">
        <v>0</v>
      </c>
      <c r="O28" s="1076">
        <v>0</v>
      </c>
      <c r="P28" s="1076">
        <v>0</v>
      </c>
      <c r="Q28" s="1076">
        <v>0</v>
      </c>
      <c r="R28" s="1076">
        <v>0</v>
      </c>
      <c r="S28" s="1076">
        <v>0</v>
      </c>
      <c r="T28" s="1076">
        <v>0</v>
      </c>
      <c r="U28" s="1076">
        <v>0</v>
      </c>
      <c r="V28" s="1076">
        <v>0</v>
      </c>
    </row>
    <row r="29" spans="1:29">
      <c r="A29" s="933"/>
      <c r="B29" s="1763"/>
      <c r="C29" s="1764" t="s">
        <v>2116</v>
      </c>
      <c r="D29" s="1764"/>
      <c r="E29" s="1764"/>
      <c r="F29" s="937" t="s">
        <v>2117</v>
      </c>
      <c r="G29" s="940">
        <f t="shared" si="3"/>
        <v>7374173.6759500001</v>
      </c>
      <c r="H29" s="1075"/>
      <c r="I29" s="1092">
        <v>0</v>
      </c>
      <c r="J29" s="1092">
        <v>0</v>
      </c>
      <c r="K29" s="1092">
        <v>0</v>
      </c>
      <c r="L29" s="1092">
        <v>7330560.6814710172</v>
      </c>
      <c r="M29" s="1092">
        <v>0</v>
      </c>
      <c r="N29" s="1076">
        <v>0</v>
      </c>
      <c r="O29" s="1076">
        <v>0</v>
      </c>
      <c r="P29" s="1076">
        <v>0</v>
      </c>
      <c r="Q29" s="1076">
        <v>0</v>
      </c>
      <c r="R29" s="1076">
        <v>0</v>
      </c>
      <c r="S29" s="1076">
        <v>7374173.6759500001</v>
      </c>
      <c r="T29" s="1076">
        <v>0</v>
      </c>
      <c r="U29" s="1076">
        <v>0</v>
      </c>
      <c r="V29" s="1076">
        <v>0</v>
      </c>
    </row>
    <row r="30" spans="1:29">
      <c r="A30" s="933"/>
      <c r="B30" s="1763"/>
      <c r="C30" s="1765" t="s">
        <v>2101</v>
      </c>
      <c r="D30" s="1765"/>
      <c r="E30" s="1765"/>
      <c r="F30" s="937" t="s">
        <v>2118</v>
      </c>
      <c r="G30" s="940">
        <f t="shared" si="3"/>
        <v>2841699.6174899996</v>
      </c>
      <c r="H30" s="1075"/>
      <c r="I30" s="1092">
        <v>0</v>
      </c>
      <c r="J30" s="1092">
        <v>0</v>
      </c>
      <c r="K30" s="1092">
        <v>0</v>
      </c>
      <c r="L30" s="1092">
        <f>S30/S29*L29</f>
        <v>2824892.9846149534</v>
      </c>
      <c r="M30" s="1092">
        <v>0</v>
      </c>
      <c r="N30" s="1076">
        <v>0</v>
      </c>
      <c r="O30" s="1076">
        <v>0</v>
      </c>
      <c r="P30" s="1076">
        <v>0</v>
      </c>
      <c r="Q30" s="1076">
        <v>0</v>
      </c>
      <c r="R30" s="1076">
        <v>0</v>
      </c>
      <c r="S30" s="1076">
        <v>2841699.6174899996</v>
      </c>
      <c r="T30" s="1076">
        <v>0</v>
      </c>
      <c r="U30" s="1076">
        <v>0</v>
      </c>
      <c r="V30" s="1076">
        <v>0</v>
      </c>
      <c r="W30" s="941"/>
    </row>
    <row r="31" spans="1:29">
      <c r="B31" s="1763"/>
      <c r="C31" s="1765" t="s">
        <v>2119</v>
      </c>
      <c r="D31" s="1765"/>
      <c r="E31" s="1765"/>
      <c r="F31" s="937" t="s">
        <v>2120</v>
      </c>
      <c r="G31" s="940">
        <f t="shared" si="3"/>
        <v>4532474.0584600009</v>
      </c>
      <c r="H31" s="1075"/>
      <c r="I31" s="1092">
        <v>0</v>
      </c>
      <c r="J31" s="1092">
        <v>0</v>
      </c>
      <c r="K31" s="1092">
        <v>0</v>
      </c>
      <c r="L31" s="1092">
        <f>S31/S29*L29</f>
        <v>4505667.6968560638</v>
      </c>
      <c r="M31" s="1092">
        <v>0</v>
      </c>
      <c r="N31" s="1076">
        <v>0</v>
      </c>
      <c r="O31" s="1076">
        <v>0</v>
      </c>
      <c r="P31" s="1076">
        <v>0</v>
      </c>
      <c r="Q31" s="1076">
        <v>0</v>
      </c>
      <c r="R31" s="1076">
        <v>0</v>
      </c>
      <c r="S31" s="1076">
        <v>4532474.0584600009</v>
      </c>
      <c r="T31" s="1076">
        <v>0</v>
      </c>
      <c r="U31" s="1076">
        <v>0</v>
      </c>
      <c r="V31" s="1076">
        <v>0</v>
      </c>
    </row>
    <row r="32" spans="1:29">
      <c r="B32" s="1763"/>
      <c r="C32" s="1761" t="s">
        <v>2121</v>
      </c>
      <c r="D32" s="1761"/>
      <c r="E32" s="1761"/>
      <c r="F32" s="937" t="s">
        <v>2122</v>
      </c>
      <c r="G32" s="940">
        <f t="shared" si="3"/>
        <v>644535.29486999998</v>
      </c>
      <c r="H32" s="1075"/>
      <c r="I32" s="1092">
        <v>0</v>
      </c>
      <c r="J32" s="1092">
        <v>0</v>
      </c>
      <c r="K32" s="1092">
        <v>0</v>
      </c>
      <c r="L32" s="1092">
        <v>638150</v>
      </c>
      <c r="M32" s="1092">
        <v>0</v>
      </c>
      <c r="N32" s="1076">
        <v>0</v>
      </c>
      <c r="O32" s="1076">
        <v>0</v>
      </c>
      <c r="P32" s="1076">
        <v>0</v>
      </c>
      <c r="Q32" s="1076">
        <v>0</v>
      </c>
      <c r="R32" s="1076">
        <v>0</v>
      </c>
      <c r="S32" s="1076">
        <v>644535.29486999998</v>
      </c>
      <c r="T32" s="1076">
        <v>0</v>
      </c>
      <c r="U32" s="1076">
        <v>0</v>
      </c>
      <c r="V32" s="1076">
        <v>0</v>
      </c>
    </row>
    <row r="33" spans="2:22">
      <c r="B33" s="1763"/>
      <c r="C33" s="1764" t="s">
        <v>592</v>
      </c>
      <c r="D33" s="1764"/>
      <c r="E33" s="1764"/>
      <c r="F33" s="937" t="s">
        <v>2123</v>
      </c>
      <c r="G33" s="940">
        <f t="shared" si="3"/>
        <v>553220.89579999994</v>
      </c>
      <c r="H33" s="1075"/>
      <c r="I33" s="1092">
        <v>0</v>
      </c>
      <c r="J33" s="1092">
        <v>0</v>
      </c>
      <c r="K33" s="1092">
        <v>0</v>
      </c>
      <c r="L33" s="1092">
        <v>550000</v>
      </c>
      <c r="M33" s="1092">
        <v>0</v>
      </c>
      <c r="N33" s="1076">
        <v>0</v>
      </c>
      <c r="O33" s="1076">
        <v>0</v>
      </c>
      <c r="P33" s="1076">
        <v>0</v>
      </c>
      <c r="Q33" s="1076">
        <v>0</v>
      </c>
      <c r="R33" s="1076">
        <v>0</v>
      </c>
      <c r="S33" s="1076">
        <v>553220.89579999994</v>
      </c>
      <c r="T33" s="1076">
        <v>0</v>
      </c>
      <c r="U33" s="1076">
        <v>0</v>
      </c>
      <c r="V33" s="1076">
        <v>0</v>
      </c>
    </row>
    <row r="34" spans="2:22" ht="14.25" customHeight="1">
      <c r="B34" s="1763"/>
      <c r="C34" s="1761" t="s">
        <v>2107</v>
      </c>
      <c r="D34" s="1761"/>
      <c r="E34" s="1761"/>
      <c r="F34" s="937" t="s">
        <v>2124</v>
      </c>
      <c r="G34" s="940">
        <f t="shared" si="3"/>
        <v>0</v>
      </c>
      <c r="H34" s="1075"/>
      <c r="I34" s="1092">
        <v>0</v>
      </c>
      <c r="J34" s="1092">
        <v>0</v>
      </c>
      <c r="K34" s="1092">
        <v>0</v>
      </c>
      <c r="L34" s="1092">
        <v>0</v>
      </c>
      <c r="M34" s="1092">
        <v>0</v>
      </c>
      <c r="N34" s="1076">
        <v>0</v>
      </c>
      <c r="O34" s="1076">
        <v>0</v>
      </c>
      <c r="P34" s="1076">
        <v>0</v>
      </c>
      <c r="Q34" s="1076">
        <v>0</v>
      </c>
      <c r="R34" s="1076">
        <v>0</v>
      </c>
      <c r="S34" s="1076">
        <v>0</v>
      </c>
      <c r="T34" s="1076">
        <v>0</v>
      </c>
      <c r="U34" s="1076">
        <v>0</v>
      </c>
      <c r="V34" s="1076">
        <v>0</v>
      </c>
    </row>
    <row r="35" spans="2:22">
      <c r="B35" s="1763"/>
      <c r="C35" s="1761" t="s">
        <v>2017</v>
      </c>
      <c r="D35" s="1761"/>
      <c r="E35" s="1761"/>
      <c r="F35" s="937" t="s">
        <v>2125</v>
      </c>
      <c r="G35" s="940">
        <f t="shared" si="3"/>
        <v>4217.8844600000002</v>
      </c>
      <c r="H35" s="1075"/>
      <c r="I35" s="1092">
        <v>0</v>
      </c>
      <c r="J35" s="1092">
        <v>0</v>
      </c>
      <c r="K35" s="1092">
        <v>0</v>
      </c>
      <c r="L35" s="1092">
        <v>0</v>
      </c>
      <c r="M35" s="1092">
        <v>0</v>
      </c>
      <c r="N35" s="1076">
        <v>0</v>
      </c>
      <c r="O35" s="1076">
        <v>0</v>
      </c>
      <c r="P35" s="1076">
        <v>0</v>
      </c>
      <c r="Q35" s="1076">
        <v>0</v>
      </c>
      <c r="R35" s="1076">
        <v>0</v>
      </c>
      <c r="S35" s="1076">
        <v>4217.8844600000002</v>
      </c>
      <c r="T35" s="1076">
        <v>0</v>
      </c>
      <c r="U35" s="1076">
        <v>0</v>
      </c>
      <c r="V35" s="1076">
        <v>0</v>
      </c>
    </row>
    <row r="36" spans="2:22">
      <c r="B36" s="1763"/>
      <c r="C36" s="1762" t="s">
        <v>2108</v>
      </c>
      <c r="D36" s="1762"/>
      <c r="E36" s="1762"/>
      <c r="F36" s="937" t="s">
        <v>2126</v>
      </c>
      <c r="G36" s="940">
        <f t="shared" si="3"/>
        <v>0</v>
      </c>
      <c r="H36" s="1075"/>
      <c r="I36" s="1092">
        <v>0</v>
      </c>
      <c r="J36" s="1092">
        <v>0</v>
      </c>
      <c r="K36" s="1092">
        <v>0</v>
      </c>
      <c r="L36" s="1092">
        <v>0</v>
      </c>
      <c r="M36" s="1092">
        <v>0</v>
      </c>
      <c r="N36" s="1076">
        <v>0</v>
      </c>
      <c r="O36" s="1076">
        <v>0</v>
      </c>
      <c r="P36" s="1076">
        <v>0</v>
      </c>
      <c r="Q36" s="1076">
        <v>0</v>
      </c>
      <c r="R36" s="1076">
        <v>0</v>
      </c>
      <c r="S36" s="1076">
        <v>0</v>
      </c>
      <c r="T36" s="1076">
        <v>0</v>
      </c>
      <c r="U36" s="1076">
        <v>0</v>
      </c>
      <c r="V36" s="1076">
        <v>0</v>
      </c>
    </row>
    <row r="37" spans="2:22">
      <c r="B37" s="1763"/>
      <c r="C37" s="1761" t="s">
        <v>2127</v>
      </c>
      <c r="D37" s="1761"/>
      <c r="E37" s="1761"/>
      <c r="F37" s="937" t="s">
        <v>2128</v>
      </c>
      <c r="G37" s="940">
        <f t="shared" si="3"/>
        <v>65899.34577</v>
      </c>
      <c r="H37" s="1075"/>
      <c r="I37" s="1092">
        <v>0</v>
      </c>
      <c r="J37" s="1092">
        <v>0</v>
      </c>
      <c r="K37" s="1092">
        <v>0</v>
      </c>
      <c r="L37" s="1092">
        <v>0</v>
      </c>
      <c r="M37" s="1092">
        <v>0</v>
      </c>
      <c r="N37" s="1076">
        <v>0</v>
      </c>
      <c r="O37" s="1076">
        <v>0</v>
      </c>
      <c r="P37" s="1076">
        <v>0</v>
      </c>
      <c r="Q37" s="1076">
        <v>0</v>
      </c>
      <c r="R37" s="1076">
        <v>0</v>
      </c>
      <c r="S37" s="1076">
        <v>65899.34577</v>
      </c>
      <c r="T37" s="1076">
        <v>0</v>
      </c>
      <c r="U37" s="1076">
        <v>0</v>
      </c>
      <c r="V37" s="1076">
        <v>0</v>
      </c>
    </row>
    <row r="38" spans="2:22" s="863" customFormat="1" ht="25.5" customHeight="1">
      <c r="B38" s="1766" t="s">
        <v>2129</v>
      </c>
      <c r="C38" s="1766"/>
      <c r="D38" s="1766"/>
      <c r="E38" s="1766"/>
      <c r="F38" s="1766"/>
      <c r="G38" s="1766"/>
      <c r="H38" s="1766"/>
      <c r="I38" s="1766"/>
      <c r="J38" s="1766"/>
      <c r="K38" s="1766"/>
      <c r="L38" s="1766"/>
      <c r="M38" s="1766"/>
      <c r="N38" s="1766"/>
      <c r="O38" s="1766"/>
      <c r="P38" s="1766"/>
      <c r="Q38" s="1766"/>
      <c r="R38" s="1766"/>
      <c r="S38" s="1766"/>
      <c r="T38" s="1766"/>
      <c r="U38" s="1766"/>
      <c r="V38" s="1766"/>
    </row>
    <row r="39" spans="2:22">
      <c r="B39" s="1097" t="s">
        <v>2130</v>
      </c>
      <c r="C39" s="1098"/>
      <c r="D39" s="1099"/>
      <c r="E39" s="942"/>
      <c r="F39" s="943" t="s">
        <v>2131</v>
      </c>
      <c r="G39" s="940">
        <f>SUM(N39,S39)</f>
        <v>0</v>
      </c>
      <c r="H39" s="1075"/>
      <c r="I39" s="1075">
        <v>0</v>
      </c>
      <c r="J39" s="1093">
        <v>0</v>
      </c>
      <c r="K39" s="1093">
        <v>0</v>
      </c>
      <c r="L39" s="1093">
        <v>0</v>
      </c>
      <c r="M39" s="1093">
        <v>0</v>
      </c>
      <c r="N39" s="1093">
        <v>0</v>
      </c>
      <c r="O39" s="1093">
        <v>0</v>
      </c>
      <c r="P39" s="1093">
        <v>0</v>
      </c>
      <c r="Q39" s="1093">
        <v>0</v>
      </c>
      <c r="R39" s="1093">
        <v>0</v>
      </c>
      <c r="S39" s="1093">
        <v>0</v>
      </c>
      <c r="T39" s="1093">
        <v>0</v>
      </c>
      <c r="U39" s="1093">
        <v>0</v>
      </c>
      <c r="V39" s="1093">
        <v>0</v>
      </c>
    </row>
    <row r="40" spans="2:22">
      <c r="B40" s="1100" t="s">
        <v>2132</v>
      </c>
      <c r="C40" s="1100"/>
      <c r="D40" s="1100"/>
      <c r="E40" s="944"/>
      <c r="F40" s="943" t="s">
        <v>2133</v>
      </c>
      <c r="G40" s="940">
        <f>SUM(N40,S40)</f>
        <v>0</v>
      </c>
      <c r="H40" s="1075"/>
      <c r="I40" s="1075">
        <v>0</v>
      </c>
      <c r="J40" s="1093">
        <v>0</v>
      </c>
      <c r="K40" s="1093">
        <v>0</v>
      </c>
      <c r="L40" s="1093">
        <v>460685.34153999994</v>
      </c>
      <c r="M40" s="1093">
        <v>0</v>
      </c>
      <c r="N40" s="1093">
        <v>0</v>
      </c>
      <c r="O40" s="1093">
        <v>0</v>
      </c>
      <c r="P40" s="1093">
        <v>0</v>
      </c>
      <c r="Q40" s="1093">
        <v>0</v>
      </c>
      <c r="R40" s="1093">
        <v>0</v>
      </c>
      <c r="S40" s="1093">
        <v>0</v>
      </c>
      <c r="T40" s="1093">
        <v>0</v>
      </c>
      <c r="U40" s="1093">
        <v>0</v>
      </c>
      <c r="V40" s="1093">
        <v>0</v>
      </c>
    </row>
    <row r="41" spans="2:22">
      <c r="B41"/>
      <c r="C41"/>
      <c r="D41"/>
      <c r="E41"/>
      <c r="F41"/>
      <c r="G41"/>
      <c r="H41"/>
      <c r="I41"/>
      <c r="J41"/>
      <c r="K41"/>
      <c r="L41"/>
      <c r="M41"/>
      <c r="N41"/>
      <c r="O41"/>
      <c r="P41"/>
      <c r="Q41"/>
      <c r="R41"/>
      <c r="S41"/>
      <c r="T41"/>
      <c r="U41"/>
      <c r="V41"/>
    </row>
    <row r="42" spans="2:22" hidden="1">
      <c r="B42"/>
      <c r="C42"/>
      <c r="D42"/>
      <c r="E42"/>
      <c r="F42"/>
      <c r="G42"/>
      <c r="H42"/>
      <c r="I42"/>
      <c r="J42"/>
      <c r="K42"/>
      <c r="L42"/>
      <c r="M42"/>
      <c r="N42"/>
      <c r="O42"/>
      <c r="P42"/>
      <c r="Q42"/>
      <c r="R42"/>
      <c r="S42"/>
      <c r="T42"/>
      <c r="U42"/>
      <c r="V42"/>
    </row>
    <row r="43" spans="2:22" hidden="1">
      <c r="B43"/>
      <c r="C43"/>
      <c r="D43"/>
      <c r="E43"/>
      <c r="F43"/>
      <c r="G43"/>
      <c r="H43"/>
      <c r="I43"/>
      <c r="J43"/>
      <c r="K43"/>
      <c r="L43"/>
      <c r="M43"/>
      <c r="N43"/>
      <c r="O43"/>
      <c r="P43"/>
      <c r="Q43"/>
      <c r="R43"/>
      <c r="S43"/>
      <c r="T43"/>
      <c r="U43"/>
      <c r="V43"/>
    </row>
    <row r="44" spans="2:22" hidden="1">
      <c r="B44"/>
      <c r="C44"/>
      <c r="D44"/>
      <c r="E44"/>
      <c r="F44"/>
      <c r="G44"/>
      <c r="H44"/>
      <c r="I44"/>
      <c r="J44"/>
      <c r="K44"/>
      <c r="L44"/>
      <c r="M44"/>
      <c r="N44"/>
      <c r="O44"/>
      <c r="P44"/>
      <c r="Q44"/>
      <c r="R44"/>
      <c r="S44"/>
      <c r="T44"/>
      <c r="U44"/>
      <c r="V44"/>
    </row>
    <row r="45" spans="2:22" hidden="1">
      <c r="B45"/>
      <c r="C45"/>
      <c r="D45"/>
      <c r="E45"/>
      <c r="F45"/>
      <c r="G45"/>
      <c r="H45"/>
      <c r="I45"/>
      <c r="J45"/>
      <c r="K45"/>
      <c r="L45"/>
      <c r="M45"/>
      <c r="N45"/>
      <c r="O45"/>
      <c r="P45"/>
      <c r="Q45"/>
      <c r="R45"/>
      <c r="S45"/>
      <c r="T45"/>
      <c r="U45"/>
      <c r="V45"/>
    </row>
  </sheetData>
  <mergeCells count="50">
    <mergeCell ref="G7:G9"/>
    <mergeCell ref="H8:H9"/>
    <mergeCell ref="I8:I9"/>
    <mergeCell ref="B5:V5"/>
    <mergeCell ref="H7:M7"/>
    <mergeCell ref="N7:R7"/>
    <mergeCell ref="S7:V7"/>
    <mergeCell ref="L8:L9"/>
    <mergeCell ref="M8:M9"/>
    <mergeCell ref="O8:Q8"/>
    <mergeCell ref="T8:U8"/>
    <mergeCell ref="V8:V9"/>
    <mergeCell ref="C22:E22"/>
    <mergeCell ref="R8:R9"/>
    <mergeCell ref="S8:S9"/>
    <mergeCell ref="B11:E11"/>
    <mergeCell ref="B12:B25"/>
    <mergeCell ref="C12:E12"/>
    <mergeCell ref="C13:E13"/>
    <mergeCell ref="C14:E14"/>
    <mergeCell ref="C15:E15"/>
    <mergeCell ref="C16:E16"/>
    <mergeCell ref="J8:J9"/>
    <mergeCell ref="K8:K9"/>
    <mergeCell ref="N8:N9"/>
    <mergeCell ref="B7:B10"/>
    <mergeCell ref="C7:E10"/>
    <mergeCell ref="F7:F10"/>
    <mergeCell ref="C17:E17"/>
    <mergeCell ref="C18:E18"/>
    <mergeCell ref="C19:E19"/>
    <mergeCell ref="C20:E20"/>
    <mergeCell ref="C21:E21"/>
    <mergeCell ref="B38:V38"/>
    <mergeCell ref="C32:E32"/>
    <mergeCell ref="C33:E33"/>
    <mergeCell ref="C34:E34"/>
    <mergeCell ref="C35:E35"/>
    <mergeCell ref="C36:E36"/>
    <mergeCell ref="C37:E37"/>
    <mergeCell ref="C23:E23"/>
    <mergeCell ref="C24:E24"/>
    <mergeCell ref="C25:E25"/>
    <mergeCell ref="B26:E26"/>
    <mergeCell ref="B27:B37"/>
    <mergeCell ref="C27:E27"/>
    <mergeCell ref="C28:E28"/>
    <mergeCell ref="C29:E29"/>
    <mergeCell ref="C30:E30"/>
    <mergeCell ref="C31:E31"/>
  </mergeCells>
  <conditionalFormatting sqref="G11:L11">
    <cfRule type="cellIs" dxfId="8" priority="3" stopIfTrue="1" operator="lessThan">
      <formula>0</formula>
    </cfRule>
  </conditionalFormatting>
  <conditionalFormatting sqref="G26:V26">
    <cfRule type="cellIs" dxfId="7" priority="1" stopIfTrue="1" operator="lessThan">
      <formula>0</formula>
    </cfRule>
  </conditionalFormatting>
  <conditionalFormatting sqref="T11:V11">
    <cfRule type="cellIs" dxfId="6" priority="2" stopIfTrue="1" operator="lessThan">
      <formula>0</formula>
    </cfRule>
  </conditionalFormatting>
  <dataValidations count="2">
    <dataValidation type="custom" operator="greaterThanOrEqual" allowBlank="1" showInputMessage="1" showErrorMessage="1" error="Numeric value expected" sqref="I27:V37 I12:V25 J39:V40" xr:uid="{E198A8FC-89F1-45A3-BF86-4B5D994F03DE}">
      <formula1>ISNUMBER(I12)</formula1>
    </dataValidation>
    <dataValidation type="list" allowBlank="1" showInputMessage="1" showErrorMessage="1" sqref="H27:H37 H12:H25 H39:H40" xr:uid="{AA2FE81C-11FA-452D-8453-3FB8610B503B}">
      <formula1>"Only for EVE , Only for NII, Only for MVC, Only for EVE&amp;NII, Only for EVE&amp;MVC, Only for NII&amp;MVC, All metrics (EVE/NII/MVC)"</formula1>
    </dataValidation>
  </dataValidation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FAA5-0E02-46B5-B1FF-C60D6CCC2178}">
  <sheetPr codeName="Sheet71"/>
  <dimension ref="A1:AB46"/>
  <sheetViews>
    <sheetView topLeftCell="A6" zoomScale="85" zoomScaleNormal="85" workbookViewId="0">
      <selection activeCell="G16" sqref="G16"/>
    </sheetView>
  </sheetViews>
  <sheetFormatPr baseColWidth="10" defaultColWidth="0" defaultRowHeight="15" zeroHeight="1" outlineLevelRow="1"/>
  <cols>
    <col min="1" max="1" width="4.5" style="863" customWidth="1"/>
    <col min="2" max="2" width="18.83203125" customWidth="1"/>
    <col min="3" max="3" width="16.1640625" customWidth="1"/>
    <col min="4" max="4" width="18.83203125" customWidth="1"/>
    <col min="5" max="8" width="10.83203125" customWidth="1"/>
    <col min="9" max="11" width="18.83203125" customWidth="1"/>
    <col min="12" max="17" width="20.1640625" customWidth="1"/>
    <col min="18" max="18" width="4.5" style="863" customWidth="1"/>
    <col min="19" max="20" width="20.1640625" hidden="1" customWidth="1"/>
    <col min="21" max="21" width="19.5" hidden="1" customWidth="1"/>
    <col min="22" max="22" width="9.5" hidden="1" customWidth="1"/>
    <col min="23" max="23" width="8.83203125" hidden="1" customWidth="1"/>
    <col min="24" max="24" width="9.1640625" hidden="1" customWidth="1"/>
    <col min="25" max="25" width="20.1640625" hidden="1" customWidth="1"/>
    <col min="26" max="16384" width="16.1640625" hidden="1"/>
  </cols>
  <sheetData>
    <row r="1" spans="1:28"/>
    <row r="2" spans="1:28">
      <c r="B2" s="931" t="s">
        <v>2069</v>
      </c>
      <c r="C2" s="932" t="s">
        <v>2070</v>
      </c>
    </row>
    <row r="3" spans="1:28" ht="30">
      <c r="B3" s="931" t="s">
        <v>2071</v>
      </c>
      <c r="C3" s="932" t="s">
        <v>2072</v>
      </c>
    </row>
    <row r="4" spans="1:28" ht="30">
      <c r="B4" s="931" t="s">
        <v>2134</v>
      </c>
      <c r="C4" s="932" t="s">
        <v>2135</v>
      </c>
    </row>
    <row r="5" spans="1:28" ht="16" thickBot="1">
      <c r="A5" s="933"/>
      <c r="R5" s="933"/>
    </row>
    <row r="6" spans="1:28" ht="38.25" customHeight="1" thickBot="1">
      <c r="A6" s="933"/>
      <c r="B6" s="1802" t="s">
        <v>2136</v>
      </c>
      <c r="C6" s="1803"/>
      <c r="D6" s="1803"/>
      <c r="E6" s="1803"/>
      <c r="F6" s="1803"/>
      <c r="G6" s="1803"/>
      <c r="H6" s="1803"/>
      <c r="I6" s="1803"/>
      <c r="J6" s="1803"/>
      <c r="K6" s="1803"/>
      <c r="L6" s="1803"/>
      <c r="M6" s="1803"/>
      <c r="N6" s="1803"/>
      <c r="O6" s="1803"/>
      <c r="P6" s="1803"/>
      <c r="Q6" s="1804"/>
      <c r="R6" s="933"/>
    </row>
    <row r="7" spans="1:28" s="946" customFormat="1" ht="18" customHeight="1">
      <c r="A7" s="933"/>
      <c r="B7" s="945"/>
      <c r="R7" s="933"/>
      <c r="V7" s="933"/>
    </row>
    <row r="8" spans="1:28">
      <c r="A8" s="933"/>
      <c r="B8" s="1805" t="s">
        <v>2137</v>
      </c>
      <c r="C8" s="1805"/>
      <c r="D8" s="1805"/>
      <c r="E8" s="1805"/>
      <c r="F8" s="1806"/>
      <c r="G8" s="1806"/>
      <c r="H8" s="1806"/>
      <c r="I8" s="1806"/>
      <c r="J8" s="1806"/>
      <c r="K8" s="1806"/>
      <c r="L8" s="1806"/>
      <c r="M8" s="1806"/>
      <c r="N8" s="1806"/>
      <c r="O8" s="1806"/>
      <c r="P8" s="1806"/>
      <c r="Q8" s="1806"/>
      <c r="R8" s="933"/>
      <c r="V8" s="947"/>
      <c r="W8" s="947"/>
      <c r="X8" s="947"/>
      <c r="Y8" s="947"/>
      <c r="Z8" s="947"/>
      <c r="AA8" s="947"/>
      <c r="AB8" s="947"/>
    </row>
    <row r="9" spans="1:28" ht="15" customHeight="1">
      <c r="A9" s="933"/>
      <c r="B9" s="1770"/>
      <c r="C9" s="1770"/>
      <c r="D9" s="1770"/>
      <c r="E9" s="1807"/>
      <c r="F9" s="1789" t="s">
        <v>2390</v>
      </c>
      <c r="G9" s="1789"/>
      <c r="H9" s="1789"/>
      <c r="I9" s="1789"/>
      <c r="J9" s="1789"/>
      <c r="K9" s="1789"/>
      <c r="L9" s="1789"/>
      <c r="M9" s="1789"/>
      <c r="N9" s="1789"/>
      <c r="O9" s="1789"/>
      <c r="P9" s="1789"/>
      <c r="Q9" s="1790"/>
    </row>
    <row r="10" spans="1:28" ht="28.5" customHeight="1">
      <c r="A10" s="933"/>
      <c r="B10" s="1770"/>
      <c r="C10" s="1770"/>
      <c r="D10" s="1770"/>
      <c r="E10" s="1807"/>
      <c r="F10" s="1789" t="s">
        <v>2138</v>
      </c>
      <c r="G10" s="1789"/>
      <c r="H10" s="1789"/>
      <c r="I10" s="1789"/>
      <c r="J10" s="1789"/>
      <c r="K10" s="1790"/>
      <c r="L10" s="1766" t="s">
        <v>2139</v>
      </c>
      <c r="M10" s="1766"/>
      <c r="N10" s="1766"/>
      <c r="O10" s="1766" t="s">
        <v>2140</v>
      </c>
      <c r="P10" s="1766"/>
      <c r="Q10" s="1766"/>
    </row>
    <row r="11" spans="1:28" ht="72.75" customHeight="1">
      <c r="A11" s="933"/>
      <c r="B11" s="1770"/>
      <c r="C11" s="1770"/>
      <c r="D11" s="1770"/>
      <c r="E11" s="1807"/>
      <c r="F11" s="1101" t="s">
        <v>2141</v>
      </c>
      <c r="G11" s="1102" t="s">
        <v>2142</v>
      </c>
      <c r="H11" s="1102" t="s">
        <v>2143</v>
      </c>
      <c r="I11" s="1103" t="s">
        <v>2144</v>
      </c>
      <c r="J11" s="1103" t="s">
        <v>2145</v>
      </c>
      <c r="K11" s="1103" t="s">
        <v>2146</v>
      </c>
      <c r="L11" s="1103" t="s">
        <v>2147</v>
      </c>
      <c r="M11" s="1103" t="s">
        <v>2148</v>
      </c>
      <c r="N11" s="1103" t="s">
        <v>2149</v>
      </c>
      <c r="O11" s="1103" t="s">
        <v>2150</v>
      </c>
      <c r="P11" s="1103" t="s">
        <v>2151</v>
      </c>
      <c r="Q11" s="1103" t="s">
        <v>2152</v>
      </c>
    </row>
    <row r="12" spans="1:28" ht="22.5" customHeight="1">
      <c r="A12" s="933"/>
      <c r="B12" s="1808"/>
      <c r="C12" s="1808"/>
      <c r="D12" s="1808"/>
      <c r="E12" s="1809"/>
      <c r="F12" s="1104" t="s">
        <v>2084</v>
      </c>
      <c r="G12" s="948" t="s">
        <v>2085</v>
      </c>
      <c r="H12" s="948" t="s">
        <v>2086</v>
      </c>
      <c r="I12" s="948" t="s">
        <v>2088</v>
      </c>
      <c r="J12" s="948" t="s">
        <v>2089</v>
      </c>
      <c r="K12" s="948" t="s">
        <v>2090</v>
      </c>
      <c r="L12" s="948" t="s">
        <v>2091</v>
      </c>
      <c r="M12" s="948" t="s">
        <v>2092</v>
      </c>
      <c r="N12" s="948" t="s">
        <v>2093</v>
      </c>
      <c r="O12" s="1105" t="s">
        <v>2094</v>
      </c>
      <c r="P12" s="948" t="s">
        <v>2095</v>
      </c>
      <c r="Q12" s="948" t="s">
        <v>2096</v>
      </c>
    </row>
    <row r="13" spans="1:28" outlineLevel="1">
      <c r="A13" s="933"/>
      <c r="B13" s="1784" t="s">
        <v>2026</v>
      </c>
      <c r="C13" s="1784"/>
      <c r="D13" s="1784"/>
      <c r="E13" s="1106" t="s">
        <v>2084</v>
      </c>
      <c r="F13" s="1077">
        <v>0</v>
      </c>
      <c r="G13" s="1077">
        <v>0</v>
      </c>
      <c r="H13" s="1077">
        <v>0</v>
      </c>
      <c r="I13" s="1078">
        <f>+I14+I15+I16+I19+I23+I24+I25+I27</f>
        <v>433712.08395999996</v>
      </c>
      <c r="J13" s="1078">
        <f>+J14+J15+J16+J19+J23+J24+J25+J27</f>
        <v>0</v>
      </c>
      <c r="K13" s="1078">
        <f t="shared" ref="K13:M13" si="0">+K14+K15+K16+K19+K23+K24+K25+K27</f>
        <v>0</v>
      </c>
      <c r="L13" s="1078">
        <f t="shared" si="0"/>
        <v>2244.4262800000001</v>
      </c>
      <c r="M13" s="1078">
        <f t="shared" si="0"/>
        <v>-981.28908000000013</v>
      </c>
      <c r="N13" s="1078">
        <f>+N14+N15+N16+N19+N23+N24+N25+N27</f>
        <v>0</v>
      </c>
      <c r="O13" s="1078">
        <f>+O14+O15+O16+O19+O23+O24+O25+O27</f>
        <v>0</v>
      </c>
      <c r="P13" s="1078">
        <f>+P14+P15+P16+P19+P23+P24+P25+P27</f>
        <v>0</v>
      </c>
      <c r="Q13" s="1078">
        <f>+Q14+Q15+Q16+Q19+Q23+Q24+Q25+Q27</f>
        <v>0</v>
      </c>
    </row>
    <row r="14" spans="1:28" outlineLevel="1">
      <c r="A14" s="933"/>
      <c r="B14" s="1810" t="s">
        <v>2153</v>
      </c>
      <c r="C14" s="1810"/>
      <c r="D14" s="1810"/>
      <c r="E14" s="949" t="s">
        <v>2085</v>
      </c>
      <c r="F14" s="1077">
        <v>0</v>
      </c>
      <c r="G14" s="1077">
        <v>0</v>
      </c>
      <c r="H14" s="1077">
        <v>0</v>
      </c>
      <c r="I14" s="1077">
        <v>0</v>
      </c>
      <c r="J14" s="1077">
        <v>0</v>
      </c>
      <c r="K14" s="1077">
        <v>0</v>
      </c>
      <c r="L14" s="1077">
        <v>0</v>
      </c>
      <c r="M14" s="1077">
        <v>0</v>
      </c>
      <c r="N14" s="1077">
        <v>0</v>
      </c>
      <c r="O14" s="950">
        <v>0</v>
      </c>
      <c r="P14" s="950">
        <v>0</v>
      </c>
      <c r="Q14" s="950">
        <v>0</v>
      </c>
    </row>
    <row r="15" spans="1:28" outlineLevel="1">
      <c r="A15" s="933"/>
      <c r="B15" s="1799" t="s">
        <v>2154</v>
      </c>
      <c r="C15" s="1799"/>
      <c r="D15" s="1799"/>
      <c r="E15" s="949" t="s">
        <v>2086</v>
      </c>
      <c r="F15" s="1077">
        <v>0</v>
      </c>
      <c r="G15" s="1077">
        <v>0</v>
      </c>
      <c r="H15" s="1077">
        <v>0</v>
      </c>
      <c r="I15" s="1077">
        <v>0</v>
      </c>
      <c r="J15" s="1077">
        <v>0</v>
      </c>
      <c r="K15" s="1077">
        <v>0</v>
      </c>
      <c r="L15" s="1077">
        <v>0</v>
      </c>
      <c r="M15" s="1077">
        <v>0</v>
      </c>
      <c r="N15" s="1077">
        <v>0</v>
      </c>
      <c r="O15" s="950">
        <v>0</v>
      </c>
      <c r="P15" s="950">
        <v>0</v>
      </c>
      <c r="Q15" s="950">
        <v>0</v>
      </c>
    </row>
    <row r="16" spans="1:28" ht="15" customHeight="1" outlineLevel="1">
      <c r="A16" s="933"/>
      <c r="B16" s="1799" t="s">
        <v>798</v>
      </c>
      <c r="C16" s="1799"/>
      <c r="D16" s="1799"/>
      <c r="E16" s="949" t="s">
        <v>2087</v>
      </c>
      <c r="F16" s="1077">
        <v>0</v>
      </c>
      <c r="G16" s="1077">
        <v>0</v>
      </c>
      <c r="H16" s="1077">
        <v>0</v>
      </c>
      <c r="I16" s="1077">
        <v>0</v>
      </c>
      <c r="J16" s="1077">
        <v>0</v>
      </c>
      <c r="K16" s="1077">
        <v>0</v>
      </c>
      <c r="L16" s="1077">
        <v>0</v>
      </c>
      <c r="M16" s="1077">
        <v>0</v>
      </c>
      <c r="N16" s="1077">
        <v>0</v>
      </c>
      <c r="O16" s="950">
        <v>0</v>
      </c>
      <c r="P16" s="950">
        <v>0</v>
      </c>
      <c r="Q16" s="950">
        <v>0</v>
      </c>
    </row>
    <row r="17" spans="1:18" outlineLevel="1">
      <c r="A17" s="933"/>
      <c r="B17" s="1796" t="s">
        <v>2101</v>
      </c>
      <c r="C17" s="1796"/>
      <c r="D17" s="1796"/>
      <c r="E17" s="949" t="s">
        <v>2088</v>
      </c>
      <c r="F17" s="1077">
        <v>0</v>
      </c>
      <c r="G17" s="1077">
        <v>0</v>
      </c>
      <c r="H17" s="1077">
        <v>0</v>
      </c>
      <c r="I17" s="1077">
        <v>0</v>
      </c>
      <c r="J17" s="1077">
        <v>0</v>
      </c>
      <c r="K17" s="1077">
        <v>0</v>
      </c>
      <c r="L17" s="1077">
        <v>0</v>
      </c>
      <c r="M17" s="1077">
        <v>0</v>
      </c>
      <c r="N17" s="1077">
        <v>0</v>
      </c>
      <c r="O17" s="951"/>
      <c r="P17" s="951"/>
      <c r="Q17" s="951"/>
    </row>
    <row r="18" spans="1:18" outlineLevel="1">
      <c r="A18" s="933"/>
      <c r="B18" s="1796" t="s">
        <v>2119</v>
      </c>
      <c r="C18" s="1796"/>
      <c r="D18" s="1796"/>
      <c r="E18" s="949" t="s">
        <v>2089</v>
      </c>
      <c r="F18" s="1077">
        <v>0</v>
      </c>
      <c r="G18" s="1077">
        <v>0</v>
      </c>
      <c r="H18" s="1077">
        <v>0</v>
      </c>
      <c r="I18" s="1077">
        <v>0</v>
      </c>
      <c r="J18" s="1077">
        <v>0</v>
      </c>
      <c r="K18" s="1077">
        <v>0</v>
      </c>
      <c r="L18" s="1077">
        <v>0</v>
      </c>
      <c r="M18" s="1077">
        <v>0</v>
      </c>
      <c r="N18" s="1077">
        <v>0</v>
      </c>
      <c r="O18" s="951"/>
      <c r="P18" s="951"/>
      <c r="Q18" s="951"/>
    </row>
    <row r="19" spans="1:18" outlineLevel="1">
      <c r="A19" s="933"/>
      <c r="B19" s="1796" t="s">
        <v>813</v>
      </c>
      <c r="C19" s="1796"/>
      <c r="D19" s="1796"/>
      <c r="E19" s="949" t="s">
        <v>2090</v>
      </c>
      <c r="F19" s="1077">
        <v>0</v>
      </c>
      <c r="G19" s="1077">
        <v>178</v>
      </c>
      <c r="H19" s="1077">
        <v>0</v>
      </c>
      <c r="I19" s="1077">
        <v>433712.08395999996</v>
      </c>
      <c r="J19" s="1077">
        <v>0</v>
      </c>
      <c r="K19" s="1077">
        <v>0</v>
      </c>
      <c r="L19" s="1077">
        <v>2244.4262800000001</v>
      </c>
      <c r="M19" s="1077">
        <v>-981.28908000000013</v>
      </c>
      <c r="N19" s="1077">
        <v>0</v>
      </c>
      <c r="O19" s="950">
        <v>0</v>
      </c>
      <c r="P19" s="950">
        <v>0</v>
      </c>
      <c r="Q19" s="950">
        <v>0</v>
      </c>
    </row>
    <row r="20" spans="1:18" outlineLevel="1">
      <c r="A20" s="933"/>
      <c r="B20" s="1797" t="s">
        <v>2155</v>
      </c>
      <c r="C20" s="1797"/>
      <c r="D20" s="1797"/>
      <c r="E20" s="949" t="s">
        <v>2091</v>
      </c>
      <c r="F20" s="1077">
        <v>0</v>
      </c>
      <c r="G20" s="1077">
        <f>G19</f>
        <v>178</v>
      </c>
      <c r="H20" s="1077">
        <v>0</v>
      </c>
      <c r="I20" s="1077">
        <f>I19</f>
        <v>433712.08395999996</v>
      </c>
      <c r="J20" s="1077">
        <v>0</v>
      </c>
      <c r="K20" s="1077">
        <v>0</v>
      </c>
      <c r="L20" s="1077">
        <f>L19</f>
        <v>2244.4262800000001</v>
      </c>
      <c r="M20" s="1077">
        <f>M19</f>
        <v>-981.28908000000013</v>
      </c>
      <c r="N20" s="1077">
        <v>0</v>
      </c>
      <c r="O20" s="950">
        <v>0</v>
      </c>
      <c r="P20" s="950">
        <v>0</v>
      </c>
      <c r="Q20" s="950">
        <v>0</v>
      </c>
    </row>
    <row r="21" spans="1:18" outlineLevel="1">
      <c r="A21" s="933"/>
      <c r="B21" s="1797" t="s">
        <v>2156</v>
      </c>
      <c r="C21" s="1797"/>
      <c r="D21" s="1797"/>
      <c r="E21" s="949" t="s">
        <v>2092</v>
      </c>
      <c r="F21" s="1077">
        <v>0</v>
      </c>
      <c r="G21" s="1077">
        <v>0</v>
      </c>
      <c r="H21" s="1077">
        <v>0</v>
      </c>
      <c r="I21" s="1077">
        <v>0</v>
      </c>
      <c r="J21" s="1077">
        <v>0</v>
      </c>
      <c r="K21" s="1077">
        <v>0</v>
      </c>
      <c r="L21" s="1077">
        <v>0</v>
      </c>
      <c r="M21" s="1077">
        <v>0</v>
      </c>
      <c r="N21" s="1077">
        <v>0</v>
      </c>
      <c r="O21" s="950">
        <v>0</v>
      </c>
      <c r="P21" s="950">
        <v>0</v>
      </c>
      <c r="Q21" s="950">
        <v>0</v>
      </c>
    </row>
    <row r="22" spans="1:18" outlineLevel="1">
      <c r="A22" s="933"/>
      <c r="B22" s="1797" t="s">
        <v>2106</v>
      </c>
      <c r="C22" s="1797"/>
      <c r="D22" s="1797"/>
      <c r="E22" s="949" t="s">
        <v>2093</v>
      </c>
      <c r="F22" s="1077">
        <v>0</v>
      </c>
      <c r="G22" s="1077">
        <v>0</v>
      </c>
      <c r="H22" s="1077">
        <v>0</v>
      </c>
      <c r="I22" s="1077">
        <v>0</v>
      </c>
      <c r="J22" s="1077">
        <v>0</v>
      </c>
      <c r="K22" s="1077">
        <v>0</v>
      </c>
      <c r="L22" s="1077">
        <v>0</v>
      </c>
      <c r="M22" s="1077">
        <v>0</v>
      </c>
      <c r="N22" s="1077">
        <v>0</v>
      </c>
      <c r="O22" s="950">
        <v>0</v>
      </c>
      <c r="P22" s="950">
        <v>0</v>
      </c>
      <c r="Q22" s="950">
        <v>0</v>
      </c>
    </row>
    <row r="23" spans="1:18" outlineLevel="1">
      <c r="A23" s="933"/>
      <c r="B23" s="1796" t="s">
        <v>592</v>
      </c>
      <c r="C23" s="1796"/>
      <c r="D23" s="1796"/>
      <c r="E23" s="949" t="s">
        <v>2094</v>
      </c>
      <c r="F23" s="1077">
        <v>0</v>
      </c>
      <c r="G23" s="1077">
        <v>0</v>
      </c>
      <c r="H23" s="1077">
        <v>0</v>
      </c>
      <c r="I23" s="1077">
        <v>0</v>
      </c>
      <c r="J23" s="1077">
        <v>0</v>
      </c>
      <c r="K23" s="1077">
        <v>0</v>
      </c>
      <c r="L23" s="1077">
        <v>0</v>
      </c>
      <c r="M23" s="1077">
        <v>0</v>
      </c>
      <c r="N23" s="1077">
        <v>0</v>
      </c>
      <c r="O23" s="950">
        <v>0</v>
      </c>
      <c r="P23" s="950">
        <v>0</v>
      </c>
      <c r="Q23" s="950">
        <v>0</v>
      </c>
    </row>
    <row r="24" spans="1:18" outlineLevel="1">
      <c r="A24" s="933"/>
      <c r="B24" s="1796" t="s">
        <v>2107</v>
      </c>
      <c r="C24" s="1796"/>
      <c r="D24" s="1796"/>
      <c r="E24" s="949" t="s">
        <v>2095</v>
      </c>
      <c r="F24" s="1077">
        <v>0</v>
      </c>
      <c r="G24" s="1077">
        <v>0</v>
      </c>
      <c r="H24" s="1077">
        <v>0</v>
      </c>
      <c r="I24" s="1077">
        <v>0</v>
      </c>
      <c r="J24" s="1077">
        <v>0</v>
      </c>
      <c r="K24" s="1077">
        <v>0</v>
      </c>
      <c r="L24" s="1077">
        <v>0</v>
      </c>
      <c r="M24" s="1077">
        <v>0</v>
      </c>
      <c r="N24" s="1077">
        <v>0</v>
      </c>
      <c r="O24" s="950">
        <v>0</v>
      </c>
      <c r="P24" s="950">
        <v>0</v>
      </c>
      <c r="Q24" s="950">
        <v>0</v>
      </c>
    </row>
    <row r="25" spans="1:18" outlineLevel="1">
      <c r="A25" s="933"/>
      <c r="B25" s="1796" t="s">
        <v>2017</v>
      </c>
      <c r="C25" s="1796"/>
      <c r="D25" s="1796"/>
      <c r="E25" s="949" t="s">
        <v>2096</v>
      </c>
      <c r="F25" s="1077">
        <v>0</v>
      </c>
      <c r="G25" s="1077">
        <v>0</v>
      </c>
      <c r="H25" s="1077">
        <v>0</v>
      </c>
      <c r="I25" s="1077">
        <v>0</v>
      </c>
      <c r="J25" s="1077">
        <v>0</v>
      </c>
      <c r="K25" s="1077">
        <v>0</v>
      </c>
      <c r="L25" s="1077">
        <v>0</v>
      </c>
      <c r="M25" s="1077">
        <v>0</v>
      </c>
      <c r="N25" s="1077">
        <v>0</v>
      </c>
      <c r="O25" s="950">
        <v>0</v>
      </c>
      <c r="P25" s="950">
        <v>0</v>
      </c>
      <c r="Q25" s="950">
        <v>0</v>
      </c>
    </row>
    <row r="26" spans="1:18" outlineLevel="1">
      <c r="A26" s="933"/>
      <c r="B26" s="1798" t="s">
        <v>2157</v>
      </c>
      <c r="C26" s="1798"/>
      <c r="D26" s="1798"/>
      <c r="E26" s="949" t="s">
        <v>2109</v>
      </c>
      <c r="F26" s="1077">
        <v>0</v>
      </c>
      <c r="G26" s="1077">
        <v>0</v>
      </c>
      <c r="H26" s="1077">
        <v>0</v>
      </c>
      <c r="I26" s="1077">
        <v>0</v>
      </c>
      <c r="J26" s="1077">
        <v>0</v>
      </c>
      <c r="K26" s="1077">
        <v>0</v>
      </c>
      <c r="L26" s="1077">
        <v>0</v>
      </c>
      <c r="M26" s="1077">
        <v>0</v>
      </c>
      <c r="N26" s="1077">
        <v>0</v>
      </c>
      <c r="O26" s="950">
        <v>0</v>
      </c>
      <c r="P26" s="950">
        <v>0</v>
      </c>
      <c r="Q26" s="950">
        <v>0</v>
      </c>
    </row>
    <row r="27" spans="1:18" outlineLevel="1">
      <c r="A27" s="933"/>
      <c r="B27" s="1796" t="s">
        <v>1593</v>
      </c>
      <c r="C27" s="1796"/>
      <c r="D27" s="1796"/>
      <c r="E27" s="949" t="s">
        <v>2110</v>
      </c>
      <c r="F27" s="1077">
        <v>0</v>
      </c>
      <c r="G27" s="1077">
        <v>0</v>
      </c>
      <c r="H27" s="1077">
        <v>0</v>
      </c>
      <c r="I27" s="1107">
        <v>0</v>
      </c>
      <c r="J27" s="1107">
        <v>0</v>
      </c>
      <c r="K27" s="1107">
        <v>0</v>
      </c>
      <c r="L27" s="1107">
        <v>0</v>
      </c>
      <c r="M27" s="1107">
        <v>0</v>
      </c>
      <c r="N27" s="1107">
        <v>0</v>
      </c>
      <c r="O27" s="950">
        <v>0</v>
      </c>
      <c r="P27" s="950">
        <v>0</v>
      </c>
      <c r="Q27" s="950">
        <v>0</v>
      </c>
    </row>
    <row r="28" spans="1:18" ht="15" customHeight="1" outlineLevel="1">
      <c r="A28" s="933"/>
      <c r="B28" s="1766" t="s">
        <v>2158</v>
      </c>
      <c r="C28" s="1766"/>
      <c r="D28" s="1766"/>
      <c r="E28" s="949" t="s">
        <v>2112</v>
      </c>
      <c r="F28" s="1077">
        <v>0</v>
      </c>
      <c r="G28" s="1077">
        <v>0</v>
      </c>
      <c r="H28" s="1077">
        <v>0</v>
      </c>
      <c r="I28" s="1108">
        <f>+I29+I30+I31+I6+I33+I34+I35+I36+I38</f>
        <v>0</v>
      </c>
      <c r="J28" s="1108">
        <f t="shared" ref="J28:Q28" si="1">+J29+J30+J31+J33+J34+J35+J36+J38</f>
        <v>0</v>
      </c>
      <c r="K28" s="1108">
        <f t="shared" si="1"/>
        <v>0</v>
      </c>
      <c r="L28" s="1108">
        <f t="shared" si="1"/>
        <v>0</v>
      </c>
      <c r="M28" s="1108">
        <f t="shared" si="1"/>
        <v>0</v>
      </c>
      <c r="N28" s="1108">
        <f t="shared" si="1"/>
        <v>0</v>
      </c>
      <c r="O28" s="1108">
        <f t="shared" si="1"/>
        <v>0</v>
      </c>
      <c r="P28" s="1108">
        <f t="shared" si="1"/>
        <v>0</v>
      </c>
      <c r="Q28" s="1108">
        <f t="shared" si="1"/>
        <v>0</v>
      </c>
    </row>
    <row r="29" spans="1:18" outlineLevel="1">
      <c r="A29" s="933"/>
      <c r="B29" s="1796" t="s">
        <v>2153</v>
      </c>
      <c r="C29" s="1796"/>
      <c r="D29" s="1796"/>
      <c r="E29" s="949" t="s">
        <v>2114</v>
      </c>
      <c r="F29" s="1077">
        <v>0</v>
      </c>
      <c r="G29" s="1077">
        <v>0</v>
      </c>
      <c r="H29" s="1077">
        <v>0</v>
      </c>
      <c r="I29" s="1077">
        <v>0</v>
      </c>
      <c r="J29" s="1077">
        <v>0</v>
      </c>
      <c r="K29" s="1077">
        <v>0</v>
      </c>
      <c r="L29" s="1077">
        <v>0</v>
      </c>
      <c r="M29" s="1077">
        <v>0</v>
      </c>
      <c r="N29" s="1077">
        <v>0</v>
      </c>
      <c r="O29" s="950">
        <v>0</v>
      </c>
      <c r="P29" s="950">
        <v>0</v>
      </c>
      <c r="Q29" s="950">
        <v>0</v>
      </c>
    </row>
    <row r="30" spans="1:18" outlineLevel="1">
      <c r="A30" s="933"/>
      <c r="B30" s="1796" t="s">
        <v>2100</v>
      </c>
      <c r="C30" s="1796"/>
      <c r="D30" s="1796"/>
      <c r="E30" s="949" t="s">
        <v>2115</v>
      </c>
      <c r="F30" s="1077">
        <v>0</v>
      </c>
      <c r="G30" s="1077">
        <v>0</v>
      </c>
      <c r="H30" s="1077">
        <v>0</v>
      </c>
      <c r="I30" s="1077">
        <v>0</v>
      </c>
      <c r="J30" s="1077">
        <v>0</v>
      </c>
      <c r="K30" s="1077">
        <v>0</v>
      </c>
      <c r="L30" s="1077">
        <v>0</v>
      </c>
      <c r="M30" s="1077">
        <v>0</v>
      </c>
      <c r="N30" s="1077">
        <v>0</v>
      </c>
      <c r="O30" s="950">
        <v>0</v>
      </c>
      <c r="P30" s="950">
        <v>0</v>
      </c>
      <c r="Q30" s="950">
        <v>0</v>
      </c>
    </row>
    <row r="31" spans="1:18" outlineLevel="1">
      <c r="A31" s="933"/>
      <c r="B31" s="1799" t="s">
        <v>2116</v>
      </c>
      <c r="C31" s="1799"/>
      <c r="D31" s="1799"/>
      <c r="E31" s="949" t="s">
        <v>2117</v>
      </c>
      <c r="F31" s="1077">
        <v>0</v>
      </c>
      <c r="G31" s="1077">
        <v>0</v>
      </c>
      <c r="H31" s="1077">
        <v>0</v>
      </c>
      <c r="I31" s="1077">
        <v>0</v>
      </c>
      <c r="J31" s="1077">
        <v>0</v>
      </c>
      <c r="K31" s="1077">
        <v>0</v>
      </c>
      <c r="L31" s="1077">
        <v>0</v>
      </c>
      <c r="M31" s="1077">
        <v>0</v>
      </c>
      <c r="N31" s="1077">
        <v>0</v>
      </c>
      <c r="O31" s="950">
        <v>0</v>
      </c>
      <c r="P31" s="950">
        <v>0</v>
      </c>
      <c r="Q31" s="950">
        <v>0</v>
      </c>
      <c r="R31" s="941"/>
    </row>
    <row r="32" spans="1:18" outlineLevel="1">
      <c r="B32" s="1800" t="s">
        <v>2159</v>
      </c>
      <c r="C32" s="1800"/>
      <c r="D32" s="1800"/>
      <c r="E32" s="949" t="s">
        <v>2118</v>
      </c>
      <c r="F32" s="1077">
        <v>0</v>
      </c>
      <c r="G32" s="1077">
        <v>0</v>
      </c>
      <c r="H32" s="1077">
        <v>0</v>
      </c>
      <c r="I32" s="1077">
        <v>0</v>
      </c>
      <c r="J32" s="1077">
        <v>0</v>
      </c>
      <c r="K32" s="1077">
        <v>0</v>
      </c>
      <c r="L32" s="1077">
        <v>0</v>
      </c>
      <c r="M32" s="1077">
        <v>0</v>
      </c>
      <c r="N32" s="1077">
        <v>0</v>
      </c>
      <c r="O32" s="951"/>
      <c r="P32" s="951"/>
      <c r="Q32" s="951"/>
    </row>
    <row r="33" spans="2:17" outlineLevel="1">
      <c r="B33" s="1796" t="s">
        <v>2160</v>
      </c>
      <c r="C33" s="1796"/>
      <c r="D33" s="1796"/>
      <c r="E33" s="949" t="s">
        <v>2120</v>
      </c>
      <c r="F33" s="1077">
        <v>0</v>
      </c>
      <c r="G33" s="1077">
        <v>0</v>
      </c>
      <c r="H33" s="1077">
        <v>0</v>
      </c>
      <c r="I33" s="1077">
        <v>0</v>
      </c>
      <c r="J33" s="1077">
        <v>0</v>
      </c>
      <c r="K33" s="1077">
        <v>0</v>
      </c>
      <c r="L33" s="1077">
        <v>0</v>
      </c>
      <c r="M33" s="1077">
        <v>0</v>
      </c>
      <c r="N33" s="1077">
        <v>0</v>
      </c>
      <c r="O33" s="950">
        <v>0</v>
      </c>
      <c r="P33" s="950">
        <v>0</v>
      </c>
      <c r="Q33" s="950">
        <v>0</v>
      </c>
    </row>
    <row r="34" spans="2:17" outlineLevel="1">
      <c r="B34" s="1796" t="s">
        <v>592</v>
      </c>
      <c r="C34" s="1796"/>
      <c r="D34" s="1796"/>
      <c r="E34" s="949" t="s">
        <v>2122</v>
      </c>
      <c r="F34" s="1077">
        <v>0</v>
      </c>
      <c r="G34" s="1077">
        <v>0</v>
      </c>
      <c r="H34" s="1077">
        <v>0</v>
      </c>
      <c r="I34" s="1077">
        <v>0</v>
      </c>
      <c r="J34" s="1077">
        <v>0</v>
      </c>
      <c r="K34" s="1077">
        <v>0</v>
      </c>
      <c r="L34" s="1077">
        <v>0</v>
      </c>
      <c r="M34" s="1077">
        <v>0</v>
      </c>
      <c r="N34" s="1077">
        <v>0</v>
      </c>
      <c r="O34" s="950">
        <v>0</v>
      </c>
      <c r="P34" s="950">
        <v>0</v>
      </c>
      <c r="Q34" s="950">
        <v>0</v>
      </c>
    </row>
    <row r="35" spans="2:17" outlineLevel="1">
      <c r="B35" s="1796" t="s">
        <v>2107</v>
      </c>
      <c r="C35" s="1796"/>
      <c r="D35" s="1796"/>
      <c r="E35" s="949" t="s">
        <v>2123</v>
      </c>
      <c r="F35" s="1077">
        <v>0</v>
      </c>
      <c r="G35" s="1077">
        <v>0</v>
      </c>
      <c r="H35" s="1077">
        <v>0</v>
      </c>
      <c r="I35" s="1077">
        <v>0</v>
      </c>
      <c r="J35" s="1077">
        <v>0</v>
      </c>
      <c r="K35" s="1077">
        <v>0</v>
      </c>
      <c r="L35" s="1077">
        <v>0</v>
      </c>
      <c r="M35" s="1077">
        <v>0</v>
      </c>
      <c r="N35" s="1077">
        <v>0</v>
      </c>
      <c r="O35" s="950">
        <v>0</v>
      </c>
      <c r="P35" s="950">
        <v>0</v>
      </c>
      <c r="Q35" s="950">
        <v>0</v>
      </c>
    </row>
    <row r="36" spans="2:17" outlineLevel="1">
      <c r="B36" s="1796" t="s">
        <v>2017</v>
      </c>
      <c r="C36" s="1796"/>
      <c r="D36" s="1796"/>
      <c r="E36" s="949" t="s">
        <v>2124</v>
      </c>
      <c r="F36" s="1077">
        <v>0</v>
      </c>
      <c r="G36" s="1077">
        <v>0</v>
      </c>
      <c r="H36" s="1077">
        <v>0</v>
      </c>
      <c r="I36" s="1077">
        <v>0</v>
      </c>
      <c r="J36" s="1077">
        <v>0</v>
      </c>
      <c r="K36" s="1077">
        <v>0</v>
      </c>
      <c r="L36" s="1077">
        <v>0</v>
      </c>
      <c r="M36" s="1077">
        <v>0</v>
      </c>
      <c r="N36" s="1077">
        <v>0</v>
      </c>
      <c r="O36" s="950">
        <v>0</v>
      </c>
      <c r="P36" s="950">
        <v>0</v>
      </c>
      <c r="Q36" s="950">
        <v>0</v>
      </c>
    </row>
    <row r="37" spans="2:17" outlineLevel="1">
      <c r="B37" s="1801" t="s">
        <v>2161</v>
      </c>
      <c r="C37" s="1801"/>
      <c r="D37" s="1801"/>
      <c r="E37" s="949" t="s">
        <v>2125</v>
      </c>
      <c r="F37" s="1077">
        <v>0</v>
      </c>
      <c r="G37" s="1077">
        <v>0</v>
      </c>
      <c r="H37" s="1077">
        <v>0</v>
      </c>
      <c r="I37" s="1077">
        <v>0</v>
      </c>
      <c r="J37" s="1077">
        <v>0</v>
      </c>
      <c r="K37" s="1077">
        <v>0</v>
      </c>
      <c r="L37" s="1077">
        <v>0</v>
      </c>
      <c r="M37" s="1077">
        <v>0</v>
      </c>
      <c r="N37" s="1077">
        <v>0</v>
      </c>
      <c r="O37" s="950">
        <v>0</v>
      </c>
      <c r="P37" s="950">
        <v>0</v>
      </c>
      <c r="Q37" s="950">
        <v>0</v>
      </c>
    </row>
    <row r="38" spans="2:17" outlineLevel="1">
      <c r="B38" s="1796" t="s">
        <v>2127</v>
      </c>
      <c r="C38" s="1796"/>
      <c r="D38" s="1796"/>
      <c r="E38" s="949" t="s">
        <v>2126</v>
      </c>
      <c r="F38" s="1077">
        <v>0</v>
      </c>
      <c r="G38" s="1077">
        <v>0</v>
      </c>
      <c r="H38" s="1077">
        <v>0</v>
      </c>
      <c r="I38" s="1077">
        <v>0</v>
      </c>
      <c r="J38" s="1077">
        <v>0</v>
      </c>
      <c r="K38" s="1077">
        <v>0</v>
      </c>
      <c r="L38" s="1077">
        <v>0</v>
      </c>
      <c r="M38" s="1077">
        <v>0</v>
      </c>
      <c r="N38" s="1077">
        <v>0</v>
      </c>
      <c r="O38" s="950">
        <v>0</v>
      </c>
      <c r="P38" s="950">
        <v>0</v>
      </c>
      <c r="Q38" s="950">
        <v>0</v>
      </c>
    </row>
    <row r="39" spans="2:17" ht="25.5" customHeight="1">
      <c r="B39" s="1788" t="s">
        <v>2129</v>
      </c>
      <c r="C39" s="1789"/>
      <c r="D39" s="1789"/>
      <c r="E39" s="1789"/>
      <c r="F39" s="1789"/>
      <c r="G39" s="1789"/>
      <c r="H39" s="1789"/>
      <c r="I39" s="1789"/>
      <c r="J39" s="1789"/>
      <c r="K39" s="1789"/>
      <c r="L39" s="1789"/>
      <c r="M39" s="1789"/>
      <c r="N39" s="1789"/>
      <c r="O39" s="1789"/>
      <c r="P39" s="1789"/>
      <c r="Q39" s="1790"/>
    </row>
    <row r="40" spans="2:17" ht="15" customHeight="1">
      <c r="B40" s="1796" t="s">
        <v>2162</v>
      </c>
      <c r="C40" s="1796"/>
      <c r="D40" s="1796"/>
      <c r="E40" s="949" t="s">
        <v>2128</v>
      </c>
      <c r="F40" s="951"/>
      <c r="G40" s="951"/>
      <c r="H40" s="951"/>
      <c r="I40" s="952">
        <v>0</v>
      </c>
      <c r="J40" s="952">
        <v>0</v>
      </c>
      <c r="K40" s="952">
        <v>0</v>
      </c>
      <c r="L40" s="950">
        <v>0</v>
      </c>
      <c r="M40" s="950">
        <v>0</v>
      </c>
      <c r="N40" s="950">
        <v>0</v>
      </c>
      <c r="O40" s="951"/>
      <c r="P40" s="951"/>
      <c r="Q40" s="951"/>
    </row>
    <row r="41" spans="2:17" ht="15" customHeight="1">
      <c r="B41" s="1796" t="s">
        <v>2163</v>
      </c>
      <c r="C41" s="1796"/>
      <c r="D41" s="1796"/>
      <c r="E41" s="949" t="s">
        <v>2131</v>
      </c>
      <c r="F41" s="951"/>
      <c r="G41" s="951"/>
      <c r="H41" s="951"/>
      <c r="I41" s="952">
        <v>0</v>
      </c>
      <c r="J41" s="952">
        <v>0</v>
      </c>
      <c r="K41" s="952">
        <v>0</v>
      </c>
      <c r="L41" s="950">
        <v>0</v>
      </c>
      <c r="M41" s="950">
        <v>0</v>
      </c>
      <c r="N41" s="950">
        <v>0</v>
      </c>
      <c r="O41" s="951"/>
      <c r="P41" s="951"/>
      <c r="Q41" s="951"/>
    </row>
    <row r="42" spans="2:17" ht="15" customHeight="1">
      <c r="B42" s="1796" t="s">
        <v>2164</v>
      </c>
      <c r="C42" s="1796"/>
      <c r="D42" s="1796"/>
      <c r="E42" s="949" t="s">
        <v>2133</v>
      </c>
      <c r="F42" s="951"/>
      <c r="G42" s="951"/>
      <c r="H42" s="951"/>
      <c r="I42" s="952">
        <v>0</v>
      </c>
      <c r="J42" s="952">
        <v>0</v>
      </c>
      <c r="K42" s="952">
        <v>0</v>
      </c>
      <c r="L42" s="950">
        <v>0</v>
      </c>
      <c r="M42" s="950">
        <v>0</v>
      </c>
      <c r="N42" s="950">
        <v>0</v>
      </c>
      <c r="O42" s="951"/>
      <c r="P42" s="951"/>
      <c r="Q42" s="951"/>
    </row>
    <row r="43" spans="2:17">
      <c r="B43" s="923" t="s">
        <v>2130</v>
      </c>
      <c r="C43" s="923"/>
      <c r="D43" s="923"/>
      <c r="E43" s="949" t="s">
        <v>2165</v>
      </c>
      <c r="F43" s="951"/>
      <c r="G43" s="951"/>
      <c r="H43" s="951"/>
      <c r="I43" s="952">
        <v>0</v>
      </c>
      <c r="J43" s="952">
        <v>0</v>
      </c>
      <c r="K43" s="952">
        <v>0</v>
      </c>
      <c r="L43" s="950">
        <v>0</v>
      </c>
      <c r="M43" s="950">
        <v>0</v>
      </c>
      <c r="N43" s="950">
        <v>0</v>
      </c>
      <c r="O43" s="951"/>
      <c r="P43" s="951"/>
      <c r="Q43" s="951"/>
    </row>
    <row r="44" spans="2:17">
      <c r="B44" s="923" t="s">
        <v>2132</v>
      </c>
      <c r="C44" s="923"/>
      <c r="D44" s="923"/>
      <c r="E44" s="949" t="s">
        <v>2166</v>
      </c>
      <c r="F44" s="951"/>
      <c r="G44" s="951"/>
      <c r="H44" s="951"/>
      <c r="I44" s="952">
        <v>0</v>
      </c>
      <c r="J44" s="952">
        <v>0</v>
      </c>
      <c r="K44" s="952">
        <v>0</v>
      </c>
      <c r="L44" s="950">
        <v>0</v>
      </c>
      <c r="M44" s="950">
        <v>0</v>
      </c>
      <c r="N44" s="950">
        <v>0</v>
      </c>
      <c r="O44" s="951"/>
      <c r="P44" s="951"/>
      <c r="Q44" s="951"/>
    </row>
    <row r="45" spans="2:17"/>
    <row r="46" spans="2:17" hidden="1">
      <c r="B46" s="953"/>
    </row>
  </sheetData>
  <mergeCells count="38">
    <mergeCell ref="B6:Q6"/>
    <mergeCell ref="B8:Q8"/>
    <mergeCell ref="B29:D29"/>
    <mergeCell ref="B18:D18"/>
    <mergeCell ref="B9:E12"/>
    <mergeCell ref="F10:H10"/>
    <mergeCell ref="B13:D13"/>
    <mergeCell ref="B14:D14"/>
    <mergeCell ref="B15:D15"/>
    <mergeCell ref="B16:D16"/>
    <mergeCell ref="B17:D17"/>
    <mergeCell ref="F9:Q9"/>
    <mergeCell ref="I10:K10"/>
    <mergeCell ref="L10:N10"/>
    <mergeCell ref="O10:Q10"/>
    <mergeCell ref="B42:D42"/>
    <mergeCell ref="B31:D31"/>
    <mergeCell ref="B32:D32"/>
    <mergeCell ref="B33:D33"/>
    <mergeCell ref="B34:D34"/>
    <mergeCell ref="B35:D35"/>
    <mergeCell ref="B36:D36"/>
    <mergeCell ref="B37:D37"/>
    <mergeCell ref="B38:D38"/>
    <mergeCell ref="B40:D40"/>
    <mergeCell ref="B41:D41"/>
    <mergeCell ref="B39:Q39"/>
    <mergeCell ref="B30:D30"/>
    <mergeCell ref="B19:D19"/>
    <mergeCell ref="B20:D20"/>
    <mergeCell ref="B21:D21"/>
    <mergeCell ref="B22:D22"/>
    <mergeCell ref="B23:D23"/>
    <mergeCell ref="B24:D24"/>
    <mergeCell ref="B25:D25"/>
    <mergeCell ref="B26:D26"/>
    <mergeCell ref="B27:D27"/>
    <mergeCell ref="B28:D28"/>
  </mergeCells>
  <conditionalFormatting sqref="F14:H27 F29:H38">
    <cfRule type="cellIs" dxfId="5" priority="1" stopIfTrue="1" operator="lessThan">
      <formula>0</formula>
    </cfRule>
  </conditionalFormatting>
  <conditionalFormatting sqref="I29:O38">
    <cfRule type="cellIs" dxfId="4" priority="2" stopIfTrue="1" operator="lessThan">
      <formula>0</formula>
    </cfRule>
  </conditionalFormatting>
  <dataValidations count="2">
    <dataValidation type="custom" allowBlank="1" showInputMessage="1" showErrorMessage="1" error="Numeric value expected" sqref="F13:H38 O19:Q27 O33:Q38 I40:N44 I32:N38 I29:Q31 I17:N27 I14:Q16" xr:uid="{1AD787F8-CE3C-4228-B642-D1827C630F49}">
      <formula1>ISNUMBER(F13)</formula1>
    </dataValidation>
    <dataValidation allowBlank="1" showInputMessage="1" showErrorMessage="1" error="Numeric value expected" sqref="O32:Q32" xr:uid="{FDA2AF17-3814-4F95-A7D8-D0C4E16B1D66}"/>
  </dataValidation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0B66F-B0C5-4C32-8A89-6CD9D057FCF0}">
  <sheetPr codeName="Sheet81"/>
  <dimension ref="A1:W33"/>
  <sheetViews>
    <sheetView zoomScale="85" zoomScaleNormal="85" workbookViewId="0">
      <selection activeCell="D9" sqref="D9"/>
    </sheetView>
  </sheetViews>
  <sheetFormatPr baseColWidth="10" defaultColWidth="0" defaultRowHeight="15" customHeight="1" zeroHeight="1"/>
  <cols>
    <col min="1" max="1" width="4.5" style="863" customWidth="1"/>
    <col min="2" max="2" width="8" style="954" customWidth="1" collapsed="1"/>
    <col min="3" max="3" width="24.1640625" style="954" customWidth="1"/>
    <col min="4" max="4" width="32.1640625" style="954" customWidth="1"/>
    <col min="5" max="5" width="30.83203125" style="954" customWidth="1"/>
    <col min="6" max="7" width="18.5" style="954" customWidth="1" collapsed="1"/>
    <col min="8" max="10" width="18.5" style="954" customWidth="1"/>
    <col min="11" max="11" width="16.5" style="954" bestFit="1" customWidth="1"/>
    <col min="12" max="12" width="16.5" style="954" customWidth="1"/>
    <col min="13" max="14" width="18.5" style="954" customWidth="1"/>
    <col min="15" max="15" width="11.1640625" style="954" customWidth="1"/>
    <col min="16" max="16" width="19.5" style="946" hidden="1" customWidth="1"/>
    <col min="17" max="19" width="19.5" style="946" hidden="1" customWidth="1" collapsed="1"/>
    <col min="20" max="16384" width="8.83203125" style="946" hidden="1"/>
  </cols>
  <sheetData>
    <row r="1" spans="1:23">
      <c r="B1" s="946"/>
    </row>
    <row r="2" spans="1:23" ht="45">
      <c r="B2" s="931" t="s">
        <v>2069</v>
      </c>
      <c r="C2" s="932" t="s">
        <v>2070</v>
      </c>
      <c r="D2" s="1109"/>
      <c r="E2" s="1109"/>
    </row>
    <row r="3" spans="1:23" ht="60">
      <c r="B3" s="931" t="s">
        <v>2071</v>
      </c>
      <c r="C3" s="932" t="s">
        <v>2072</v>
      </c>
      <c r="D3" s="1109"/>
      <c r="E3" s="1109"/>
    </row>
    <row r="4" spans="1:23" ht="16" thickBot="1"/>
    <row r="5" spans="1:23" ht="38.25" customHeight="1" thickBot="1">
      <c r="A5" s="933"/>
      <c r="B5" s="1802" t="s">
        <v>2391</v>
      </c>
      <c r="C5" s="1803"/>
      <c r="D5" s="1803"/>
      <c r="E5" s="1803"/>
      <c r="F5" s="1803"/>
      <c r="G5" s="1803"/>
      <c r="H5" s="1803"/>
      <c r="I5" s="1803"/>
      <c r="J5" s="1803"/>
      <c r="K5" s="1803"/>
      <c r="L5" s="1803"/>
      <c r="M5" s="1803"/>
      <c r="N5" s="1804"/>
      <c r="O5" s="1110"/>
    </row>
    <row r="6" spans="1:23" ht="18" customHeight="1">
      <c r="A6" s="933"/>
      <c r="S6" s="933"/>
      <c r="W6" s="933"/>
    </row>
    <row r="7" spans="1:23" ht="18" customHeight="1">
      <c r="A7" s="933"/>
      <c r="B7" s="863"/>
      <c r="C7" s="863"/>
      <c r="D7"/>
      <c r="E7" s="1811" t="s">
        <v>2168</v>
      </c>
      <c r="F7" s="1812"/>
      <c r="G7" s="1812"/>
      <c r="H7" s="1812"/>
      <c r="I7" s="1812"/>
      <c r="J7" s="1812"/>
      <c r="K7" s="1812"/>
      <c r="L7" s="1812"/>
      <c r="M7" s="1812"/>
      <c r="N7" s="1813"/>
      <c r="O7" s="1110"/>
      <c r="S7" s="933"/>
      <c r="W7" s="933"/>
    </row>
    <row r="8" spans="1:23" ht="33.5" customHeight="1">
      <c r="A8" s="933"/>
      <c r="B8" s="863"/>
      <c r="C8" s="863"/>
      <c r="D8" s="863"/>
      <c r="E8" s="1766" t="s">
        <v>2169</v>
      </c>
      <c r="F8" s="1766" t="s">
        <v>2077</v>
      </c>
      <c r="G8" s="1788" t="s">
        <v>2170</v>
      </c>
      <c r="H8" s="1789"/>
      <c r="I8" s="1789"/>
      <c r="J8" s="1789"/>
      <c r="K8" s="1790"/>
      <c r="L8" s="1766" t="s">
        <v>2171</v>
      </c>
      <c r="M8" s="1766"/>
      <c r="N8" s="936"/>
      <c r="O8" s="1111"/>
    </row>
    <row r="9" spans="1:23" ht="81.75" customHeight="1">
      <c r="A9" s="933"/>
      <c r="B9" s="863"/>
      <c r="C9" s="863"/>
      <c r="D9" s="863"/>
      <c r="E9" s="1766"/>
      <c r="F9" s="1766"/>
      <c r="G9" s="1112" t="s">
        <v>2172</v>
      </c>
      <c r="H9" s="1113"/>
      <c r="I9" s="1113"/>
      <c r="J9" s="1113"/>
      <c r="K9" s="1114"/>
      <c r="L9" s="1815" t="s">
        <v>2173</v>
      </c>
      <c r="M9" s="1815" t="s">
        <v>2174</v>
      </c>
      <c r="N9" s="1814" t="s">
        <v>2392</v>
      </c>
    </row>
    <row r="10" spans="1:23" ht="45.5" customHeight="1">
      <c r="A10" s="933"/>
      <c r="B10" s="863"/>
      <c r="C10" s="863"/>
      <c r="D10" s="1115"/>
      <c r="E10" s="1766"/>
      <c r="F10" s="1766"/>
      <c r="G10" s="1116"/>
      <c r="H10" s="955" t="s">
        <v>2393</v>
      </c>
      <c r="I10" s="955" t="s">
        <v>2394</v>
      </c>
      <c r="J10" s="956" t="s">
        <v>2395</v>
      </c>
      <c r="K10" s="956" t="s">
        <v>2396</v>
      </c>
      <c r="L10" s="1815"/>
      <c r="M10" s="1815"/>
      <c r="N10" s="1814"/>
    </row>
    <row r="11" spans="1:23" ht="21.75" customHeight="1">
      <c r="A11" s="933"/>
      <c r="B11" s="1117"/>
      <c r="C11" s="863"/>
      <c r="D11" s="931" t="s">
        <v>2175</v>
      </c>
      <c r="E11" s="935" t="s">
        <v>2084</v>
      </c>
      <c r="F11" s="935" t="s">
        <v>2085</v>
      </c>
      <c r="G11" s="935" t="s">
        <v>2086</v>
      </c>
      <c r="H11" s="935" t="s">
        <v>2087</v>
      </c>
      <c r="I11" s="935" t="s">
        <v>2088</v>
      </c>
      <c r="J11" s="935" t="s">
        <v>2089</v>
      </c>
      <c r="K11" s="935" t="s">
        <v>2090</v>
      </c>
      <c r="L11" s="957" t="s">
        <v>2091</v>
      </c>
      <c r="M11" s="957" t="s">
        <v>2092</v>
      </c>
      <c r="N11" s="957" t="s">
        <v>2093</v>
      </c>
    </row>
    <row r="12" spans="1:23" ht="45">
      <c r="A12" s="933"/>
      <c r="B12" s="943" t="s">
        <v>2084</v>
      </c>
      <c r="C12" s="958" t="s">
        <v>2176</v>
      </c>
      <c r="D12" s="959" t="s">
        <v>2177</v>
      </c>
      <c r="E12" s="960">
        <f>E13+E14+E15</f>
        <v>5430755.337580001</v>
      </c>
      <c r="F12" s="960">
        <f t="shared" ref="F12:K12" si="0">F13+F14+F15</f>
        <v>5001328.4139800007</v>
      </c>
      <c r="G12" s="960">
        <f t="shared" si="0"/>
        <v>0</v>
      </c>
      <c r="H12" s="960">
        <f t="shared" si="0"/>
        <v>0</v>
      </c>
      <c r="I12" s="960">
        <f t="shared" si="0"/>
        <v>0</v>
      </c>
      <c r="J12" s="960">
        <f t="shared" si="0"/>
        <v>0</v>
      </c>
      <c r="K12" s="960">
        <f t="shared" si="0"/>
        <v>0</v>
      </c>
      <c r="L12" s="961"/>
      <c r="M12" s="961"/>
      <c r="N12" s="960">
        <f>F12-E12+I12+J12+K12+L12+M12</f>
        <v>-429426.92360000033</v>
      </c>
    </row>
    <row r="13" spans="1:23">
      <c r="A13" s="933"/>
      <c r="B13" s="943" t="s">
        <v>2085</v>
      </c>
      <c r="C13" s="962" t="s">
        <v>813</v>
      </c>
      <c r="D13" s="959" t="s">
        <v>2178</v>
      </c>
      <c r="E13" s="963">
        <v>429426.92360000004</v>
      </c>
      <c r="F13" s="961"/>
      <c r="G13" s="961"/>
      <c r="H13" s="961"/>
      <c r="I13" s="961"/>
      <c r="J13" s="964"/>
      <c r="K13" s="964"/>
      <c r="L13" s="965"/>
      <c r="M13" s="965"/>
      <c r="N13" s="960">
        <f t="shared" ref="N13:N15" si="1">F13-E13+I13+J13+K13+L13+M13</f>
        <v>-429426.92360000004</v>
      </c>
    </row>
    <row r="14" spans="1:23">
      <c r="A14" s="933"/>
      <c r="B14" s="943" t="s">
        <v>2086</v>
      </c>
      <c r="C14" s="962" t="s">
        <v>798</v>
      </c>
      <c r="D14" s="959" t="s">
        <v>2179</v>
      </c>
      <c r="E14" s="963">
        <v>5001328.4139800007</v>
      </c>
      <c r="F14" s="963">
        <f>E14</f>
        <v>5001328.4139800007</v>
      </c>
      <c r="G14" s="963"/>
      <c r="H14" s="963"/>
      <c r="I14" s="963"/>
      <c r="J14" s="963"/>
      <c r="K14" s="963"/>
      <c r="L14" s="966"/>
      <c r="M14" s="966"/>
      <c r="N14" s="960">
        <f t="shared" si="1"/>
        <v>0</v>
      </c>
    </row>
    <row r="15" spans="1:23">
      <c r="A15" s="933"/>
      <c r="B15" s="943" t="s">
        <v>2087</v>
      </c>
      <c r="C15" s="962" t="s">
        <v>1587</v>
      </c>
      <c r="D15" s="959" t="s">
        <v>2180</v>
      </c>
      <c r="E15" s="963"/>
      <c r="F15" s="963"/>
      <c r="G15" s="963"/>
      <c r="H15" s="963"/>
      <c r="I15" s="963"/>
      <c r="J15" s="963"/>
      <c r="K15" s="963"/>
      <c r="L15" s="966"/>
      <c r="M15" s="966"/>
      <c r="N15" s="960">
        <f t="shared" si="1"/>
        <v>0</v>
      </c>
    </row>
    <row r="16" spans="1:23" ht="45">
      <c r="A16" s="933"/>
      <c r="B16" s="943" t="s">
        <v>2088</v>
      </c>
      <c r="C16" s="958" t="s">
        <v>2181</v>
      </c>
      <c r="D16" s="959" t="s">
        <v>2182</v>
      </c>
      <c r="E16" s="960">
        <f>E17+E18+E19</f>
        <v>8637829.2123399992</v>
      </c>
      <c r="F16" s="960">
        <f t="shared" ref="F16:K16" si="2">F17+F18+F19</f>
        <v>8637829.2123399992</v>
      </c>
      <c r="G16" s="960">
        <f t="shared" si="2"/>
        <v>0</v>
      </c>
      <c r="H16" s="960">
        <f t="shared" si="2"/>
        <v>0</v>
      </c>
      <c r="I16" s="960">
        <f t="shared" si="2"/>
        <v>0</v>
      </c>
      <c r="J16" s="960">
        <f t="shared" si="2"/>
        <v>0</v>
      </c>
      <c r="K16" s="960">
        <f t="shared" si="2"/>
        <v>0</v>
      </c>
      <c r="L16" s="961"/>
      <c r="M16" s="961"/>
      <c r="N16" s="960">
        <f>E16-F16+I16+J16+K16+L16+M16</f>
        <v>0</v>
      </c>
    </row>
    <row r="17" spans="1:19">
      <c r="A17" s="933"/>
      <c r="B17" s="943" t="s">
        <v>2089</v>
      </c>
      <c r="C17" s="962" t="s">
        <v>2116</v>
      </c>
      <c r="D17" s="959" t="s">
        <v>2183</v>
      </c>
      <c r="E17" s="961">
        <v>7374173.6758999992</v>
      </c>
      <c r="F17" s="961">
        <f>E17</f>
        <v>7374173.6758999992</v>
      </c>
      <c r="G17" s="961"/>
      <c r="H17" s="961"/>
      <c r="I17" s="961"/>
      <c r="J17" s="961"/>
      <c r="K17" s="961"/>
      <c r="L17" s="961"/>
      <c r="M17" s="967"/>
      <c r="N17" s="960">
        <f>E17-F17+I17+J17+K17+L17+M17</f>
        <v>0</v>
      </c>
    </row>
    <row r="18" spans="1:19">
      <c r="A18" s="933"/>
      <c r="B18" s="943" t="s">
        <v>2090</v>
      </c>
      <c r="C18" s="962" t="s">
        <v>2121</v>
      </c>
      <c r="D18" s="959" t="s">
        <v>2184</v>
      </c>
      <c r="E18" s="961">
        <v>1197756.1906699999</v>
      </c>
      <c r="F18" s="961">
        <f>E18</f>
        <v>1197756.1906699999</v>
      </c>
      <c r="G18" s="961"/>
      <c r="H18" s="961"/>
      <c r="I18" s="961"/>
      <c r="J18" s="961"/>
      <c r="K18" s="961"/>
      <c r="L18" s="967"/>
      <c r="M18" s="967"/>
      <c r="N18" s="960">
        <f>E18-F18+I18+J18+K18+L18+M18</f>
        <v>0</v>
      </c>
    </row>
    <row r="19" spans="1:19" ht="27" customHeight="1">
      <c r="A19" s="933"/>
      <c r="B19" s="1118" t="s">
        <v>2091</v>
      </c>
      <c r="C19" s="1119" t="s">
        <v>2185</v>
      </c>
      <c r="D19" s="1120" t="s">
        <v>2186</v>
      </c>
      <c r="E19" s="1121">
        <v>65899.34577</v>
      </c>
      <c r="F19" s="1121">
        <f>E19</f>
        <v>65899.34577</v>
      </c>
      <c r="G19" s="1121"/>
      <c r="H19" s="1121"/>
      <c r="I19" s="1121"/>
      <c r="J19" s="1121"/>
      <c r="K19" s="1121"/>
      <c r="L19" s="1122"/>
      <c r="M19" s="1122"/>
      <c r="N19" s="960">
        <f>E19-F19+I19+J19+K19+L19+M19</f>
        <v>0</v>
      </c>
    </row>
    <row r="20" spans="1:19" ht="18.5" customHeight="1">
      <c r="A20" s="933"/>
      <c r="B20" s="943" t="s">
        <v>2092</v>
      </c>
      <c r="C20" s="1123" t="s">
        <v>45</v>
      </c>
      <c r="D20" s="1123"/>
      <c r="E20" s="1123"/>
      <c r="F20" s="1123"/>
      <c r="G20" s="1123"/>
      <c r="H20" s="1123"/>
      <c r="I20" s="1123"/>
      <c r="J20" s="1123"/>
      <c r="K20" s="1123"/>
      <c r="L20" s="1123"/>
      <c r="M20" s="1123"/>
      <c r="N20" s="960">
        <f>N12+N16</f>
        <v>-429426.92360000033</v>
      </c>
    </row>
    <row r="21" spans="1:19" customFormat="1">
      <c r="A21" s="863"/>
      <c r="B21" s="863"/>
      <c r="C21" s="863"/>
      <c r="D21" s="863"/>
      <c r="E21" s="863"/>
      <c r="F21" s="863"/>
      <c r="G21" s="863"/>
      <c r="H21" s="863"/>
      <c r="I21" s="863"/>
      <c r="J21" s="863"/>
      <c r="K21" s="863"/>
      <c r="L21" s="863"/>
      <c r="M21" s="863"/>
      <c r="N21" s="863"/>
      <c r="O21" s="863"/>
      <c r="S21" s="863"/>
    </row>
    <row r="22" spans="1:19" ht="14.75" hidden="1" customHeight="1">
      <c r="A22" s="933"/>
    </row>
    <row r="23" spans="1:19" hidden="1">
      <c r="A23" s="933"/>
    </row>
    <row r="24" spans="1:19" hidden="1">
      <c r="A24" s="933"/>
    </row>
    <row r="25" spans="1:19" hidden="1">
      <c r="A25" s="933"/>
    </row>
    <row r="26" spans="1:19" hidden="1">
      <c r="A26" s="933"/>
    </row>
    <row r="27" spans="1:19" hidden="1">
      <c r="A27" s="933"/>
    </row>
    <row r="28" spans="1:19" hidden="1">
      <c r="A28" s="933"/>
    </row>
    <row r="29" spans="1:19" hidden="1">
      <c r="A29" s="933"/>
    </row>
    <row r="30" spans="1:19" hidden="1">
      <c r="A30" s="933"/>
    </row>
    <row r="31" spans="1:19" hidden="1">
      <c r="A31" s="933"/>
    </row>
    <row r="32" spans="1:19" hidden="1">
      <c r="A32" s="933"/>
    </row>
    <row r="33" spans="1:1" hidden="1">
      <c r="A33" s="933"/>
    </row>
  </sheetData>
  <mergeCells count="9">
    <mergeCell ref="B5:N5"/>
    <mergeCell ref="E7:N7"/>
    <mergeCell ref="N9:N10"/>
    <mergeCell ref="E8:E10"/>
    <mergeCell ref="F8:F10"/>
    <mergeCell ref="G8:K8"/>
    <mergeCell ref="L8:M8"/>
    <mergeCell ref="L9:L10"/>
    <mergeCell ref="M9:M10"/>
  </mergeCells>
  <dataValidations count="3">
    <dataValidation type="custom" operator="greaterThanOrEqual" allowBlank="1" showInputMessage="1" showErrorMessage="1" error="Numeric value expected" sqref="L12:N12 L17 L16:N16 N13:N15 N17:N20" xr:uid="{9FD008C1-77BC-48EB-85AD-22A429D80F60}">
      <formula1>ISNUMBER(L12)</formula1>
    </dataValidation>
    <dataValidation type="custom" allowBlank="1" showInputMessage="1" showErrorMessage="1" error="Numeric value expected" sqref="G10 G13:J15 G17:J20" xr:uid="{B33190C3-C2C2-48E0-9668-D8F78834BE8D}">
      <formula1>ISNUMBER(G10)</formula1>
    </dataValidation>
    <dataValidation type="decimal" operator="greaterThanOrEqual" allowBlank="1" showInputMessage="1" showErrorMessage="1" error="Value should be positive or equal to 0" sqref="E13:F15 E17:F20 K13:K15 K17:K20" xr:uid="{4DC6F6CD-FBCD-4DD1-A8C5-1231F4C5B308}">
      <formula1>0</formula1>
    </dataValidation>
  </dataValidation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4F5CC-92B6-472C-8F59-4E7B422FC364}">
  <sheetPr codeName="Sheet88"/>
  <dimension ref="A1:T52"/>
  <sheetViews>
    <sheetView workbookViewId="0">
      <selection activeCell="D8" sqref="D8"/>
    </sheetView>
  </sheetViews>
  <sheetFormatPr baseColWidth="10" defaultColWidth="0" defaultRowHeight="0" customHeight="1" zeroHeight="1"/>
  <cols>
    <col min="1" max="1" width="4.5" style="863" customWidth="1"/>
    <col min="2" max="2" width="13.5" style="946" customWidth="1"/>
    <col min="3" max="3" width="66.1640625" style="978" customWidth="1"/>
    <col min="4" max="4" width="7.83203125" style="978" customWidth="1"/>
    <col min="5" max="5" width="29.5" style="978" customWidth="1"/>
    <col min="6" max="6" width="4.5" style="863" customWidth="1"/>
    <col min="7" max="16384" width="9.1640625" hidden="1"/>
  </cols>
  <sheetData>
    <row r="1" spans="1:20" ht="16" thickBot="1">
      <c r="A1" s="933"/>
      <c r="B1" s="968"/>
      <c r="C1" s="969"/>
      <c r="D1" s="969"/>
      <c r="E1" s="969"/>
      <c r="F1" s="933"/>
    </row>
    <row r="2" spans="1:20" ht="39" customHeight="1" thickBot="1">
      <c r="A2" s="933"/>
      <c r="B2" s="1817" t="s">
        <v>2187</v>
      </c>
      <c r="C2" s="1818"/>
      <c r="D2" s="1818"/>
      <c r="E2" s="1819"/>
      <c r="F2" s="933"/>
    </row>
    <row r="3" spans="1:20" s="946" customFormat="1" ht="18" customHeight="1">
      <c r="A3" s="933"/>
      <c r="B3" s="945"/>
      <c r="P3" s="933"/>
      <c r="T3" s="933"/>
    </row>
    <row r="4" spans="1:20" ht="15.75" customHeight="1">
      <c r="A4" s="933"/>
      <c r="B4" s="1788" t="s">
        <v>2188</v>
      </c>
      <c r="C4" s="1789"/>
      <c r="D4" s="1789"/>
      <c r="E4" s="1790"/>
    </row>
    <row r="5" spans="1:20" ht="15">
      <c r="A5" s="933"/>
      <c r="B5" s="968"/>
      <c r="C5" s="970"/>
      <c r="D5" s="970"/>
      <c r="E5" s="946"/>
    </row>
    <row r="6" spans="1:20" ht="30">
      <c r="A6" s="933"/>
      <c r="B6" s="1766" t="s">
        <v>2189</v>
      </c>
      <c r="C6" s="971" t="s">
        <v>2190</v>
      </c>
      <c r="D6" s="972"/>
      <c r="E6" s="935" t="s">
        <v>2084</v>
      </c>
    </row>
    <row r="7" spans="1:20" ht="15">
      <c r="A7" s="933"/>
      <c r="B7" s="1766"/>
      <c r="C7" s="973" t="s">
        <v>2191</v>
      </c>
      <c r="D7" s="943" t="s">
        <v>2084</v>
      </c>
      <c r="E7" s="974" t="s">
        <v>1744</v>
      </c>
    </row>
    <row r="8" spans="1:20" ht="15">
      <c r="A8" s="933"/>
      <c r="B8" s="1766"/>
      <c r="C8" s="973" t="s">
        <v>2192</v>
      </c>
      <c r="D8" s="943" t="s">
        <v>2085</v>
      </c>
      <c r="E8" s="974" t="s">
        <v>1744</v>
      </c>
    </row>
    <row r="9" spans="1:20" ht="15">
      <c r="A9" s="933"/>
      <c r="B9" s="1766"/>
      <c r="C9" s="973" t="s">
        <v>2193</v>
      </c>
      <c r="D9" s="943" t="s">
        <v>2086</v>
      </c>
      <c r="E9" s="974" t="s">
        <v>1744</v>
      </c>
    </row>
    <row r="10" spans="1:20" ht="15">
      <c r="A10" s="933"/>
      <c r="B10" s="1766"/>
      <c r="C10" s="973" t="s">
        <v>2194</v>
      </c>
      <c r="D10" s="943" t="s">
        <v>2087</v>
      </c>
      <c r="E10" s="974" t="s">
        <v>1744</v>
      </c>
    </row>
    <row r="11" spans="1:20" ht="15">
      <c r="A11" s="933"/>
      <c r="B11" s="1766"/>
      <c r="C11" s="973" t="s">
        <v>2195</v>
      </c>
      <c r="D11" s="943" t="s">
        <v>2088</v>
      </c>
      <c r="E11" s="974" t="s">
        <v>1736</v>
      </c>
    </row>
    <row r="12" spans="1:20" ht="15">
      <c r="A12" s="933"/>
      <c r="B12" s="1766"/>
      <c r="C12" s="973" t="s">
        <v>2196</v>
      </c>
      <c r="D12" s="943" t="s">
        <v>2089</v>
      </c>
      <c r="E12" s="975"/>
    </row>
    <row r="13" spans="1:20" ht="75">
      <c r="A13" s="933"/>
      <c r="B13" s="1766"/>
      <c r="C13" s="971" t="s">
        <v>2197</v>
      </c>
      <c r="D13" s="943" t="s">
        <v>2090</v>
      </c>
      <c r="E13" s="975" t="s">
        <v>2198</v>
      </c>
    </row>
    <row r="14" spans="1:20" ht="29.75" customHeight="1">
      <c r="A14" s="933"/>
      <c r="B14" s="1766"/>
      <c r="C14" s="971" t="s">
        <v>2199</v>
      </c>
      <c r="D14" s="943" t="s">
        <v>2091</v>
      </c>
      <c r="E14" s="974" t="s">
        <v>1736</v>
      </c>
    </row>
    <row r="15" spans="1:20" ht="15">
      <c r="A15" s="933"/>
      <c r="B15" s="1766"/>
      <c r="C15" s="973" t="s">
        <v>2200</v>
      </c>
      <c r="D15" s="943" t="s">
        <v>2092</v>
      </c>
      <c r="E15" s="975"/>
    </row>
    <row r="16" spans="1:20" ht="60">
      <c r="B16" s="1782" t="s">
        <v>2201</v>
      </c>
      <c r="C16" s="971" t="s">
        <v>2397</v>
      </c>
      <c r="D16" s="943" t="s">
        <v>2093</v>
      </c>
      <c r="E16" s="975" t="s">
        <v>2202</v>
      </c>
      <c r="F16"/>
    </row>
    <row r="17" spans="1:6" ht="15">
      <c r="A17" s="933"/>
      <c r="B17" s="1783"/>
      <c r="C17" s="971" t="s">
        <v>2203</v>
      </c>
      <c r="D17" s="1816"/>
      <c r="E17" s="1816"/>
    </row>
    <row r="18" spans="1:6" ht="15">
      <c r="A18" s="933"/>
      <c r="B18" s="1783"/>
      <c r="C18" s="973" t="s">
        <v>2204</v>
      </c>
      <c r="D18" s="943" t="s">
        <v>2094</v>
      </c>
      <c r="E18" s="974" t="s">
        <v>1736</v>
      </c>
    </row>
    <row r="19" spans="1:6" ht="15">
      <c r="A19" s="933"/>
      <c r="B19" s="1783"/>
      <c r="C19" s="973" t="s">
        <v>2205</v>
      </c>
      <c r="D19" s="943" t="s">
        <v>2095</v>
      </c>
      <c r="E19" s="974" t="s">
        <v>1736</v>
      </c>
    </row>
    <row r="20" spans="1:6" ht="15">
      <c r="A20" s="933"/>
      <c r="B20" s="1783"/>
      <c r="C20" s="973" t="s">
        <v>2206</v>
      </c>
      <c r="D20" s="943" t="s">
        <v>2096</v>
      </c>
      <c r="E20" s="974" t="s">
        <v>1736</v>
      </c>
    </row>
    <row r="21" spans="1:6" ht="15">
      <c r="A21" s="933"/>
      <c r="B21" s="1783"/>
      <c r="C21" s="973" t="s">
        <v>2195</v>
      </c>
      <c r="D21" s="943" t="s">
        <v>2109</v>
      </c>
      <c r="E21" s="974" t="s">
        <v>1744</v>
      </c>
    </row>
    <row r="22" spans="1:6" ht="15">
      <c r="A22" s="933"/>
      <c r="B22" s="1783"/>
      <c r="C22" s="973" t="s">
        <v>2196</v>
      </c>
      <c r="D22" s="943" t="s">
        <v>2110</v>
      </c>
      <c r="E22" s="975" t="s">
        <v>2207</v>
      </c>
    </row>
    <row r="23" spans="1:6" ht="15">
      <c r="A23" s="933"/>
      <c r="B23" s="1783"/>
      <c r="C23" s="971" t="s">
        <v>2208</v>
      </c>
      <c r="D23" s="943" t="s">
        <v>2112</v>
      </c>
      <c r="E23" s="974" t="s">
        <v>1736</v>
      </c>
    </row>
    <row r="24" spans="1:6" ht="15">
      <c r="A24" s="933"/>
      <c r="B24" s="1783"/>
      <c r="C24" s="973" t="s">
        <v>2209</v>
      </c>
      <c r="D24" s="943" t="s">
        <v>2114</v>
      </c>
      <c r="E24" s="975"/>
    </row>
    <row r="25" spans="1:6" ht="15">
      <c r="A25" s="933"/>
      <c r="B25" s="1783"/>
      <c r="C25" s="971" t="s">
        <v>2210</v>
      </c>
      <c r="D25" s="943" t="s">
        <v>2115</v>
      </c>
      <c r="E25" s="975" t="s">
        <v>2211</v>
      </c>
    </row>
    <row r="26" spans="1:6" ht="15">
      <c r="A26" s="933"/>
      <c r="B26" s="1783"/>
      <c r="C26" s="973" t="s">
        <v>2196</v>
      </c>
      <c r="D26" s="943" t="s">
        <v>2117</v>
      </c>
      <c r="E26" s="975"/>
    </row>
    <row r="27" spans="1:6" ht="30">
      <c r="A27" s="933"/>
      <c r="B27" s="1783"/>
      <c r="C27" s="971" t="s">
        <v>2212</v>
      </c>
      <c r="D27" s="1816"/>
      <c r="E27" s="1816"/>
    </row>
    <row r="28" spans="1:6" ht="15">
      <c r="A28" s="933"/>
      <c r="B28" s="1783"/>
      <c r="C28" s="973" t="s">
        <v>2213</v>
      </c>
      <c r="D28" s="943" t="s">
        <v>2118</v>
      </c>
      <c r="E28" s="974" t="s">
        <v>1744</v>
      </c>
    </row>
    <row r="29" spans="1:6" ht="15">
      <c r="A29" s="933"/>
      <c r="B29" s="1783"/>
      <c r="C29" s="973" t="s">
        <v>2214</v>
      </c>
      <c r="D29" s="943" t="s">
        <v>2120</v>
      </c>
      <c r="E29" s="974" t="s">
        <v>1736</v>
      </c>
      <c r="F29" s="941"/>
    </row>
    <row r="30" spans="1:6" ht="15">
      <c r="A30" s="933"/>
      <c r="B30" s="1783"/>
      <c r="C30" s="973" t="s">
        <v>2215</v>
      </c>
      <c r="D30" s="943" t="s">
        <v>2122</v>
      </c>
      <c r="E30" s="974" t="s">
        <v>1736</v>
      </c>
      <c r="F30" s="941"/>
    </row>
    <row r="31" spans="1:6" ht="15">
      <c r="A31" s="933"/>
      <c r="B31" s="1783"/>
      <c r="C31" s="973" t="s">
        <v>2196</v>
      </c>
      <c r="D31" s="943" t="s">
        <v>2123</v>
      </c>
      <c r="E31" s="975"/>
    </row>
    <row r="32" spans="1:6" ht="30">
      <c r="B32" s="1783"/>
      <c r="C32" s="971" t="s">
        <v>2216</v>
      </c>
      <c r="D32" s="943" t="s">
        <v>2124</v>
      </c>
      <c r="E32" s="974" t="s">
        <v>1736</v>
      </c>
    </row>
    <row r="33" spans="2:5" ht="15">
      <c r="B33" s="1783"/>
      <c r="C33" s="971" t="s">
        <v>2217</v>
      </c>
      <c r="D33" s="1816"/>
      <c r="E33" s="1816"/>
    </row>
    <row r="34" spans="2:5" ht="15">
      <c r="B34" s="1783"/>
      <c r="C34" s="973" t="s">
        <v>2218</v>
      </c>
      <c r="D34" s="943" t="s">
        <v>2125</v>
      </c>
      <c r="E34" s="974" t="s">
        <v>1736</v>
      </c>
    </row>
    <row r="35" spans="2:5" ht="15">
      <c r="B35" s="1783"/>
      <c r="C35" s="973" t="s">
        <v>2219</v>
      </c>
      <c r="D35" s="943" t="s">
        <v>2126</v>
      </c>
      <c r="E35" s="974" t="s">
        <v>1736</v>
      </c>
    </row>
    <row r="36" spans="2:5" ht="15">
      <c r="B36" s="1783"/>
      <c r="C36" s="973" t="s">
        <v>2220</v>
      </c>
      <c r="D36" s="943" t="s">
        <v>2128</v>
      </c>
      <c r="E36" s="974" t="s">
        <v>1736</v>
      </c>
    </row>
    <row r="37" spans="2:5" ht="30">
      <c r="B37" s="1783"/>
      <c r="C37" s="973" t="s">
        <v>2215</v>
      </c>
      <c r="D37" s="943" t="s">
        <v>2131</v>
      </c>
      <c r="E37" s="975" t="s">
        <v>2221</v>
      </c>
    </row>
    <row r="38" spans="2:5" ht="15">
      <c r="B38" s="1783"/>
      <c r="C38" s="971" t="s">
        <v>2222</v>
      </c>
      <c r="D38" s="943" t="s">
        <v>2133</v>
      </c>
      <c r="E38" s="975" t="s">
        <v>2223</v>
      </c>
    </row>
    <row r="39" spans="2:5" ht="30">
      <c r="B39" s="1783"/>
      <c r="C39" s="971" t="s">
        <v>2224</v>
      </c>
      <c r="D39" s="1816"/>
      <c r="E39" s="1816"/>
    </row>
    <row r="40" spans="2:5" ht="15">
      <c r="B40" s="1783"/>
      <c r="C40" s="976" t="s">
        <v>2225</v>
      </c>
      <c r="D40" s="943" t="s">
        <v>2165</v>
      </c>
      <c r="E40" s="975" t="s">
        <v>2226</v>
      </c>
    </row>
    <row r="41" spans="2:5" ht="45">
      <c r="B41" s="1783"/>
      <c r="C41" s="976" t="s">
        <v>2227</v>
      </c>
      <c r="D41" s="943" t="s">
        <v>2166</v>
      </c>
      <c r="E41" s="975" t="s">
        <v>2228</v>
      </c>
    </row>
    <row r="42" spans="2:5" ht="30">
      <c r="B42" s="1783"/>
      <c r="C42" s="971" t="s">
        <v>2229</v>
      </c>
      <c r="D42" s="1816"/>
      <c r="E42" s="1816"/>
    </row>
    <row r="43" spans="2:5" ht="15">
      <c r="B43" s="1783"/>
      <c r="C43" s="976" t="s">
        <v>2225</v>
      </c>
      <c r="D43" s="943" t="s">
        <v>2230</v>
      </c>
      <c r="E43" s="977" t="s">
        <v>2231</v>
      </c>
    </row>
    <row r="44" spans="2:5" ht="45">
      <c r="B44" s="1783"/>
      <c r="C44" s="976" t="s">
        <v>2227</v>
      </c>
      <c r="D44" s="943" t="s">
        <v>2232</v>
      </c>
      <c r="E44" s="975" t="s">
        <v>2233</v>
      </c>
    </row>
    <row r="45" spans="2:5" ht="30">
      <c r="B45" s="1783"/>
      <c r="C45" s="971" t="s">
        <v>2234</v>
      </c>
      <c r="D45" s="1816"/>
      <c r="E45" s="1816"/>
    </row>
    <row r="46" spans="2:5" ht="15">
      <c r="B46" s="1783"/>
      <c r="C46" s="976" t="s">
        <v>2225</v>
      </c>
      <c r="D46" s="943" t="s">
        <v>2235</v>
      </c>
      <c r="E46" s="975" t="s">
        <v>2231</v>
      </c>
    </row>
    <row r="47" spans="2:5" ht="45">
      <c r="B47" s="1783"/>
      <c r="C47" s="976" t="s">
        <v>2227</v>
      </c>
      <c r="D47" s="943" t="s">
        <v>2236</v>
      </c>
      <c r="E47" s="975" t="s">
        <v>2237</v>
      </c>
    </row>
    <row r="48" spans="2:5" ht="15">
      <c r="B48" s="1783"/>
      <c r="C48" s="971" t="s">
        <v>2398</v>
      </c>
      <c r="D48" s="1816"/>
      <c r="E48" s="1816"/>
    </row>
    <row r="49" spans="2:5" ht="15">
      <c r="B49" s="1783"/>
      <c r="C49" s="976" t="s">
        <v>2238</v>
      </c>
      <c r="D49" s="943" t="s">
        <v>2239</v>
      </c>
      <c r="E49" s="975" t="s">
        <v>2240</v>
      </c>
    </row>
    <row r="50" spans="2:5" ht="30">
      <c r="B50" s="1783"/>
      <c r="C50" s="971" t="s">
        <v>2399</v>
      </c>
    </row>
    <row r="51" spans="2:5" ht="15">
      <c r="B51" s="1784"/>
      <c r="C51" s="976" t="s">
        <v>2227</v>
      </c>
      <c r="D51" s="943" t="s">
        <v>2241</v>
      </c>
      <c r="E51" s="975"/>
    </row>
    <row r="52" spans="2:5" ht="15"/>
  </sheetData>
  <mergeCells count="11">
    <mergeCell ref="D48:E48"/>
    <mergeCell ref="B2:E2"/>
    <mergeCell ref="B4:E4"/>
    <mergeCell ref="B6:B15"/>
    <mergeCell ref="B16:B51"/>
    <mergeCell ref="D17:E17"/>
    <mergeCell ref="D27:E27"/>
    <mergeCell ref="D33:E33"/>
    <mergeCell ref="D39:E39"/>
    <mergeCell ref="D42:E42"/>
    <mergeCell ref="D45:E45"/>
  </mergeCells>
  <dataValidations count="6">
    <dataValidation type="list" allowBlank="1" showInputMessage="1" showErrorMessage="1" sqref="E49" xr:uid="{691F7C89-61DA-4AC1-88A6-96F0C78DEB9D}">
      <formula1>"Included,  Excluded"</formula1>
    </dataValidation>
    <dataValidation type="list" allowBlank="1" showInputMessage="1" showErrorMessage="1" sqref="E7:E11 E14 E32 E28:E30 E18:E21 E23" xr:uid="{CE3347F1-BB16-42BF-86DF-843C77DDAD8C}">
      <formula1>"Yes, No"</formula1>
    </dataValidation>
    <dataValidation type="list" allowBlank="1" showInputMessage="1" showErrorMessage="1" sqref="E25" xr:uid="{29F69603-62EB-4079-B03C-4A7709E0BA77}">
      <formula1>"Daily, Weekly, Monthly, Other (specify)"</formula1>
    </dataValidation>
    <dataValidation type="list" allowBlank="1" showInputMessage="1" showErrorMessage="1" sqref="E38" xr:uid="{58CDAAC2-CA19-48B5-8A4A-9462AF5CEB98}">
      <formula1>"Every year, Every 2yr, Every 5yr, Less than every 5yr"</formula1>
    </dataValidation>
    <dataValidation type="list" allowBlank="1" showInputMessage="1" showErrorMessage="1" sqref="E40 E43 E46" xr:uid="{DF2A357A-F0EA-4E5C-A0A9-8B185C151B19}">
      <formula1>"constant balance sheet, dynamic balance sheet"</formula1>
    </dataValidation>
    <dataValidation type="list" allowBlank="1" showInputMessage="1" showErrorMessage="1" sqref="E34:E36" xr:uid="{78F8CE6E-0A01-4882-B422-4158B8E84B3F}">
      <formula1>"Yes,No"</formula1>
    </dataValidation>
  </dataValidation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13434-5BDA-445D-99EE-0A80980F5CA6}">
  <sheetPr codeName="Sheet96"/>
  <dimension ref="A1:P31"/>
  <sheetViews>
    <sheetView workbookViewId="0">
      <selection activeCell="D10" sqref="D10"/>
    </sheetView>
  </sheetViews>
  <sheetFormatPr baseColWidth="10" defaultColWidth="0" defaultRowHeight="15" customHeight="1" zeroHeight="1"/>
  <cols>
    <col min="1" max="1" width="4.5" style="863" customWidth="1"/>
    <col min="2" max="2" width="73.1640625" style="946" customWidth="1"/>
    <col min="3" max="3" width="12.5" style="946" customWidth="1"/>
    <col min="4" max="4" width="26.83203125" style="946" customWidth="1"/>
    <col min="5" max="5" width="4.5" style="863" customWidth="1"/>
    <col min="6" max="16384" width="49.83203125" style="946" hidden="1"/>
  </cols>
  <sheetData>
    <row r="1" spans="1:10"/>
    <row r="2" spans="1:10">
      <c r="B2" s="931" t="s">
        <v>2069</v>
      </c>
      <c r="C2" s="932" t="s">
        <v>2070</v>
      </c>
    </row>
    <row r="3" spans="1:10" ht="30">
      <c r="B3" s="931" t="s">
        <v>2071</v>
      </c>
      <c r="C3" s="932" t="s">
        <v>2072</v>
      </c>
    </row>
    <row r="4" spans="1:10" ht="16" thickBot="1"/>
    <row r="5" spans="1:10" ht="16" thickBot="1">
      <c r="A5" s="933"/>
      <c r="B5" s="1802" t="s">
        <v>2242</v>
      </c>
      <c r="C5" s="1803"/>
      <c r="D5" s="1804"/>
      <c r="E5" s="933"/>
    </row>
    <row r="6" spans="1:10" ht="14">
      <c r="A6" s="968"/>
      <c r="B6" s="979"/>
      <c r="C6" s="980"/>
      <c r="D6" s="980"/>
      <c r="E6" s="980"/>
      <c r="F6" s="980"/>
      <c r="G6" s="980"/>
      <c r="H6" s="980"/>
      <c r="I6" s="980"/>
      <c r="J6" s="980"/>
    </row>
    <row r="7" spans="1:10" ht="15" customHeight="1">
      <c r="A7" s="933"/>
      <c r="B7" s="981"/>
      <c r="C7" s="981"/>
      <c r="D7" s="936" t="s">
        <v>2243</v>
      </c>
    </row>
    <row r="8" spans="1:10" ht="15" customHeight="1">
      <c r="A8" s="933"/>
      <c r="B8" s="981"/>
      <c r="C8" s="981"/>
      <c r="D8" s="935" t="s">
        <v>2084</v>
      </c>
    </row>
    <row r="9" spans="1:10">
      <c r="A9" s="933"/>
      <c r="B9" s="982" t="s">
        <v>2244</v>
      </c>
      <c r="C9" s="937" t="s">
        <v>2084</v>
      </c>
      <c r="D9" s="1124">
        <f>+D10+D14</f>
        <v>2231667.2365799998</v>
      </c>
    </row>
    <row r="10" spans="1:10">
      <c r="A10" s="933"/>
      <c r="B10" s="983" t="s">
        <v>2245</v>
      </c>
      <c r="C10" s="937" t="s">
        <v>2085</v>
      </c>
      <c r="D10" s="1124">
        <f>SUM(D11:D13)</f>
        <v>1118302.26131</v>
      </c>
    </row>
    <row r="11" spans="1:10">
      <c r="A11" s="933"/>
      <c r="B11" s="984" t="s">
        <v>2246</v>
      </c>
      <c r="C11" s="937" t="s">
        <v>2086</v>
      </c>
      <c r="D11" s="1079">
        <v>567650.85082000005</v>
      </c>
    </row>
    <row r="12" spans="1:10">
      <c r="A12" s="933"/>
      <c r="B12" s="984" t="s">
        <v>2247</v>
      </c>
      <c r="C12" s="937" t="s">
        <v>2087</v>
      </c>
      <c r="D12" s="1080">
        <v>164399.49257999999</v>
      </c>
    </row>
    <row r="13" spans="1:10">
      <c r="A13" s="933"/>
      <c r="B13" s="984" t="s">
        <v>2248</v>
      </c>
      <c r="C13" s="937" t="s">
        <v>2088</v>
      </c>
      <c r="D13" s="1080">
        <v>386251.91791000002</v>
      </c>
    </row>
    <row r="14" spans="1:10">
      <c r="A14" s="933"/>
      <c r="B14" s="983" t="s">
        <v>2249</v>
      </c>
      <c r="C14" s="937" t="s">
        <v>2089</v>
      </c>
      <c r="D14" s="1125">
        <f>SUM(D15:D18)</f>
        <v>1113364.9752699998</v>
      </c>
    </row>
    <row r="15" spans="1:10">
      <c r="A15" s="933"/>
      <c r="B15" s="985" t="s">
        <v>2250</v>
      </c>
      <c r="C15" s="937" t="s">
        <v>2090</v>
      </c>
      <c r="D15" s="1079">
        <v>510623.67887999996</v>
      </c>
    </row>
    <row r="16" spans="1:10">
      <c r="A16" s="933"/>
      <c r="B16" s="984" t="s">
        <v>2251</v>
      </c>
      <c r="C16" s="937" t="s">
        <v>2091</v>
      </c>
      <c r="D16" s="1079">
        <v>294841.18300999998</v>
      </c>
    </row>
    <row r="17" spans="1:16">
      <c r="A17" s="933"/>
      <c r="B17" s="984" t="s">
        <v>2252</v>
      </c>
      <c r="C17" s="937" t="s">
        <v>2092</v>
      </c>
      <c r="D17" s="1079">
        <v>307900.11338</v>
      </c>
    </row>
    <row r="18" spans="1:16">
      <c r="A18" s="933"/>
      <c r="B18" s="984" t="s">
        <v>2253</v>
      </c>
      <c r="C18" s="937" t="s">
        <v>2093</v>
      </c>
      <c r="D18" s="1079">
        <v>0</v>
      </c>
    </row>
    <row r="19" spans="1:16" customFormat="1">
      <c r="A19" s="863"/>
      <c r="E19" s="863"/>
      <c r="P19" s="863"/>
    </row>
    <row r="20" spans="1:16" hidden="1">
      <c r="A20" s="933"/>
    </row>
    <row r="21" spans="1:16" hidden="1">
      <c r="A21" s="933"/>
    </row>
    <row r="22" spans="1:16" hidden="1">
      <c r="A22" s="933"/>
    </row>
    <row r="23" spans="1:16" hidden="1">
      <c r="A23" s="933"/>
    </row>
    <row r="24" spans="1:16" hidden="1">
      <c r="A24" s="933"/>
    </row>
    <row r="25" spans="1:16" hidden="1">
      <c r="A25" s="933"/>
    </row>
    <row r="26" spans="1:16" hidden="1">
      <c r="A26" s="933"/>
    </row>
    <row r="27" spans="1:16" hidden="1">
      <c r="A27" s="933"/>
    </row>
    <row r="28" spans="1:16" hidden="1">
      <c r="A28" s="933"/>
    </row>
    <row r="29" spans="1:16" hidden="1">
      <c r="A29" s="933"/>
    </row>
    <row r="30" spans="1:16" hidden="1">
      <c r="A30" s="933"/>
    </row>
    <row r="31" spans="1:16" hidden="1">
      <c r="A31" s="933"/>
      <c r="E31" s="941"/>
    </row>
  </sheetData>
  <mergeCells count="1">
    <mergeCell ref="B5:D5"/>
  </mergeCells>
  <conditionalFormatting sqref="D11:D13">
    <cfRule type="cellIs" dxfId="3" priority="2" stopIfTrue="1" operator="lessThan">
      <formula>0</formula>
    </cfRule>
  </conditionalFormatting>
  <conditionalFormatting sqref="D15:D18">
    <cfRule type="cellIs" dxfId="2" priority="1" stopIfTrue="1" operator="lessThan">
      <formula>0</formula>
    </cfRule>
  </conditionalFormatting>
  <dataValidations count="1">
    <dataValidation type="decimal" operator="greaterThanOrEqual" allowBlank="1" showInputMessage="1" showErrorMessage="1" error="Value should be positive or equal to 0" sqref="D11:D13 D15:D18" xr:uid="{75FA209E-B929-4BCC-A658-3E7FB984AA69}">
      <formula1>0</formula1>
    </dataValidation>
  </dataValidation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45A5F-22F3-426F-A20A-35FA291CD3D1}">
  <sheetPr codeName="Sheet99"/>
  <dimension ref="A1:L117"/>
  <sheetViews>
    <sheetView zoomScale="70" zoomScaleNormal="70" workbookViewId="0">
      <selection activeCell="F39" sqref="F39"/>
    </sheetView>
  </sheetViews>
  <sheetFormatPr baseColWidth="10" defaultColWidth="0" defaultRowHeight="15" zeroHeight="1"/>
  <cols>
    <col min="1" max="1" width="4.5" customWidth="1"/>
    <col min="2" max="2" width="26.5" style="986" customWidth="1"/>
    <col min="3" max="3" width="96.5" style="986" customWidth="1"/>
    <col min="4" max="4" width="35.83203125" style="987" customWidth="1"/>
    <col min="5" max="10" width="45.5" style="986" customWidth="1"/>
    <col min="11" max="11" width="4.5" customWidth="1"/>
    <col min="12" max="16384" width="8.83203125" hidden="1"/>
  </cols>
  <sheetData>
    <row r="1" spans="1:11">
      <c r="A1" s="986"/>
      <c r="K1" s="986"/>
    </row>
    <row r="2" spans="1:11" ht="16">
      <c r="A2" s="986"/>
      <c r="B2" s="931" t="s">
        <v>2069</v>
      </c>
      <c r="C2" s="917" t="s">
        <v>2070</v>
      </c>
      <c r="K2" s="986"/>
    </row>
    <row r="3" spans="1:11" ht="16">
      <c r="A3" s="986"/>
      <c r="B3" s="931" t="s">
        <v>2071</v>
      </c>
      <c r="C3" s="917" t="s">
        <v>2072</v>
      </c>
      <c r="K3" s="986"/>
    </row>
    <row r="4" spans="1:11" ht="30">
      <c r="A4" s="986"/>
      <c r="B4" s="931" t="s">
        <v>2134</v>
      </c>
      <c r="C4" s="917" t="s">
        <v>2135</v>
      </c>
      <c r="K4" s="986"/>
    </row>
    <row r="5" spans="1:11" ht="16" thickBot="1">
      <c r="A5" s="986"/>
      <c r="K5" s="986"/>
    </row>
    <row r="6" spans="1:11" ht="26" customHeight="1" thickBot="1">
      <c r="A6" s="933"/>
      <c r="B6" s="1834" t="s">
        <v>2254</v>
      </c>
      <c r="C6" s="1835"/>
      <c r="D6" s="1835"/>
      <c r="E6" s="1835"/>
      <c r="F6" s="1835"/>
      <c r="G6" s="1835"/>
      <c r="H6" s="1835"/>
      <c r="I6" s="1835"/>
      <c r="J6" s="1836"/>
      <c r="K6" s="933"/>
    </row>
    <row r="7" spans="1:11" ht="17" customHeight="1">
      <c r="A7" s="933"/>
      <c r="B7" s="1837"/>
      <c r="C7" s="1837"/>
      <c r="D7" s="1837"/>
      <c r="E7" s="1837"/>
      <c r="F7" s="919"/>
      <c r="G7" s="919"/>
      <c r="H7" s="919"/>
      <c r="I7" s="919"/>
      <c r="J7" s="919"/>
      <c r="K7" s="933"/>
    </row>
    <row r="8" spans="1:11" ht="26" customHeight="1">
      <c r="A8" s="933"/>
      <c r="B8" s="1838" t="s">
        <v>2255</v>
      </c>
      <c r="C8" s="1838"/>
      <c r="D8" s="1838"/>
      <c r="E8" s="1838"/>
      <c r="F8" s="988"/>
      <c r="G8" s="988"/>
      <c r="H8" s="988"/>
      <c r="I8" s="988"/>
      <c r="J8" s="989"/>
      <c r="K8" s="933"/>
    </row>
    <row r="9" spans="1:11" ht="26" customHeight="1">
      <c r="A9" s="933"/>
      <c r="B9" s="990" t="s">
        <v>2256</v>
      </c>
      <c r="C9" s="990"/>
      <c r="D9" s="991"/>
      <c r="E9" s="990"/>
      <c r="F9" s="990"/>
      <c r="G9" s="990"/>
      <c r="H9" s="990"/>
      <c r="I9" s="990"/>
      <c r="J9" s="990"/>
      <c r="K9" s="933"/>
    </row>
    <row r="10" spans="1:11" ht="17" customHeight="1">
      <c r="A10" s="933"/>
      <c r="B10" s="992"/>
      <c r="C10" s="992"/>
      <c r="D10" s="993"/>
      <c r="E10" s="992"/>
      <c r="F10" s="863"/>
      <c r="G10" s="863"/>
      <c r="H10" s="863"/>
      <c r="I10" s="863"/>
      <c r="J10" s="994"/>
    </row>
    <row r="11" spans="1:11" ht="26" customHeight="1">
      <c r="A11" s="933"/>
      <c r="B11" s="995"/>
      <c r="C11" s="988"/>
      <c r="D11" s="996"/>
      <c r="E11" s="988"/>
      <c r="F11" s="1839" t="s">
        <v>2257</v>
      </c>
      <c r="G11" s="1840"/>
      <c r="H11" s="1840"/>
      <c r="I11" s="1840"/>
      <c r="J11" s="1841"/>
    </row>
    <row r="12" spans="1:11" ht="26" customHeight="1">
      <c r="A12" s="933"/>
      <c r="B12" s="995"/>
      <c r="C12" s="988"/>
      <c r="D12" s="996"/>
      <c r="E12" s="988"/>
      <c r="F12" s="997" t="s">
        <v>1545</v>
      </c>
      <c r="G12" s="1072" t="s">
        <v>1109</v>
      </c>
      <c r="H12" s="1072" t="s">
        <v>1109</v>
      </c>
      <c r="I12" s="1072" t="s">
        <v>1109</v>
      </c>
      <c r="J12" s="998" t="s">
        <v>2258</v>
      </c>
    </row>
    <row r="13" spans="1:11" ht="26" customHeight="1">
      <c r="A13" s="933"/>
      <c r="B13" s="1842" t="s">
        <v>2259</v>
      </c>
      <c r="C13" s="1842" t="s">
        <v>2260</v>
      </c>
      <c r="D13" s="999"/>
      <c r="E13" s="998" t="s">
        <v>2243</v>
      </c>
      <c r="F13" s="1839" t="s">
        <v>2243</v>
      </c>
      <c r="G13" s="1840" t="s">
        <v>2243</v>
      </c>
      <c r="H13" s="1840" t="s">
        <v>2243</v>
      </c>
      <c r="I13" s="1840" t="s">
        <v>2243</v>
      </c>
      <c r="J13" s="1841" t="s">
        <v>2243</v>
      </c>
    </row>
    <row r="14" spans="1:11" ht="26" customHeight="1">
      <c r="A14" s="933"/>
      <c r="B14" s="1843"/>
      <c r="C14" s="1843"/>
      <c r="D14" s="996"/>
      <c r="E14" s="1000" t="s">
        <v>2084</v>
      </c>
      <c r="F14" s="1000" t="s">
        <v>2085</v>
      </c>
      <c r="G14" s="1000" t="s">
        <v>2086</v>
      </c>
      <c r="H14" s="1000" t="s">
        <v>2087</v>
      </c>
      <c r="I14" s="1000" t="s">
        <v>2088</v>
      </c>
      <c r="J14" s="1000" t="s">
        <v>2089</v>
      </c>
    </row>
    <row r="15" spans="1:11" ht="26" customHeight="1">
      <c r="A15" s="933"/>
      <c r="B15" s="998">
        <v>1</v>
      </c>
      <c r="C15" s="929" t="s">
        <v>2261</v>
      </c>
      <c r="D15" s="949" t="s">
        <v>2084</v>
      </c>
      <c r="E15" s="1001">
        <f>+MIN(E16:E17)</f>
        <v>-10691.65</v>
      </c>
      <c r="F15" s="1002"/>
      <c r="G15" s="1003"/>
      <c r="H15" s="1003"/>
      <c r="I15" s="1003"/>
      <c r="J15" s="1002"/>
      <c r="K15" s="1004"/>
    </row>
    <row r="16" spans="1:11" ht="26" customHeight="1">
      <c r="A16" s="933"/>
      <c r="B16" s="998">
        <v>2</v>
      </c>
      <c r="C16" s="1005" t="s">
        <v>2262</v>
      </c>
      <c r="D16" s="949" t="s">
        <v>2085</v>
      </c>
      <c r="E16" s="1001">
        <f>+SUMIF(F16:I16,"&lt;0")+0.5*SUMIF(F16:I16,"&gt;0")+J16</f>
        <v>-10691.65</v>
      </c>
      <c r="F16" s="1006">
        <v>-10691.65</v>
      </c>
      <c r="G16" s="1007"/>
      <c r="H16" s="1007"/>
      <c r="I16" s="1007"/>
      <c r="J16" s="1007"/>
      <c r="K16" s="1004"/>
    </row>
    <row r="17" spans="1:11" ht="26" customHeight="1">
      <c r="A17" s="933"/>
      <c r="B17" s="998">
        <v>3</v>
      </c>
      <c r="C17" s="1005" t="s">
        <v>2263</v>
      </c>
      <c r="D17" s="949" t="s">
        <v>2086</v>
      </c>
      <c r="E17" s="1001">
        <f>+SUMIF(F17:I17,"&lt;0")+0.5*SUMIF(F17:I17,"&gt;0")+J17</f>
        <v>-7614.25</v>
      </c>
      <c r="F17" s="1006">
        <v>-7614.25</v>
      </c>
      <c r="G17" s="1007"/>
      <c r="H17" s="1007"/>
      <c r="I17" s="1007"/>
      <c r="J17" s="1007"/>
      <c r="K17" s="1004"/>
    </row>
    <row r="18" spans="1:11" ht="26" customHeight="1">
      <c r="A18" s="933"/>
      <c r="B18" s="995"/>
      <c r="C18" s="988"/>
      <c r="D18" s="996"/>
      <c r="E18" s="828"/>
      <c r="F18" s="828"/>
      <c r="G18" s="828"/>
      <c r="H18" s="828"/>
      <c r="I18" s="828"/>
      <c r="J18" s="828"/>
      <c r="K18" s="1004"/>
    </row>
    <row r="19" spans="1:11" ht="26" customHeight="1">
      <c r="A19" s="933"/>
      <c r="B19"/>
      <c r="C19" s="1008" t="s">
        <v>2264</v>
      </c>
      <c r="D19" s="1009"/>
      <c r="E19" s="828"/>
      <c r="F19" s="828"/>
      <c r="G19" s="828"/>
      <c r="H19" s="828"/>
      <c r="I19" s="828"/>
      <c r="J19" s="828"/>
      <c r="K19" s="1010"/>
    </row>
    <row r="20" spans="1:11" ht="26" customHeight="1">
      <c r="A20" s="933"/>
      <c r="B20" s="998">
        <v>4</v>
      </c>
      <c r="C20" s="1008" t="s">
        <v>2265</v>
      </c>
      <c r="D20" s="949" t="s">
        <v>2087</v>
      </c>
      <c r="E20" s="828"/>
      <c r="F20" s="1011">
        <v>200</v>
      </c>
      <c r="G20" s="1011"/>
      <c r="H20" s="1011"/>
      <c r="I20" s="1011"/>
      <c r="J20" s="828"/>
      <c r="K20" s="1010"/>
    </row>
    <row r="21" spans="1:11" ht="26" customHeight="1">
      <c r="A21" s="933"/>
      <c r="B21" s="998">
        <v>5</v>
      </c>
      <c r="C21" s="1008" t="s">
        <v>2266</v>
      </c>
      <c r="D21" s="949" t="s">
        <v>2088</v>
      </c>
      <c r="E21" s="828"/>
      <c r="F21" s="1011">
        <v>250</v>
      </c>
      <c r="G21" s="1011"/>
      <c r="H21" s="1011"/>
      <c r="I21" s="1011"/>
      <c r="J21" s="828"/>
      <c r="K21" s="1010"/>
    </row>
    <row r="22" spans="1:11" ht="26" customHeight="1">
      <c r="A22" s="933"/>
      <c r="B22" s="998">
        <v>6</v>
      </c>
      <c r="C22" s="1008" t="s">
        <v>2267</v>
      </c>
      <c r="D22" s="949" t="s">
        <v>2089</v>
      </c>
      <c r="E22" s="828"/>
      <c r="F22" s="1011">
        <v>100</v>
      </c>
      <c r="G22" s="1011"/>
      <c r="H22" s="1011"/>
      <c r="I22" s="1011"/>
      <c r="J22" s="828"/>
      <c r="K22" s="1010"/>
    </row>
    <row r="23" spans="1:11" ht="26" customHeight="1">
      <c r="A23" s="933"/>
      <c r="B23" s="933"/>
      <c r="C23" s="933"/>
      <c r="D23" s="1012"/>
      <c r="E23" s="1013"/>
      <c r="F23" s="1013"/>
      <c r="G23" s="1013"/>
      <c r="H23" s="1013"/>
      <c r="I23" s="1013"/>
      <c r="J23" s="828"/>
      <c r="K23" s="1010"/>
    </row>
    <row r="24" spans="1:11" ht="26" customHeight="1">
      <c r="A24" s="933"/>
      <c r="B24" s="998">
        <v>7</v>
      </c>
      <c r="C24" s="1005" t="s">
        <v>2268</v>
      </c>
      <c r="D24" s="949" t="s">
        <v>2090</v>
      </c>
      <c r="E24" s="1001">
        <f>+MIN(E25:E30)</f>
        <v>-10691.65</v>
      </c>
      <c r="F24" s="1004"/>
      <c r="G24" s="828"/>
      <c r="H24" s="828"/>
      <c r="I24" s="828"/>
      <c r="J24" s="828"/>
      <c r="K24" s="1010"/>
    </row>
    <row r="25" spans="1:11" ht="26" customHeight="1">
      <c r="A25" s="933"/>
      <c r="B25" s="998">
        <v>8</v>
      </c>
      <c r="C25" s="1005" t="s">
        <v>2269</v>
      </c>
      <c r="D25" s="949" t="s">
        <v>2091</v>
      </c>
      <c r="E25" s="1001">
        <f t="shared" ref="E25:E30" si="0">+SUMIF(F25:I25,"&lt;0")+0.5*SUMIF(F25:I25,"&gt;0")+J25</f>
        <v>-10691.65</v>
      </c>
      <c r="F25" s="1006">
        <v>-10691.65</v>
      </c>
      <c r="G25" s="1007"/>
      <c r="H25" s="1007"/>
      <c r="I25" s="1007"/>
      <c r="J25" s="1006"/>
      <c r="K25" s="1010"/>
    </row>
    <row r="26" spans="1:11" ht="26" customHeight="1">
      <c r="A26" s="933"/>
      <c r="B26" s="998">
        <v>9</v>
      </c>
      <c r="C26" s="1005" t="s">
        <v>2270</v>
      </c>
      <c r="D26" s="949" t="s">
        <v>2092</v>
      </c>
      <c r="E26" s="1001">
        <f t="shared" si="0"/>
        <v>-7614.25</v>
      </c>
      <c r="F26" s="1006">
        <v>-7614.25</v>
      </c>
      <c r="G26" s="1006"/>
      <c r="H26" s="1006"/>
      <c r="I26" s="1006"/>
      <c r="J26" s="1006"/>
      <c r="K26" s="1010"/>
    </row>
    <row r="27" spans="1:11" ht="26" customHeight="1">
      <c r="A27" s="933"/>
      <c r="B27" s="998">
        <v>10</v>
      </c>
      <c r="C27" s="1005" t="s">
        <v>2271</v>
      </c>
      <c r="D27" s="949" t="s">
        <v>2093</v>
      </c>
      <c r="E27" s="1001">
        <f t="shared" si="0"/>
        <v>-89.86</v>
      </c>
      <c r="F27" s="1006">
        <v>-89.86</v>
      </c>
      <c r="G27" s="1007"/>
      <c r="H27" s="1007"/>
      <c r="I27" s="1007"/>
      <c r="J27" s="1006"/>
      <c r="K27" s="1010"/>
    </row>
    <row r="28" spans="1:11" ht="26" customHeight="1">
      <c r="A28" s="933"/>
      <c r="B28" s="998">
        <v>11</v>
      </c>
      <c r="C28" s="1005" t="s">
        <v>2272</v>
      </c>
      <c r="D28" s="949" t="s">
        <v>2094</v>
      </c>
      <c r="E28" s="1001">
        <f t="shared" si="0"/>
        <v>-9787.27</v>
      </c>
      <c r="F28" s="1006">
        <v>-9787.27</v>
      </c>
      <c r="G28" s="1006"/>
      <c r="H28" s="1006"/>
      <c r="I28" s="1006"/>
      <c r="J28" s="1006"/>
      <c r="K28" s="1010"/>
    </row>
    <row r="29" spans="1:11" ht="26" customHeight="1">
      <c r="A29" s="933"/>
      <c r="B29" s="998">
        <v>12</v>
      </c>
      <c r="C29" s="1005" t="s">
        <v>2273</v>
      </c>
      <c r="D29" s="949" t="s">
        <v>2095</v>
      </c>
      <c r="E29" s="1001">
        <f t="shared" si="0"/>
        <v>4639.3599999999997</v>
      </c>
      <c r="F29" s="1006">
        <v>9278.7199999999993</v>
      </c>
      <c r="G29" s="1007"/>
      <c r="H29" s="1007"/>
      <c r="I29" s="1007"/>
      <c r="J29" s="1006"/>
      <c r="K29" s="1010"/>
    </row>
    <row r="30" spans="1:11" ht="26" customHeight="1">
      <c r="A30" s="933"/>
      <c r="B30" s="998">
        <v>13</v>
      </c>
      <c r="C30" s="1005" t="s">
        <v>2274</v>
      </c>
      <c r="D30" s="949" t="s">
        <v>2096</v>
      </c>
      <c r="E30" s="1001">
        <f t="shared" si="0"/>
        <v>-10622.81</v>
      </c>
      <c r="F30" s="1006">
        <v>-10622.81</v>
      </c>
      <c r="G30" s="1006"/>
      <c r="H30" s="1006"/>
      <c r="I30" s="1006"/>
      <c r="J30" s="1006"/>
      <c r="K30" s="1010"/>
    </row>
    <row r="31" spans="1:11" ht="26" customHeight="1">
      <c r="A31" s="933"/>
      <c r="B31" s="933"/>
      <c r="C31" s="933"/>
      <c r="D31" s="1012"/>
      <c r="E31" s="1013"/>
      <c r="F31" s="1013"/>
      <c r="G31" s="1013"/>
      <c r="H31" s="1013"/>
      <c r="I31" s="1013"/>
      <c r="J31" s="1004"/>
      <c r="K31" s="1010"/>
    </row>
    <row r="32" spans="1:11" ht="26" customHeight="1">
      <c r="A32" s="933"/>
      <c r="B32" s="998">
        <v>14</v>
      </c>
      <c r="C32" s="1005" t="s">
        <v>2275</v>
      </c>
      <c r="D32" s="949" t="s">
        <v>2109</v>
      </c>
      <c r="E32" s="1006">
        <v>238649.08</v>
      </c>
      <c r="F32" s="1006">
        <v>238649.08</v>
      </c>
      <c r="G32" s="1006"/>
      <c r="H32" s="1006"/>
      <c r="I32" s="1006"/>
      <c r="J32" s="1006"/>
      <c r="K32" s="1010"/>
    </row>
    <row r="33" spans="1:11" ht="26" customHeight="1">
      <c r="A33" s="933"/>
      <c r="B33" s="933"/>
      <c r="C33" s="933"/>
      <c r="D33" s="1012"/>
      <c r="E33" s="1014"/>
      <c r="F33" s="1014"/>
      <c r="G33" s="1014"/>
      <c r="H33" s="1014"/>
      <c r="I33" s="1014"/>
      <c r="J33" s="1014"/>
      <c r="K33" s="1013"/>
    </row>
    <row r="34" spans="1:11" ht="26" customHeight="1">
      <c r="A34" s="933"/>
      <c r="B34" s="998">
        <v>15</v>
      </c>
      <c r="C34" s="1008" t="s">
        <v>2276</v>
      </c>
      <c r="D34" s="949" t="s">
        <v>2110</v>
      </c>
      <c r="E34" s="1006">
        <v>-50172.02</v>
      </c>
      <c r="F34" s="1006">
        <v>-50172.02</v>
      </c>
      <c r="G34" s="1006"/>
      <c r="H34" s="1006"/>
      <c r="I34" s="1006"/>
      <c r="J34" s="1006"/>
      <c r="K34" s="1010"/>
    </row>
    <row r="35" spans="1:11" ht="26" customHeight="1">
      <c r="A35" s="933"/>
      <c r="B35" s="1015">
        <v>6</v>
      </c>
      <c r="C35" s="1008" t="s">
        <v>2277</v>
      </c>
      <c r="D35" s="949" t="s">
        <v>2112</v>
      </c>
      <c r="E35" s="1001">
        <f t="shared" ref="E35:J35" si="1">+E32+E34</f>
        <v>188477.06</v>
      </c>
      <c r="F35" s="1001">
        <f t="shared" si="1"/>
        <v>188477.06</v>
      </c>
      <c r="G35" s="1001">
        <f t="shared" si="1"/>
        <v>0</v>
      </c>
      <c r="H35" s="1001">
        <f t="shared" si="1"/>
        <v>0</v>
      </c>
      <c r="I35" s="1001">
        <f t="shared" si="1"/>
        <v>0</v>
      </c>
      <c r="J35" s="1001">
        <f t="shared" si="1"/>
        <v>0</v>
      </c>
      <c r="K35" s="1010"/>
    </row>
    <row r="36" spans="1:11" ht="26" customHeight="1">
      <c r="A36" s="933"/>
      <c r="B36" s="995"/>
      <c r="C36" s="992"/>
      <c r="D36" s="993"/>
      <c r="E36" s="1016"/>
      <c r="F36" s="1016"/>
      <c r="G36" s="1016"/>
      <c r="H36" s="1016"/>
      <c r="I36" s="1016"/>
      <c r="J36" s="1002"/>
      <c r="K36" s="1010"/>
    </row>
    <row r="37" spans="1:11" ht="26" customHeight="1">
      <c r="A37" s="933"/>
      <c r="B37" s="998">
        <v>16</v>
      </c>
      <c r="C37" s="1008" t="s">
        <v>2278</v>
      </c>
      <c r="D37" s="949" t="s">
        <v>2114</v>
      </c>
      <c r="E37" s="1006">
        <v>25816.38</v>
      </c>
      <c r="F37" s="1006">
        <v>25816.38</v>
      </c>
      <c r="G37" s="1006"/>
      <c r="H37" s="1006"/>
      <c r="I37" s="1006"/>
      <c r="J37" s="1006"/>
      <c r="K37" s="1010"/>
    </row>
    <row r="38" spans="1:11" ht="26" customHeight="1">
      <c r="A38" s="933"/>
      <c r="B38" s="1015"/>
      <c r="C38" s="1008" t="s">
        <v>2279</v>
      </c>
      <c r="D38" s="949" t="s">
        <v>2115</v>
      </c>
      <c r="E38" s="1001">
        <f t="shared" ref="E38:J38" si="2">+E32+E37</f>
        <v>264465.45999999996</v>
      </c>
      <c r="F38" s="1001">
        <f t="shared" si="2"/>
        <v>264465.45999999996</v>
      </c>
      <c r="G38" s="1001">
        <f t="shared" si="2"/>
        <v>0</v>
      </c>
      <c r="H38" s="1001">
        <f t="shared" si="2"/>
        <v>0</v>
      </c>
      <c r="I38" s="1001">
        <f t="shared" si="2"/>
        <v>0</v>
      </c>
      <c r="J38" s="1001">
        <f t="shared" si="2"/>
        <v>0</v>
      </c>
      <c r="K38" s="1010"/>
    </row>
    <row r="39" spans="1:11" ht="26" customHeight="1">
      <c r="A39" s="1017"/>
      <c r="B39" s="1018"/>
      <c r="C39" s="1019"/>
      <c r="D39" s="1020"/>
      <c r="E39" s="1021"/>
      <c r="F39" s="1021"/>
      <c r="G39" s="1021"/>
      <c r="H39" s="1021"/>
      <c r="I39" s="1021"/>
      <c r="J39" s="1002"/>
      <c r="K39" s="1010"/>
    </row>
    <row r="40" spans="1:11" ht="26" customHeight="1">
      <c r="A40" s="1022"/>
      <c r="B40" s="998">
        <v>17</v>
      </c>
      <c r="C40" s="1005" t="s">
        <v>2280</v>
      </c>
      <c r="D40" s="949" t="s">
        <v>2117</v>
      </c>
      <c r="E40" s="1006">
        <v>238649.0766</v>
      </c>
      <c r="F40" s="1006">
        <v>238649.0766</v>
      </c>
      <c r="G40" s="1006"/>
      <c r="H40" s="1006"/>
      <c r="I40" s="1006"/>
      <c r="J40" s="1006"/>
      <c r="K40" s="1010"/>
    </row>
    <row r="41" spans="1:11" ht="26" customHeight="1">
      <c r="A41" s="986"/>
      <c r="B41" s="995"/>
      <c r="C41" s="988"/>
      <c r="D41" s="996"/>
      <c r="E41" s="1003"/>
      <c r="F41" s="1016"/>
      <c r="G41" s="1016"/>
      <c r="H41" s="1016"/>
      <c r="I41" s="1016"/>
      <c r="J41" s="1016"/>
      <c r="K41" s="1010"/>
    </row>
    <row r="42" spans="1:11" ht="26" customHeight="1">
      <c r="A42" s="1022"/>
      <c r="B42" s="998">
        <v>18</v>
      </c>
      <c r="C42" s="1008" t="s">
        <v>2281</v>
      </c>
      <c r="D42" s="949" t="s">
        <v>2118</v>
      </c>
      <c r="E42" s="1006">
        <v>-50172.019699999997</v>
      </c>
      <c r="F42" s="1006">
        <v>-50172.019699999997</v>
      </c>
      <c r="G42" s="1006"/>
      <c r="H42" s="1006"/>
      <c r="I42" s="1006"/>
      <c r="J42" s="1006"/>
      <c r="K42" s="1010"/>
    </row>
    <row r="43" spans="1:11" ht="26" customHeight="1">
      <c r="A43" s="986"/>
      <c r="B43" s="1015"/>
      <c r="C43" s="1008" t="s">
        <v>2282</v>
      </c>
      <c r="D43" s="949" t="s">
        <v>2120</v>
      </c>
      <c r="E43" s="1023">
        <f t="shared" ref="E43:J43" si="3">+E40+E42</f>
        <v>188477.0569</v>
      </c>
      <c r="F43" s="1001">
        <f t="shared" si="3"/>
        <v>188477.0569</v>
      </c>
      <c r="G43" s="1001">
        <f t="shared" si="3"/>
        <v>0</v>
      </c>
      <c r="H43" s="1001">
        <f t="shared" si="3"/>
        <v>0</v>
      </c>
      <c r="I43" s="1001">
        <f t="shared" si="3"/>
        <v>0</v>
      </c>
      <c r="J43" s="1001">
        <f t="shared" si="3"/>
        <v>0</v>
      </c>
      <c r="K43" s="1010"/>
    </row>
    <row r="44" spans="1:11" ht="26" customHeight="1">
      <c r="A44" s="986"/>
      <c r="B44" s="995"/>
      <c r="C44" s="992"/>
      <c r="D44" s="993"/>
      <c r="E44" s="1016"/>
      <c r="F44" s="1016"/>
      <c r="G44" s="1016"/>
      <c r="H44" s="1016"/>
      <c r="I44" s="1016"/>
      <c r="J44" s="1002"/>
      <c r="K44" s="1010"/>
    </row>
    <row r="45" spans="1:11" ht="26" customHeight="1">
      <c r="A45" s="1022"/>
      <c r="B45" s="998">
        <v>19</v>
      </c>
      <c r="C45" s="1008" t="s">
        <v>2283</v>
      </c>
      <c r="D45" s="949" t="s">
        <v>2122</v>
      </c>
      <c r="E45" s="1006">
        <v>25816.3783</v>
      </c>
      <c r="F45" s="1006">
        <v>25816.3783</v>
      </c>
      <c r="G45" s="1006"/>
      <c r="H45" s="1006"/>
      <c r="I45" s="1006"/>
      <c r="J45" s="1006"/>
      <c r="K45" s="1010"/>
    </row>
    <row r="46" spans="1:11" ht="26" customHeight="1">
      <c r="A46" s="986"/>
      <c r="B46" s="1024"/>
      <c r="C46" s="1008" t="s">
        <v>2284</v>
      </c>
      <c r="D46" s="949" t="s">
        <v>2123</v>
      </c>
      <c r="E46" s="1001">
        <f t="shared" ref="E46:J46" si="4">+E40+E45</f>
        <v>264465.45490000001</v>
      </c>
      <c r="F46" s="1001">
        <f t="shared" si="4"/>
        <v>264465.45490000001</v>
      </c>
      <c r="G46" s="1001">
        <f t="shared" si="4"/>
        <v>0</v>
      </c>
      <c r="H46" s="1001">
        <f t="shared" si="4"/>
        <v>0</v>
      </c>
      <c r="I46" s="1001">
        <f t="shared" si="4"/>
        <v>0</v>
      </c>
      <c r="J46" s="1001">
        <f t="shared" si="4"/>
        <v>0</v>
      </c>
      <c r="K46" s="1010"/>
    </row>
    <row r="47" spans="1:11" ht="26" customHeight="1">
      <c r="A47" s="986"/>
      <c r="B47"/>
      <c r="C47" s="1025"/>
      <c r="D47" s="1026"/>
      <c r="E47" s="1027"/>
      <c r="F47" s="1027"/>
      <c r="G47" s="1027"/>
      <c r="H47" s="1027"/>
      <c r="I47" s="1027"/>
      <c r="J47" s="1027"/>
      <c r="K47" s="1028"/>
    </row>
    <row r="48" spans="1:11" ht="26" customHeight="1">
      <c r="A48" s="1017"/>
      <c r="B48" s="995"/>
      <c r="C48" s="992"/>
      <c r="D48" s="993"/>
      <c r="E48" s="1029"/>
      <c r="F48" s="1029"/>
      <c r="G48" s="1029"/>
      <c r="H48" s="1029"/>
      <c r="I48" s="1029"/>
      <c r="J48" s="1029"/>
      <c r="K48" s="1010"/>
    </row>
    <row r="49" spans="1:11" ht="26" customHeight="1">
      <c r="A49" s="1030"/>
      <c r="B49" s="998">
        <v>20</v>
      </c>
      <c r="C49" s="1008" t="s">
        <v>2285</v>
      </c>
      <c r="D49" s="949" t="s">
        <v>2124</v>
      </c>
      <c r="E49" s="1029"/>
      <c r="F49" s="1006">
        <v>0.47</v>
      </c>
      <c r="G49" s="1006"/>
      <c r="H49" s="1006"/>
      <c r="I49" s="1006"/>
      <c r="J49" s="1006"/>
      <c r="K49" s="1010"/>
    </row>
    <row r="50" spans="1:11" ht="26" customHeight="1">
      <c r="A50" s="1030"/>
      <c r="B50" s="998">
        <v>21</v>
      </c>
      <c r="C50" s="1008" t="s">
        <v>2286</v>
      </c>
      <c r="D50" s="949" t="s">
        <v>2125</v>
      </c>
      <c r="E50" s="1029"/>
      <c r="F50" s="1006">
        <v>0.28999999999999998</v>
      </c>
      <c r="G50" s="1006"/>
      <c r="H50" s="1006"/>
      <c r="I50" s="1006"/>
      <c r="J50" s="1006"/>
      <c r="K50" s="1010"/>
    </row>
    <row r="51" spans="1:11" ht="26" customHeight="1">
      <c r="A51" s="933"/>
      <c r="B51" s="998">
        <v>22</v>
      </c>
      <c r="C51" s="1008" t="s">
        <v>2287</v>
      </c>
      <c r="D51" s="949" t="s">
        <v>2126</v>
      </c>
      <c r="E51" s="1029"/>
      <c r="F51" s="1006">
        <v>0.45</v>
      </c>
      <c r="G51" s="1006"/>
      <c r="H51" s="1006"/>
      <c r="I51" s="1006"/>
      <c r="J51" s="1006"/>
      <c r="K51" s="1010"/>
    </row>
    <row r="52" spans="1:11" ht="26" customHeight="1">
      <c r="A52" s="933"/>
      <c r="B52" s="998">
        <v>23</v>
      </c>
      <c r="C52" s="1008" t="s">
        <v>2288</v>
      </c>
      <c r="D52" s="949" t="s">
        <v>2128</v>
      </c>
      <c r="E52" s="1029"/>
      <c r="F52" s="1006">
        <v>0.22</v>
      </c>
      <c r="G52" s="1006"/>
      <c r="H52" s="1006"/>
      <c r="I52" s="1006"/>
      <c r="J52" s="1006"/>
      <c r="K52" s="1010"/>
    </row>
    <row r="53" spans="1:11" ht="18.75" customHeight="1">
      <c r="A53" s="933"/>
      <c r="B53" s="995"/>
      <c r="C53" s="992"/>
      <c r="D53" s="993"/>
      <c r="E53" s="992"/>
      <c r="F53" s="992"/>
      <c r="G53" s="992"/>
      <c r="H53" s="992"/>
      <c r="I53" s="992"/>
      <c r="J53" s="992"/>
      <c r="K53" s="1031"/>
    </row>
    <row r="54" spans="1:11" ht="15" customHeight="1" thickBot="1">
      <c r="A54" s="933"/>
      <c r="B54" s="995"/>
      <c r="C54" s="992"/>
      <c r="D54" s="993"/>
      <c r="E54" s="992"/>
      <c r="F54" s="992"/>
      <c r="G54" s="992"/>
      <c r="H54" s="992"/>
      <c r="I54" s="992"/>
      <c r="J54" s="992"/>
      <c r="K54" s="1031"/>
    </row>
    <row r="55" spans="1:11" ht="22" thickBot="1">
      <c r="A55" s="933"/>
      <c r="B55" s="1824" t="s">
        <v>2289</v>
      </c>
      <c r="C55" s="1825"/>
      <c r="D55" s="1825"/>
      <c r="E55" s="1825"/>
      <c r="F55" s="1825"/>
      <c r="G55" s="1825"/>
      <c r="H55" s="1825"/>
      <c r="I55" s="1825"/>
      <c r="J55" s="1826"/>
      <c r="K55" s="1031"/>
    </row>
    <row r="56" spans="1:11" ht="16">
      <c r="A56" s="933"/>
      <c r="B56" s="1032"/>
      <c r="C56" s="1033"/>
      <c r="D56" s="1034"/>
      <c r="E56" s="1035"/>
      <c r="F56" s="1036"/>
      <c r="G56" s="1036"/>
      <c r="H56" s="1036"/>
      <c r="I56" s="1036"/>
      <c r="J56" s="1036"/>
      <c r="K56" s="1031"/>
    </row>
    <row r="57" spans="1:11" s="1039" customFormat="1" ht="16">
      <c r="A57" s="1037"/>
      <c r="B57" s="1827" t="s">
        <v>2290</v>
      </c>
      <c r="C57" s="1828"/>
      <c r="D57" s="1828"/>
      <c r="E57" s="1828"/>
      <c r="F57" s="1828"/>
      <c r="G57" s="1828"/>
      <c r="H57" s="1828"/>
      <c r="I57" s="1828"/>
      <c r="J57" s="1829"/>
      <c r="K57" s="1038"/>
    </row>
    <row r="58" spans="1:11" s="1039" customFormat="1" ht="15.75" customHeight="1">
      <c r="A58" s="1037"/>
      <c r="B58" s="1830" t="s">
        <v>2291</v>
      </c>
      <c r="C58" s="1830"/>
      <c r="D58" s="1830"/>
      <c r="E58" s="1830"/>
      <c r="F58" s="1830"/>
      <c r="G58" s="1830"/>
      <c r="H58" s="1830"/>
      <c r="I58" s="1830"/>
      <c r="J58" s="1830"/>
      <c r="K58" s="1038"/>
    </row>
    <row r="59" spans="1:11" s="1039" customFormat="1" ht="16">
      <c r="A59" s="1037"/>
      <c r="B59" s="1830"/>
      <c r="C59" s="1830"/>
      <c r="D59" s="1830"/>
      <c r="E59" s="1830"/>
      <c r="F59" s="1830"/>
      <c r="G59" s="1830"/>
      <c r="H59" s="1830"/>
      <c r="I59" s="1830"/>
      <c r="J59" s="1830"/>
      <c r="K59" s="1038"/>
    </row>
    <row r="60" spans="1:11" s="1039" customFormat="1" ht="16">
      <c r="A60" s="1037"/>
      <c r="B60" s="1040"/>
      <c r="C60" s="1041"/>
      <c r="D60" s="1042"/>
      <c r="E60" s="1040"/>
      <c r="F60" s="1040"/>
      <c r="G60" s="1040"/>
      <c r="H60" s="1040"/>
      <c r="I60" s="1040"/>
      <c r="J60" s="1040"/>
      <c r="K60" s="1038"/>
    </row>
    <row r="61" spans="1:11" s="1039" customFormat="1" ht="16">
      <c r="A61" s="1037"/>
      <c r="B61" s="1038"/>
      <c r="C61" s="1043"/>
      <c r="D61" s="1044"/>
      <c r="E61" s="1000" t="s">
        <v>2084</v>
      </c>
      <c r="F61" s="1038"/>
      <c r="G61" s="1038"/>
      <c r="H61" s="1038"/>
      <c r="I61" s="1038"/>
      <c r="J61" s="1038"/>
      <c r="K61" s="1038"/>
    </row>
    <row r="62" spans="1:11" s="986" customFormat="1" ht="15.5" customHeight="1">
      <c r="A62" s="1037"/>
      <c r="B62" s="1831" t="s">
        <v>2292</v>
      </c>
      <c r="C62" s="1832"/>
      <c r="D62" s="949" t="s">
        <v>2131</v>
      </c>
      <c r="E62" s="1045" t="s">
        <v>1736</v>
      </c>
      <c r="F62" s="1046"/>
    </row>
    <row r="63" spans="1:11" s="986" customFormat="1" ht="16">
      <c r="A63" s="1037"/>
      <c r="B63" s="1833" t="s">
        <v>2293</v>
      </c>
      <c r="C63" s="1833"/>
      <c r="D63" s="949" t="s">
        <v>2133</v>
      </c>
      <c r="E63" s="1047"/>
      <c r="F63" s="1046"/>
    </row>
    <row r="64" spans="1:11" s="986" customFormat="1" ht="40.5" customHeight="1">
      <c r="A64" s="1037"/>
      <c r="B64" s="1831" t="s">
        <v>2294</v>
      </c>
      <c r="C64" s="1832"/>
      <c r="D64" s="949" t="s">
        <v>2165</v>
      </c>
      <c r="E64" s="1047" t="s">
        <v>2295</v>
      </c>
      <c r="F64" s="1046"/>
    </row>
    <row r="65" spans="1:12" s="1050" customFormat="1" ht="15.75" customHeight="1">
      <c r="A65" s="1037"/>
      <c r="B65" s="1823" t="s">
        <v>2296</v>
      </c>
      <c r="C65" s="1823"/>
      <c r="D65" s="999"/>
      <c r="E65" s="1048"/>
      <c r="F65" s="986"/>
      <c r="G65" s="986"/>
      <c r="H65" s="986"/>
      <c r="I65" s="986"/>
      <c r="J65" s="986"/>
      <c r="K65" s="1049"/>
    </row>
    <row r="66" spans="1:12" s="986" customFormat="1" ht="16">
      <c r="A66" s="1037"/>
      <c r="B66" s="1820" t="s">
        <v>2297</v>
      </c>
      <c r="C66" s="1821"/>
      <c r="D66" s="1051" t="s">
        <v>2166</v>
      </c>
      <c r="E66" s="1045" t="s">
        <v>2298</v>
      </c>
      <c r="F66" s="1046"/>
    </row>
    <row r="67" spans="1:12" s="986" customFormat="1" ht="204">
      <c r="A67" s="1037"/>
      <c r="B67" s="1820" t="s">
        <v>2299</v>
      </c>
      <c r="C67" s="1821"/>
      <c r="D67" s="1051" t="s">
        <v>2230</v>
      </c>
      <c r="E67" s="1047" t="s">
        <v>2300</v>
      </c>
      <c r="F67" s="1046"/>
    </row>
    <row r="68" spans="1:12" s="986" customFormat="1" ht="16">
      <c r="A68" s="1037"/>
      <c r="B68" s="1820" t="s">
        <v>2301</v>
      </c>
      <c r="C68" s="1821"/>
      <c r="D68" s="1051" t="s">
        <v>2232</v>
      </c>
      <c r="E68" s="1052" t="s">
        <v>2298</v>
      </c>
      <c r="F68" s="1046"/>
    </row>
    <row r="69" spans="1:12" s="1054" customFormat="1" ht="204">
      <c r="A69" s="1037"/>
      <c r="B69" s="1820" t="s">
        <v>2299</v>
      </c>
      <c r="C69" s="1821"/>
      <c r="D69" s="1051" t="s">
        <v>2235</v>
      </c>
      <c r="E69" s="1047" t="s">
        <v>2300</v>
      </c>
      <c r="F69" s="1053"/>
    </row>
    <row r="70" spans="1:12" s="986" customFormat="1" ht="15.5" customHeight="1">
      <c r="A70" s="1037"/>
      <c r="B70" s="1823" t="s">
        <v>2302</v>
      </c>
      <c r="C70" s="1823"/>
      <c r="D70" s="1051" t="s">
        <v>2236</v>
      </c>
      <c r="E70" s="1045" t="s">
        <v>1736</v>
      </c>
      <c r="F70" s="1046"/>
      <c r="L70" s="1046"/>
    </row>
    <row r="71" spans="1:12" s="986" customFormat="1" ht="16">
      <c r="A71" s="1037"/>
      <c r="B71" s="1822" t="s">
        <v>2303</v>
      </c>
      <c r="C71" s="1822"/>
      <c r="D71" s="1051" t="s">
        <v>2239</v>
      </c>
      <c r="E71" s="1047"/>
      <c r="F71" s="1046"/>
      <c r="L71" s="1046"/>
    </row>
    <row r="72" spans="1:12" s="1050" customFormat="1" ht="15.5" customHeight="1">
      <c r="A72" s="1037"/>
      <c r="B72" s="1823" t="s">
        <v>2304</v>
      </c>
      <c r="C72" s="1823"/>
      <c r="D72" s="1051" t="s">
        <v>2241</v>
      </c>
      <c r="E72" s="1045" t="s">
        <v>1736</v>
      </c>
      <c r="F72" s="1046"/>
      <c r="G72" s="986"/>
      <c r="H72" s="986"/>
      <c r="I72" s="986"/>
      <c r="J72" s="986"/>
      <c r="K72" s="986"/>
    </row>
    <row r="73" spans="1:12" s="1050" customFormat="1" ht="16">
      <c r="A73" s="1037"/>
      <c r="B73" s="1822" t="s">
        <v>2303</v>
      </c>
      <c r="C73" s="1822"/>
      <c r="D73" s="1051" t="s">
        <v>2305</v>
      </c>
      <c r="E73" s="1047"/>
      <c r="F73" s="1046"/>
      <c r="G73" s="986"/>
      <c r="H73" s="986"/>
      <c r="I73" s="986"/>
      <c r="J73" s="986"/>
      <c r="K73" s="986"/>
      <c r="L73" s="1055"/>
    </row>
    <row r="74" spans="1:12" s="1050" customFormat="1" ht="15.75" customHeight="1">
      <c r="A74" s="1037"/>
      <c r="B74" s="1823" t="s">
        <v>2306</v>
      </c>
      <c r="C74" s="1823"/>
      <c r="D74" s="1051" t="s">
        <v>2307</v>
      </c>
      <c r="E74" s="1045" t="s">
        <v>1736</v>
      </c>
      <c r="F74" s="1046"/>
      <c r="G74" s="986"/>
      <c r="H74" s="986"/>
      <c r="I74" s="986"/>
      <c r="J74" s="986"/>
      <c r="K74" s="986"/>
    </row>
    <row r="75" spans="1:12" s="986" customFormat="1" ht="16">
      <c r="A75" s="1037"/>
      <c r="B75" s="1820" t="s">
        <v>2303</v>
      </c>
      <c r="C75" s="1821"/>
      <c r="D75" s="1051" t="s">
        <v>2308</v>
      </c>
      <c r="E75" s="1047"/>
      <c r="F75" s="1046"/>
    </row>
    <row r="76" spans="1:12" s="986" customFormat="1" ht="15.5" customHeight="1">
      <c r="A76" s="1037"/>
      <c r="B76" s="1823" t="s">
        <v>2309</v>
      </c>
      <c r="C76" s="1823"/>
      <c r="D76" s="1056"/>
      <c r="E76" s="1004"/>
    </row>
    <row r="77" spans="1:12" s="986" customFormat="1" ht="34">
      <c r="A77" s="1037"/>
      <c r="B77" s="1820" t="s">
        <v>2310</v>
      </c>
      <c r="C77" s="1821"/>
      <c r="D77" s="1051" t="s">
        <v>2311</v>
      </c>
      <c r="E77" s="1047" t="s">
        <v>2312</v>
      </c>
      <c r="F77" s="1046"/>
    </row>
    <row r="78" spans="1:12" s="986" customFormat="1" ht="17">
      <c r="A78" s="1037"/>
      <c r="B78" s="1820" t="s">
        <v>2313</v>
      </c>
      <c r="C78" s="1821"/>
      <c r="D78" s="1051" t="s">
        <v>2314</v>
      </c>
      <c r="E78" s="1047" t="s">
        <v>2315</v>
      </c>
      <c r="F78" s="1053"/>
      <c r="G78" s="1054"/>
      <c r="H78" s="1054"/>
      <c r="I78" s="1054"/>
      <c r="J78" s="1054"/>
      <c r="K78" s="1054"/>
    </row>
    <row r="79" spans="1:12" s="986" customFormat="1">
      <c r="A79" s="1057"/>
      <c r="B79" s="1058"/>
      <c r="C79" s="1058"/>
      <c r="D79" s="1059"/>
      <c r="E79" s="1058"/>
      <c r="L79" s="1046"/>
    </row>
    <row r="80" spans="1:12" s="986" customFormat="1" ht="31.5" hidden="1" customHeight="1">
      <c r="A80" s="1057"/>
      <c r="B80" s="1050"/>
      <c r="C80" s="1050"/>
      <c r="D80" s="1060"/>
      <c r="E80" s="1050"/>
    </row>
    <row r="81" spans="4:4" s="986" customFormat="1" ht="26" hidden="1" customHeight="1">
      <c r="D81" s="987"/>
    </row>
    <row r="82" spans="4:4" s="986" customFormat="1" hidden="1">
      <c r="D82" s="987"/>
    </row>
    <row r="83" spans="4:4" s="986" customFormat="1" hidden="1">
      <c r="D83" s="987"/>
    </row>
    <row r="84" spans="4:4" s="986" customFormat="1" hidden="1">
      <c r="D84" s="987"/>
    </row>
    <row r="85" spans="4:4" s="986" customFormat="1" hidden="1">
      <c r="D85" s="987"/>
    </row>
    <row r="86" spans="4:4" s="986" customFormat="1" hidden="1">
      <c r="D86" s="987"/>
    </row>
    <row r="87" spans="4:4" s="986" customFormat="1" hidden="1">
      <c r="D87" s="987"/>
    </row>
    <row r="88" spans="4:4" s="986" customFormat="1" hidden="1">
      <c r="D88" s="987"/>
    </row>
    <row r="89" spans="4:4" s="986" customFormat="1" hidden="1">
      <c r="D89" s="987"/>
    </row>
    <row r="90" spans="4:4" s="986" customFormat="1" hidden="1">
      <c r="D90" s="987"/>
    </row>
    <row r="91" spans="4:4" s="986" customFormat="1" hidden="1">
      <c r="D91" s="987"/>
    </row>
    <row r="92" spans="4:4" s="986" customFormat="1" hidden="1">
      <c r="D92" s="987"/>
    </row>
    <row r="93" spans="4:4" s="986" customFormat="1" hidden="1">
      <c r="D93" s="987"/>
    </row>
    <row r="94" spans="4:4" s="986" customFormat="1" hidden="1">
      <c r="D94" s="987"/>
    </row>
    <row r="95" spans="4:4" s="986" customFormat="1" hidden="1">
      <c r="D95" s="987"/>
    </row>
    <row r="96" spans="4:4" s="986" customFormat="1" hidden="1">
      <c r="D96" s="987"/>
    </row>
    <row r="97" spans="4:4" s="986" customFormat="1" hidden="1">
      <c r="D97" s="987"/>
    </row>
    <row r="98" spans="4:4" s="986" customFormat="1" hidden="1">
      <c r="D98" s="987"/>
    </row>
    <row r="99" spans="4:4" s="986" customFormat="1" hidden="1">
      <c r="D99" s="987"/>
    </row>
    <row r="100" spans="4:4" s="986" customFormat="1" hidden="1">
      <c r="D100" s="987"/>
    </row>
    <row r="101" spans="4:4" s="986" customFormat="1" hidden="1">
      <c r="D101" s="987"/>
    </row>
    <row r="102" spans="4:4" s="986" customFormat="1" hidden="1">
      <c r="D102" s="987"/>
    </row>
    <row r="103" spans="4:4" s="986" customFormat="1" hidden="1">
      <c r="D103" s="987"/>
    </row>
    <row r="104" spans="4:4" s="986" customFormat="1" hidden="1">
      <c r="D104" s="987"/>
    </row>
    <row r="105" spans="4:4" s="986" customFormat="1" hidden="1">
      <c r="D105" s="987"/>
    </row>
    <row r="106" spans="4:4" s="986" customFormat="1" hidden="1">
      <c r="D106" s="987"/>
    </row>
    <row r="107" spans="4:4" s="986" customFormat="1" hidden="1">
      <c r="D107" s="987"/>
    </row>
    <row r="108" spans="4:4" s="986" customFormat="1" hidden="1">
      <c r="D108" s="987"/>
    </row>
    <row r="109" spans="4:4" s="986" customFormat="1" hidden="1">
      <c r="D109" s="987"/>
    </row>
    <row r="110" spans="4:4" s="986" customFormat="1" hidden="1">
      <c r="D110" s="987"/>
    </row>
    <row r="111" spans="4:4" s="986" customFormat="1" hidden="1">
      <c r="D111" s="987"/>
    </row>
    <row r="112" spans="4:4" s="986" customFormat="1" hidden="1">
      <c r="D112" s="987"/>
    </row>
    <row r="113" spans="1:11" s="986" customFormat="1" hidden="1">
      <c r="D113" s="987"/>
    </row>
    <row r="114" spans="1:11" s="986" customFormat="1" hidden="1">
      <c r="D114" s="987"/>
    </row>
    <row r="115" spans="1:11" s="986" customFormat="1" hidden="1">
      <c r="A115" s="1022"/>
      <c r="D115" s="987"/>
      <c r="K115" s="1046"/>
    </row>
    <row r="116" spans="1:11" s="986" customFormat="1" hidden="1">
      <c r="A116" s="1022"/>
      <c r="D116" s="987"/>
      <c r="K116" s="1046"/>
    </row>
    <row r="117" spans="1:11" s="986" customFormat="1" hidden="1">
      <c r="A117" s="1022"/>
      <c r="D117" s="987"/>
      <c r="K117" s="1046"/>
    </row>
  </sheetData>
  <mergeCells count="27">
    <mergeCell ref="B6:J6"/>
    <mergeCell ref="B7:E7"/>
    <mergeCell ref="B8:E8"/>
    <mergeCell ref="F11:J11"/>
    <mergeCell ref="B13:B14"/>
    <mergeCell ref="C13:C14"/>
    <mergeCell ref="F13:J13"/>
    <mergeCell ref="B70:C70"/>
    <mergeCell ref="B55:J55"/>
    <mergeCell ref="B57:J57"/>
    <mergeCell ref="B58:J59"/>
    <mergeCell ref="B62:C62"/>
    <mergeCell ref="B63:C63"/>
    <mergeCell ref="B64:C64"/>
    <mergeCell ref="B65:C65"/>
    <mergeCell ref="B66:C66"/>
    <mergeCell ref="B67:C67"/>
    <mergeCell ref="B68:C68"/>
    <mergeCell ref="B69:C69"/>
    <mergeCell ref="B77:C77"/>
    <mergeCell ref="B78:C78"/>
    <mergeCell ref="B71:C71"/>
    <mergeCell ref="B72:C72"/>
    <mergeCell ref="B73:C73"/>
    <mergeCell ref="B74:C74"/>
    <mergeCell ref="B75:C75"/>
    <mergeCell ref="B76:C76"/>
  </mergeCells>
  <conditionalFormatting sqref="E73 L73 E75">
    <cfRule type="expression" dxfId="1" priority="1">
      <formula>$E$74="No"</formula>
    </cfRule>
  </conditionalFormatting>
  <dataValidations count="3">
    <dataValidation type="custom" allowBlank="1" showInputMessage="1" showErrorMessage="1" error="Numeric value expected" sqref="F20:I22 F25:J30 E32:J32 E34:J34 E37:J37 E40:J40 E42:J42 E45:J45 F49:J52 F16:J17" xr:uid="{AB622545-22BB-449B-A33B-569D028BD5FE}">
      <formula1>ISNUMBER(E16)</formula1>
    </dataValidation>
    <dataValidation type="list" allowBlank="1" showInputMessage="1" showErrorMessage="1" sqref="E62 E70 E72 E74" xr:uid="{2A096ED3-DBB4-4ACC-88B1-B01F76DE86F5}">
      <formula1>"Yes, No"</formula1>
    </dataValidation>
    <dataValidation type="list" allowBlank="1" showInputMessage="1" showErrorMessage="1" sqref="E66 E68" xr:uid="{32F49E68-ABBE-4BBF-8C43-E82585F48ACF}">
      <formula1>"Unconditional cash flows, Cash flows partially or fully conditional on interest rate scenario"</formula1>
    </dataValidation>
  </dataValidation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9351-095D-4E5C-9CAD-1EB77F3E078C}">
  <sheetPr codeName="Sheet106"/>
  <dimension ref="A1:Z13"/>
  <sheetViews>
    <sheetView workbookViewId="0">
      <selection activeCell="F1" sqref="F1"/>
    </sheetView>
  </sheetViews>
  <sheetFormatPr baseColWidth="10" defaultColWidth="0" defaultRowHeight="15" customHeight="1" zeroHeight="1" outlineLevelRow="1"/>
  <cols>
    <col min="1" max="1" width="4.5" style="863" customWidth="1"/>
    <col min="2" max="2" width="18.83203125" customWidth="1"/>
    <col min="3" max="3" width="16.1640625" customWidth="1"/>
    <col min="4" max="4" width="18.83203125" customWidth="1"/>
    <col min="5" max="5" width="10.83203125" customWidth="1"/>
    <col min="6" max="11" width="45.5" customWidth="1"/>
    <col min="12" max="12" width="4.5" style="863" customWidth="1"/>
    <col min="13" max="14" width="20.1640625" hidden="1" customWidth="1"/>
    <col min="15" max="15" width="19.5" hidden="1" customWidth="1"/>
    <col min="16" max="16" width="9.5" hidden="1" customWidth="1"/>
    <col min="17" max="17" width="8.83203125" hidden="1" customWidth="1"/>
    <col min="18" max="18" width="9.1640625" hidden="1" customWidth="1"/>
    <col min="19" max="19" width="20.1640625" hidden="1" customWidth="1"/>
    <col min="20" max="22" width="16.1640625" hidden="1" customWidth="1"/>
    <col min="23" max="23" width="9.5" hidden="1" customWidth="1"/>
    <col min="24" max="24" width="8.83203125" hidden="1" customWidth="1"/>
    <col min="25" max="25" width="9.1640625" hidden="1" customWidth="1"/>
    <col min="26" max="26" width="20.1640625" hidden="1" customWidth="1"/>
    <col min="27" max="16384" width="16.1640625" hidden="1"/>
  </cols>
  <sheetData>
    <row r="1" spans="1:12">
      <c r="B1" s="988"/>
      <c r="C1" s="988"/>
      <c r="D1" s="988"/>
      <c r="E1" s="988"/>
      <c r="F1" s="988"/>
      <c r="G1" s="988"/>
      <c r="H1" s="988"/>
      <c r="I1" s="988"/>
      <c r="J1" s="988"/>
      <c r="K1" s="988"/>
    </row>
    <row r="2" spans="1:12">
      <c r="B2" s="1061" t="s">
        <v>2069</v>
      </c>
      <c r="C2" s="1062" t="s">
        <v>2070</v>
      </c>
      <c r="D2" s="988"/>
      <c r="E2" s="988"/>
      <c r="F2" s="988"/>
      <c r="G2" s="988"/>
      <c r="H2" s="988"/>
      <c r="I2" s="988"/>
      <c r="J2" s="988"/>
      <c r="K2" s="988"/>
    </row>
    <row r="3" spans="1:12" ht="36.75" customHeight="1">
      <c r="B3" s="1061" t="s">
        <v>2071</v>
      </c>
      <c r="C3" s="1062" t="s">
        <v>2072</v>
      </c>
      <c r="D3" s="988"/>
      <c r="E3" s="988"/>
      <c r="F3" s="988"/>
      <c r="G3" s="988"/>
      <c r="H3" s="988"/>
      <c r="I3" s="988"/>
      <c r="J3" s="988"/>
      <c r="K3" s="988"/>
    </row>
    <row r="4" spans="1:12" ht="16" thickBot="1">
      <c r="A4" s="941"/>
      <c r="B4" s="988"/>
      <c r="C4" s="988"/>
      <c r="D4" s="988"/>
      <c r="E4" s="988"/>
      <c r="F4" s="988"/>
      <c r="G4" s="988"/>
      <c r="H4" s="988"/>
      <c r="I4" s="988"/>
      <c r="J4" s="988"/>
      <c r="K4" s="988"/>
      <c r="L4" s="941"/>
    </row>
    <row r="5" spans="1:12" ht="38.25" customHeight="1" thickBot="1">
      <c r="A5" s="941"/>
      <c r="B5" s="1844" t="s">
        <v>2316</v>
      </c>
      <c r="C5" s="1845"/>
      <c r="D5" s="1845"/>
      <c r="E5" s="1845"/>
      <c r="F5" s="1845"/>
      <c r="G5" s="1845"/>
      <c r="H5" s="1845"/>
      <c r="I5" s="1845"/>
      <c r="J5" s="1845"/>
      <c r="K5" s="1846"/>
      <c r="L5" s="941"/>
    </row>
    <row r="6" spans="1:12" ht="38.25" customHeight="1">
      <c r="A6"/>
      <c r="B6" s="988"/>
      <c r="C6" s="988"/>
      <c r="D6" s="988"/>
      <c r="E6" s="988"/>
      <c r="F6" s="1063"/>
      <c r="G6" s="988"/>
      <c r="H6" s="1063"/>
      <c r="I6" s="988"/>
      <c r="J6" s="1063"/>
      <c r="K6" s="988"/>
      <c r="L6"/>
    </row>
    <row r="7" spans="1:12" ht="39.75" customHeight="1">
      <c r="A7" s="941"/>
      <c r="B7" s="988"/>
      <c r="C7" s="988"/>
      <c r="D7" s="988"/>
      <c r="E7" s="988"/>
      <c r="F7" s="988"/>
      <c r="G7" s="1064" t="s">
        <v>1545</v>
      </c>
      <c r="H7" s="1064" t="s">
        <v>2443</v>
      </c>
      <c r="I7" s="1064" t="s">
        <v>1109</v>
      </c>
      <c r="J7" s="1064" t="s">
        <v>1109</v>
      </c>
      <c r="K7" s="1065" t="s">
        <v>2258</v>
      </c>
    </row>
    <row r="8" spans="1:12" ht="22.5" customHeight="1">
      <c r="A8" s="941"/>
      <c r="B8" s="988"/>
      <c r="C8" s="988"/>
      <c r="D8" s="988"/>
      <c r="E8" s="988"/>
      <c r="F8" s="1065" t="s">
        <v>2243</v>
      </c>
      <c r="G8" s="1847" t="s">
        <v>2243</v>
      </c>
      <c r="H8" s="1848" t="s">
        <v>2243</v>
      </c>
      <c r="I8" s="1848" t="s">
        <v>2243</v>
      </c>
      <c r="J8" s="1848" t="s">
        <v>2243</v>
      </c>
      <c r="K8" s="1849" t="s">
        <v>2243</v>
      </c>
    </row>
    <row r="9" spans="1:12" ht="22.5" customHeight="1">
      <c r="A9" s="941"/>
      <c r="B9" s="988"/>
      <c r="C9" s="988"/>
      <c r="D9" s="988"/>
      <c r="E9" s="988"/>
      <c r="F9" s="1066" t="s">
        <v>2084</v>
      </c>
      <c r="G9" s="1066" t="s">
        <v>2085</v>
      </c>
      <c r="H9" s="1066" t="s">
        <v>2086</v>
      </c>
      <c r="I9" s="1066" t="s">
        <v>2087</v>
      </c>
      <c r="J9" s="1066" t="s">
        <v>2088</v>
      </c>
      <c r="K9" s="1066" t="s">
        <v>2089</v>
      </c>
    </row>
    <row r="10" spans="1:12" outlineLevel="1">
      <c r="A10" s="941"/>
      <c r="B10" s="1850" t="s">
        <v>2317</v>
      </c>
      <c r="C10" s="1850"/>
      <c r="D10" s="1850"/>
      <c r="E10" s="1067" t="s">
        <v>2084</v>
      </c>
      <c r="F10" s="1068">
        <f>F11-F12</f>
        <v>253635.46807445155</v>
      </c>
      <c r="G10" s="1068">
        <f>G11-G12</f>
        <v>222066.72528445153</v>
      </c>
      <c r="H10" s="1068">
        <f t="shared" ref="H10:K10" si="0">H11-H12</f>
        <v>31568.74279</v>
      </c>
      <c r="I10" s="1068">
        <f t="shared" si="0"/>
        <v>0</v>
      </c>
      <c r="J10" s="1068">
        <f t="shared" si="0"/>
        <v>0</v>
      </c>
      <c r="K10" s="1068">
        <f t="shared" si="0"/>
        <v>0</v>
      </c>
    </row>
    <row r="11" spans="1:12" outlineLevel="1">
      <c r="A11" s="941"/>
      <c r="B11" s="1851" t="s">
        <v>2318</v>
      </c>
      <c r="C11" s="1851"/>
      <c r="D11" s="1851"/>
      <c r="E11" s="1067" t="s">
        <v>2085</v>
      </c>
      <c r="F11" s="1068">
        <f>SUM(G11:K11)</f>
        <v>434668.28120274626</v>
      </c>
      <c r="G11" s="1069">
        <v>376328.08828274626</v>
      </c>
      <c r="H11" s="1069">
        <v>58340.192919999994</v>
      </c>
      <c r="I11" s="1069"/>
      <c r="J11" s="1069"/>
      <c r="K11" s="1069"/>
    </row>
    <row r="12" spans="1:12" outlineLevel="1">
      <c r="A12" s="941"/>
      <c r="B12" s="1852" t="s">
        <v>2319</v>
      </c>
      <c r="C12" s="1852"/>
      <c r="D12" s="1852"/>
      <c r="E12" s="1067" t="s">
        <v>2086</v>
      </c>
      <c r="F12" s="1068">
        <f>SUM(G12:K12)</f>
        <v>181032.81312829471</v>
      </c>
      <c r="G12" s="1069">
        <v>154261.36299829473</v>
      </c>
      <c r="H12" s="1069">
        <v>26771.450129999994</v>
      </c>
      <c r="I12" s="1069"/>
      <c r="J12" s="1069"/>
      <c r="K12" s="1069"/>
    </row>
    <row r="13" spans="1:12" s="988" customFormat="1">
      <c r="A13" s="863"/>
    </row>
  </sheetData>
  <mergeCells count="5">
    <mergeCell ref="B5:K5"/>
    <mergeCell ref="G8:K8"/>
    <mergeCell ref="B10:D10"/>
    <mergeCell ref="B11:D11"/>
    <mergeCell ref="B12:D12"/>
  </mergeCells>
  <conditionalFormatting sqref="G11:K12">
    <cfRule type="cellIs" dxfId="0" priority="1" stopIfTrue="1" operator="lessThan">
      <formula>0</formula>
    </cfRule>
  </conditionalFormatting>
  <dataValidations count="1">
    <dataValidation type="decimal" operator="greaterThanOrEqual" allowBlank="1" showInputMessage="1" showErrorMessage="1" error="Numeric value should be positive" sqref="G11:K12" xr:uid="{67ED61D3-4F75-4012-A1E9-A857F399ED16}">
      <formula1>0</formula1>
    </dataValidation>
  </dataValidation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17A9-F896-4380-8077-7C54B8BF7C80}">
  <sheetPr codeName="Sheet110"/>
  <dimension ref="A1:F15"/>
  <sheetViews>
    <sheetView workbookViewId="0"/>
  </sheetViews>
  <sheetFormatPr baseColWidth="10" defaultColWidth="8.83203125" defaultRowHeight="13"/>
  <cols>
    <col min="1" max="1" width="11.83203125" style="616" customWidth="1"/>
    <col min="2" max="2" width="78.5" style="616" customWidth="1"/>
    <col min="3" max="7" width="17.5" style="616" customWidth="1"/>
    <col min="8" max="8" width="19.5" style="616" customWidth="1"/>
    <col min="9" max="10" width="17.5" style="616" customWidth="1"/>
    <col min="11" max="11" width="13.5" style="616" customWidth="1"/>
    <col min="12" max="16384" width="8.83203125" style="616"/>
  </cols>
  <sheetData>
    <row r="1" spans="1:6" ht="19">
      <c r="A1" s="635" t="s">
        <v>1579</v>
      </c>
      <c r="C1" s="616" t="s">
        <v>190</v>
      </c>
      <c r="D1" s="616" t="s">
        <v>1609</v>
      </c>
    </row>
    <row r="2" spans="1:6" ht="15">
      <c r="A2" s="1" t="s">
        <v>1610</v>
      </c>
    </row>
    <row r="3" spans="1:6" ht="15">
      <c r="A3" s="1"/>
    </row>
    <row r="5" spans="1:6" ht="16">
      <c r="A5" s="216" t="s">
        <v>113</v>
      </c>
      <c r="B5" s="80" t="s">
        <v>122</v>
      </c>
    </row>
    <row r="6" spans="1:6" ht="16">
      <c r="A6" s="15" t="s">
        <v>116</v>
      </c>
      <c r="B6" s="27" t="s">
        <v>1611</v>
      </c>
    </row>
    <row r="7" spans="1:6" ht="52.5" customHeight="1">
      <c r="A7" s="658" t="s">
        <v>117</v>
      </c>
      <c r="B7" s="659" t="s">
        <v>1612</v>
      </c>
      <c r="C7" s="660"/>
      <c r="D7" s="660"/>
      <c r="E7" s="660"/>
      <c r="F7" s="660"/>
    </row>
    <row r="8" spans="1:6" ht="17.25" customHeight="1">
      <c r="A8" s="661"/>
      <c r="B8" s="228"/>
      <c r="C8" s="662"/>
      <c r="D8" s="662"/>
      <c r="E8" s="662"/>
      <c r="F8" s="662"/>
    </row>
    <row r="9" spans="1:6" ht="15">
      <c r="A9" s="661"/>
      <c r="B9" s="662"/>
      <c r="C9" s="662"/>
      <c r="D9" s="662"/>
      <c r="E9" s="662"/>
      <c r="F9" s="662"/>
    </row>
    <row r="10" spans="1:6" ht="15">
      <c r="A10" s="661"/>
      <c r="B10" s="662"/>
      <c r="C10" s="662"/>
      <c r="D10" s="662"/>
      <c r="E10" s="662"/>
      <c r="F10" s="662"/>
    </row>
    <row r="11" spans="1:6" ht="15">
      <c r="A11" s="661"/>
      <c r="B11" s="662"/>
      <c r="C11" s="662"/>
      <c r="D11" s="662"/>
      <c r="E11" s="662"/>
      <c r="F11" s="662"/>
    </row>
    <row r="12" spans="1:6" ht="15">
      <c r="A12" s="661"/>
      <c r="B12" s="450"/>
      <c r="C12" s="450"/>
      <c r="D12" s="450"/>
      <c r="E12" s="450"/>
      <c r="F12" s="450"/>
    </row>
    <row r="13" spans="1:6" ht="15">
      <c r="A13" s="663"/>
      <c r="B13" s="450"/>
      <c r="C13" s="450"/>
      <c r="D13" s="450"/>
      <c r="E13" s="450"/>
      <c r="F13" s="450"/>
    </row>
    <row r="14" spans="1:6" ht="15">
      <c r="A14" s="663"/>
      <c r="B14" s="450"/>
      <c r="C14" s="450"/>
      <c r="D14" s="450"/>
      <c r="E14" s="450"/>
      <c r="F14" s="450"/>
    </row>
    <row r="15" spans="1:6">
      <c r="B15" s="646"/>
    </row>
  </sheetData>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110</vt:i4>
      </vt:variant>
      <vt:variant>
        <vt:lpstr>Named Ranges</vt:lpstr>
      </vt:variant>
      <vt:variant>
        <vt:i4>16</vt:i4>
      </vt:variant>
    </vt:vector>
  </HeadingPairs>
  <TitlesOfParts>
    <vt:vector size="126" baseType="lpstr">
      <vt:lpstr>TOC</vt:lpstr>
      <vt:lpstr>EU OV1</vt:lpstr>
      <vt:lpstr>EU KM1</vt:lpstr>
      <vt:lpstr>EU INS2</vt:lpstr>
      <vt:lpstr>EU INS1</vt:lpstr>
      <vt:lpstr>EU OVC</vt:lpstr>
      <vt:lpstr>EU OVA</vt:lpstr>
      <vt:lpstr>EU OVB</vt:lpstr>
      <vt:lpstr>EU LI1</vt:lpstr>
      <vt:lpstr>EU LI2</vt:lpstr>
      <vt:lpstr>EU LI3</vt:lpstr>
      <vt:lpstr>EU LIA</vt:lpstr>
      <vt:lpstr>EU LIB</vt:lpstr>
      <vt:lpstr>EU PV1</vt:lpstr>
      <vt:lpstr>EU CC1</vt:lpstr>
      <vt:lpstr>EU CC2</vt:lpstr>
      <vt:lpstr>EU CCA</vt:lpstr>
      <vt:lpstr>EU CCyB1</vt:lpstr>
      <vt:lpstr>EU CCyB2</vt:lpstr>
      <vt:lpstr>EU LR1</vt:lpstr>
      <vt:lpstr>EU LR2</vt:lpstr>
      <vt:lpstr>EU LR3</vt:lpstr>
      <vt:lpstr>EU LRA</vt:lpstr>
      <vt:lpstr>EU LIQA</vt:lpstr>
      <vt:lpstr>EU LIQ1</vt:lpstr>
      <vt:lpstr>EU LIQB</vt:lpstr>
      <vt:lpstr>EU LIQ2</vt:lpstr>
      <vt:lpstr>EU CRA</vt:lpstr>
      <vt:lpstr>EU CRB</vt:lpstr>
      <vt:lpstr>EU CR1</vt:lpstr>
      <vt:lpstr>EU CR1-A</vt:lpstr>
      <vt:lpstr>EU CR2</vt:lpstr>
      <vt:lpstr>EU CR2a</vt:lpstr>
      <vt:lpstr>EU CQ7</vt:lpstr>
      <vt:lpstr>EU CQ1</vt:lpstr>
      <vt:lpstr>EU CQ2</vt:lpstr>
      <vt:lpstr>EU CQ3</vt:lpstr>
      <vt:lpstr>EU CQ4</vt:lpstr>
      <vt:lpstr>EU CQ6</vt:lpstr>
      <vt:lpstr>EU CQ8</vt:lpstr>
      <vt:lpstr>EU CRC</vt:lpstr>
      <vt:lpstr>EU CQ5</vt:lpstr>
      <vt:lpstr>EU CR3</vt:lpstr>
      <vt:lpstr>EU CRD</vt:lpstr>
      <vt:lpstr>EU CR4</vt:lpstr>
      <vt:lpstr>EU CR5</vt:lpstr>
      <vt:lpstr>Map</vt:lpstr>
      <vt:lpstr>EU CRE</vt:lpstr>
      <vt:lpstr>EU CR6</vt:lpstr>
      <vt:lpstr>EU CR6-A</vt:lpstr>
      <vt:lpstr>EU CR7</vt:lpstr>
      <vt:lpstr>EU CR7-A</vt:lpstr>
      <vt:lpstr>EU CR8</vt:lpstr>
      <vt:lpstr>EU CR9</vt:lpstr>
      <vt:lpstr>EU CR9.1</vt:lpstr>
      <vt:lpstr>EU CR10</vt:lpstr>
      <vt:lpstr>EU CCRA</vt:lpstr>
      <vt:lpstr>EU CCR1</vt:lpstr>
      <vt:lpstr>EU CCR2</vt:lpstr>
      <vt:lpstr>EU CCR3</vt:lpstr>
      <vt:lpstr>EU CCR4</vt:lpstr>
      <vt:lpstr>EU CCR5</vt:lpstr>
      <vt:lpstr>EU CCR6</vt:lpstr>
      <vt:lpstr>EU CCR7</vt:lpstr>
      <vt:lpstr>EU CCR8</vt:lpstr>
      <vt:lpstr>EU-SECA</vt:lpstr>
      <vt:lpstr>EU-SEC1</vt:lpstr>
      <vt:lpstr>EU-SEC2</vt:lpstr>
      <vt:lpstr>EU-SEC3</vt:lpstr>
      <vt:lpstr>EU-SEC4</vt:lpstr>
      <vt:lpstr>EU-SEC5</vt:lpstr>
      <vt:lpstr>EU MRA</vt:lpstr>
      <vt:lpstr>EU MR1</vt:lpstr>
      <vt:lpstr>EU MRB</vt:lpstr>
      <vt:lpstr>EU MR2-A</vt:lpstr>
      <vt:lpstr>EU MR2-B</vt:lpstr>
      <vt:lpstr>EU MR3</vt:lpstr>
      <vt:lpstr>EU MR4</vt:lpstr>
      <vt:lpstr>EU ORA</vt:lpstr>
      <vt:lpstr>EU OR1</vt:lpstr>
      <vt:lpstr>EU REMA</vt:lpstr>
      <vt:lpstr>EU REMA_base</vt:lpstr>
      <vt:lpstr>EU REM1</vt:lpstr>
      <vt:lpstr>EU REM2</vt:lpstr>
      <vt:lpstr>EU REM3</vt:lpstr>
      <vt:lpstr>EU REM4</vt:lpstr>
      <vt:lpstr>EU REM5</vt:lpstr>
      <vt:lpstr>EU AE3</vt:lpstr>
      <vt:lpstr>EU AE1</vt:lpstr>
      <vt:lpstr>EU AE2</vt:lpstr>
      <vt:lpstr>Qualitative-Environmental risk</vt:lpstr>
      <vt:lpstr>Qualitative-Social risk</vt:lpstr>
      <vt:lpstr>Qualitative-Governance risk</vt:lpstr>
      <vt:lpstr>1.CC Transition risk-Banking b.</vt:lpstr>
      <vt:lpstr>2.CC Trans-BB.RE collateral</vt:lpstr>
      <vt:lpstr>3.CC Trans-BB.alignment metrics</vt:lpstr>
      <vt:lpstr>4.CC Transition-toppollutcomp</vt:lpstr>
      <vt:lpstr>5.CC Physical risk</vt:lpstr>
      <vt:lpstr>6. Summary GAR </vt:lpstr>
      <vt:lpstr>7.Mitigating actions-GAR assets</vt:lpstr>
      <vt:lpstr>8.Mitigating actions - GAR %</vt:lpstr>
      <vt:lpstr>10.Other mitigating actions</vt:lpstr>
      <vt:lpstr>1_IRRBB_CSRBB_mapping</vt:lpstr>
      <vt:lpstr>2_CSRBB_sensitivities</vt:lpstr>
      <vt:lpstr>3_Unrealised losses</vt:lpstr>
      <vt:lpstr>4_CSRBB_Additional</vt:lpstr>
      <vt:lpstr>5_NMD_Stratification</vt:lpstr>
      <vt:lpstr>6_IRRBB_Additional</vt:lpstr>
      <vt:lpstr>7_Realised_NII</vt:lpstr>
      <vt:lpstr>EU AE4</vt:lpstr>
      <vt:lpstr>'EU MR1'!_ftn1</vt:lpstr>
      <vt:lpstr>'EU MR1'!_ftnref1</vt:lpstr>
      <vt:lpstr>'EU LI1'!_Toc483499698</vt:lpstr>
      <vt:lpstr>'EU CC1'!Print_Area</vt:lpstr>
      <vt:lpstr>'EU CR3'!Print_Area</vt:lpstr>
      <vt:lpstr>'EU CR6-A'!Print_Area</vt:lpstr>
      <vt:lpstr>'EU CR7'!Print_Area</vt:lpstr>
      <vt:lpstr>'EU CR9'!Print_Area</vt:lpstr>
      <vt:lpstr>'EU CR9.1'!Print_Area</vt:lpstr>
      <vt:lpstr>'EU LI1'!Print_Area</vt:lpstr>
      <vt:lpstr>'EU LR1'!Print_Area</vt:lpstr>
      <vt:lpstr>'EU LR2'!Print_Area</vt:lpstr>
      <vt:lpstr>'EU LR3'!Print_Area</vt:lpstr>
      <vt:lpstr>'EU LRA'!Print_Area</vt:lpstr>
      <vt:lpstr>'EU-SEC5'!Print_Area</vt:lpstr>
      <vt:lpstr>'EU CC1'!Print_Titles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Dmitri Birjukov</dc:creator>
  <cp:lastModifiedBy>Airiin Roots</cp:lastModifiedBy>
  <dcterms:created xsi:type="dcterms:W3CDTF">2022-03-18T10:10:32Z</dcterms:created>
  <dcterms:modified xsi:type="dcterms:W3CDTF">2025-09-04T10:48:37Z</dcterms:modified>
</cp:coreProperties>
</file>