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2023_Q4\Avalikustamine\"/>
    </mc:Choice>
  </mc:AlternateContent>
  <xr:revisionPtr revIDLastSave="0" documentId="8_{B32E99E4-BC99-43AA-BAF2-E9D496CDACAF}" xr6:coauthVersionLast="47" xr6:coauthVersionMax="47" xr10:uidLastSave="{00000000-0000-0000-0000-000000000000}"/>
  <bookViews>
    <workbookView xWindow="-110" yWindow="-110" windowWidth="19420" windowHeight="11500" tabRatio="729" activeTab="2"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6. Summary GAR " sheetId="335" r:id="rId98"/>
    <sheet name="7.Mitigating actions-GAR assets" sheetId="336" r:id="rId99"/>
    <sheet name="8.Mitigating actions - GAR %" sheetId="337" r:id="rId100"/>
    <sheet name="10.Other mitigating actions" sheetId="339" r:id="rId101"/>
    <sheet name="1_IRRBB_CSRBB_mapping" sheetId="340" r:id="rId102"/>
    <sheet name="2_CSRBB_sensitivities" sheetId="341" r:id="rId103"/>
    <sheet name="3_Unrealised losses" sheetId="342" r:id="rId104"/>
    <sheet name="4_CSRBB_Additional" sheetId="343" r:id="rId105"/>
    <sheet name="5_NMD_Stratification" sheetId="344" r:id="rId106"/>
    <sheet name="6_IRRBB_Additional" sheetId="345" r:id="rId107"/>
    <sheet name="7_Realised_NII" sheetId="346" r:id="rId108"/>
    <sheet name="EU AE4" sheetId="322" state="hidden" r:id="rId109"/>
  </sheets>
  <definedNames>
    <definedName name="_xlnm._FilterDatabase" localSheetId="0" hidden="1">TOC!$N$2:$N$107</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346" l="1"/>
  <c r="F11" i="346"/>
  <c r="K10" i="346"/>
  <c r="J10" i="346"/>
  <c r="I10" i="346"/>
  <c r="H10" i="346"/>
  <c r="G10" i="346"/>
  <c r="F10" i="346"/>
  <c r="J46" i="345"/>
  <c r="I46" i="345"/>
  <c r="H46" i="345"/>
  <c r="G46" i="345"/>
  <c r="F46" i="345"/>
  <c r="E46" i="345"/>
  <c r="J43" i="345"/>
  <c r="I43" i="345"/>
  <c r="H43" i="345"/>
  <c r="G43" i="345"/>
  <c r="F43" i="345"/>
  <c r="E43" i="345"/>
  <c r="J38" i="345"/>
  <c r="I38" i="345"/>
  <c r="H38" i="345"/>
  <c r="G38" i="345"/>
  <c r="F38" i="345"/>
  <c r="E38" i="345"/>
  <c r="J35" i="345"/>
  <c r="I35" i="345"/>
  <c r="H35" i="345"/>
  <c r="G35" i="345"/>
  <c r="F35" i="345"/>
  <c r="E35" i="345"/>
  <c r="E30" i="345"/>
  <c r="E29" i="345"/>
  <c r="E28" i="345"/>
  <c r="E27" i="345"/>
  <c r="E26" i="345"/>
  <c r="E25" i="345"/>
  <c r="E24" i="345" s="1"/>
  <c r="E17" i="345"/>
  <c r="E16" i="345"/>
  <c r="E15" i="345" s="1"/>
  <c r="D14" i="344"/>
  <c r="D10" i="344"/>
  <c r="D9" i="344" s="1"/>
  <c r="K16" i="342"/>
  <c r="J16" i="342"/>
  <c r="I16" i="342"/>
  <c r="H16" i="342"/>
  <c r="G16" i="342"/>
  <c r="F16" i="342"/>
  <c r="E16" i="342"/>
  <c r="K12" i="342"/>
  <c r="J12" i="342"/>
  <c r="I12" i="342"/>
  <c r="H12" i="342"/>
  <c r="G12" i="342"/>
  <c r="F12" i="342"/>
  <c r="E12" i="342"/>
  <c r="R28" i="341"/>
  <c r="Q28" i="341"/>
  <c r="P28" i="341"/>
  <c r="O28" i="341"/>
  <c r="N28" i="341"/>
  <c r="M28" i="341"/>
  <c r="L28" i="341"/>
  <c r="K28" i="341"/>
  <c r="J28" i="341"/>
  <c r="I28" i="341"/>
  <c r="R13" i="341"/>
  <c r="Q13" i="341"/>
  <c r="P13" i="341"/>
  <c r="O13" i="341"/>
  <c r="N13" i="341"/>
  <c r="M13" i="341"/>
  <c r="L13" i="341"/>
  <c r="K13" i="341"/>
  <c r="J13" i="341"/>
  <c r="I13" i="341"/>
  <c r="G40" i="340"/>
  <c r="G39" i="340"/>
  <c r="G37" i="340"/>
  <c r="G36" i="340"/>
  <c r="G35" i="340"/>
  <c r="G34" i="340"/>
  <c r="G33" i="340"/>
  <c r="G32" i="340"/>
  <c r="G31" i="340"/>
  <c r="G30" i="340"/>
  <c r="G29" i="340"/>
  <c r="G28" i="340"/>
  <c r="G26" i="340" s="1"/>
  <c r="G27" i="340"/>
  <c r="S26" i="340"/>
  <c r="R26" i="340"/>
  <c r="Q26" i="340"/>
  <c r="P26" i="340"/>
  <c r="O26" i="340"/>
  <c r="N26" i="340"/>
  <c r="M26" i="340"/>
  <c r="L26" i="340"/>
  <c r="K26" i="340"/>
  <c r="J26" i="340"/>
  <c r="I26" i="340"/>
  <c r="G25" i="340"/>
  <c r="G24" i="340"/>
  <c r="G23" i="340"/>
  <c r="G11" i="340" s="1"/>
  <c r="G22" i="340"/>
  <c r="G21" i="340"/>
  <c r="G20" i="340"/>
  <c r="G19" i="340"/>
  <c r="G18" i="340"/>
  <c r="G17" i="340"/>
  <c r="G16" i="340"/>
  <c r="G15" i="340"/>
  <c r="G14" i="340"/>
  <c r="G13" i="340"/>
  <c r="G12" i="340"/>
  <c r="S11" i="340"/>
  <c r="R11" i="340"/>
  <c r="Q11" i="340"/>
  <c r="P11" i="340"/>
  <c r="O11" i="340"/>
  <c r="N11" i="340"/>
  <c r="M11" i="340"/>
  <c r="L11" i="340"/>
  <c r="K11" i="340"/>
  <c r="J11" i="340"/>
  <c r="I11" i="340"/>
  <c r="H10" i="260" l="1"/>
  <c r="D16" i="260"/>
  <c r="D25" i="323" l="1"/>
  <c r="Q9" i="253"/>
  <c r="Q30" i="253" s="1"/>
  <c r="P9" i="253"/>
  <c r="P30" i="253" s="1"/>
  <c r="D7" i="256"/>
  <c r="D7" i="255"/>
  <c r="L25" i="253" l="1"/>
  <c r="L26" i="253"/>
  <c r="L27" i="253"/>
  <c r="L28" i="253"/>
  <c r="L29" i="253"/>
  <c r="L24" i="253"/>
  <c r="J17" i="253" l="1"/>
  <c r="D9" i="217" l="1"/>
  <c r="N61" i="238"/>
  <c r="M61" i="238"/>
  <c r="L61" i="238"/>
  <c r="J61" i="238"/>
  <c r="I61" i="238"/>
  <c r="H61" i="238"/>
  <c r="E61" i="238"/>
  <c r="C61" i="238"/>
  <c r="U12" i="238" l="1"/>
  <c r="U13" i="238"/>
  <c r="U14" i="238"/>
  <c r="U15" i="238"/>
  <c r="U16" i="238"/>
  <c r="U17" i="238"/>
  <c r="U18" i="238"/>
  <c r="U19" i="238"/>
  <c r="U20" i="238"/>
  <c r="U21" i="238"/>
  <c r="U22" i="238"/>
  <c r="U23" i="238"/>
  <c r="U24" i="238"/>
  <c r="U25" i="238"/>
  <c r="U26" i="238"/>
  <c r="U27" i="238"/>
  <c r="U28" i="238"/>
  <c r="U29" i="238"/>
  <c r="U30" i="238"/>
  <c r="U31" i="238"/>
  <c r="U32" i="238"/>
  <c r="U33" i="238"/>
  <c r="U34" i="238"/>
  <c r="U35" i="238"/>
  <c r="U36" i="238"/>
  <c r="U37" i="238"/>
  <c r="U38" i="238"/>
  <c r="U39" i="238"/>
  <c r="U40" i="238"/>
  <c r="U41" i="238"/>
  <c r="U42" i="238"/>
  <c r="U43" i="238"/>
  <c r="U44" i="238"/>
  <c r="U45" i="238"/>
  <c r="U46" i="238"/>
  <c r="U47" i="238"/>
  <c r="U48" i="238"/>
  <c r="U49" i="238"/>
  <c r="U50" i="238"/>
  <c r="U51" i="238"/>
  <c r="U52" i="238"/>
  <c r="U53" i="238"/>
  <c r="U54" i="238"/>
  <c r="U55" i="238"/>
  <c r="U56" i="238"/>
  <c r="U57" i="238"/>
  <c r="U58" i="238"/>
  <c r="U59" i="238"/>
  <c r="U60" i="238"/>
  <c r="U11" i="238"/>
  <c r="E36" i="217" l="1"/>
  <c r="E32" i="217"/>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60" i="233"/>
  <c r="E9" i="217"/>
  <c r="D36" i="217" l="1"/>
  <c r="D32" i="217"/>
  <c r="D14" i="217"/>
  <c r="E14" i="217" l="1"/>
  <c r="E44" i="217" s="1"/>
  <c r="E41" i="323" l="1"/>
  <c r="D41" i="323"/>
  <c r="E33" i="323"/>
  <c r="D33" i="323"/>
  <c r="E25" i="323"/>
  <c r="E14" i="242" l="1"/>
  <c r="E26" i="242"/>
  <c r="E37" i="242"/>
  <c r="D26" i="242"/>
  <c r="H13" i="267"/>
  <c r="G13" i="267"/>
  <c r="F13" i="267"/>
  <c r="E13" i="267"/>
  <c r="D13" i="267"/>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I17" i="260"/>
  <c r="I24" i="260" s="1"/>
  <c r="D23" i="260"/>
  <c r="D22" i="260"/>
  <c r="D21" i="260"/>
  <c r="D20" i="260"/>
  <c r="D19" i="260"/>
  <c r="F17" i="260"/>
  <c r="K24" i="260"/>
  <c r="J24" i="260"/>
  <c r="H24" i="260"/>
  <c r="G10" i="260"/>
  <c r="G24" i="260" s="1"/>
  <c r="D28" i="261"/>
  <c r="H28" i="261"/>
  <c r="E10" i="260"/>
  <c r="D15" i="260"/>
  <c r="D10" i="260" s="1"/>
  <c r="F10" i="260"/>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23" i="253"/>
  <c r="I28" i="253"/>
  <c r="I29" i="253"/>
  <c r="I27" i="253"/>
  <c r="I26" i="253"/>
  <c r="I25" i="253"/>
  <c r="I24" i="253"/>
  <c r="K23" i="253"/>
  <c r="F26" i="253"/>
  <c r="F25" i="253"/>
  <c r="F24" i="253"/>
  <c r="C28" i="253"/>
  <c r="C27" i="253"/>
  <c r="C29" i="253"/>
  <c r="C25" i="253"/>
  <c r="F29" i="253"/>
  <c r="F27" i="253"/>
  <c r="G23" i="253"/>
  <c r="G30" i="253" s="1"/>
  <c r="C22" i="253"/>
  <c r="C19" i="253"/>
  <c r="C18" i="253"/>
  <c r="L16" i="253"/>
  <c r="L13" i="253"/>
  <c r="L12" i="253"/>
  <c r="L11" i="253"/>
  <c r="L10" i="253"/>
  <c r="L22" i="253"/>
  <c r="L21" i="253"/>
  <c r="L20" i="253"/>
  <c r="L19" i="253"/>
  <c r="L18" i="253"/>
  <c r="L17" i="253"/>
  <c r="L15" i="253"/>
  <c r="L14" i="253"/>
  <c r="K9" i="253"/>
  <c r="I15" i="253"/>
  <c r="I16" i="253"/>
  <c r="I11" i="253"/>
  <c r="I10" i="253"/>
  <c r="I22" i="253"/>
  <c r="I21" i="253"/>
  <c r="I20" i="253"/>
  <c r="I19" i="253"/>
  <c r="I18" i="253"/>
  <c r="I17" i="253"/>
  <c r="I14" i="253"/>
  <c r="M9" i="253"/>
  <c r="M30" i="253" s="1"/>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E31" i="259" s="1"/>
  <c r="C15" i="259"/>
  <c r="F24" i="259"/>
  <c r="C24" i="259"/>
  <c r="C20" i="259"/>
  <c r="F17" i="259"/>
  <c r="H10" i="259"/>
  <c r="H31" i="259" s="1"/>
  <c r="G10" i="259"/>
  <c r="C17" i="259"/>
  <c r="H8" i="257"/>
  <c r="H17" i="257" s="1"/>
  <c r="G8" i="257"/>
  <c r="G17" i="257" s="1"/>
  <c r="D8" i="257"/>
  <c r="D17" i="257" s="1"/>
  <c r="C8" i="257"/>
  <c r="C17" i="257" s="1"/>
  <c r="N23" i="253"/>
  <c r="L23" i="253" s="1"/>
  <c r="J23" i="253"/>
  <c r="H23" i="253"/>
  <c r="E23" i="253"/>
  <c r="D23" i="253"/>
  <c r="C24" i="253"/>
  <c r="D17" i="253"/>
  <c r="N9" i="253"/>
  <c r="L9" i="253" s="1"/>
  <c r="I13" i="253"/>
  <c r="H9" i="253"/>
  <c r="F10" i="253"/>
  <c r="H12" i="270"/>
  <c r="H20" i="270"/>
  <c r="R8" i="271"/>
  <c r="S8" i="271" s="1"/>
  <c r="R14" i="271"/>
  <c r="S14" i="271" s="1"/>
  <c r="R22" i="271"/>
  <c r="S22" i="271" s="1"/>
  <c r="H14" i="270"/>
  <c r="H11" i="270"/>
  <c r="H13" i="270"/>
  <c r="H19" i="270"/>
  <c r="H21" i="270"/>
  <c r="R13" i="271"/>
  <c r="S13" i="271" s="1"/>
  <c r="R21" i="271"/>
  <c r="S21" i="271" s="1"/>
  <c r="R20" i="271"/>
  <c r="S20" i="271" s="1"/>
  <c r="H22" i="270"/>
  <c r="H16" i="270"/>
  <c r="R11" i="271"/>
  <c r="S11" i="271" s="1"/>
  <c r="R19" i="271"/>
  <c r="S19" i="271" s="1"/>
  <c r="H8" i="270"/>
  <c r="H10" i="270"/>
  <c r="H18" i="270"/>
  <c r="R10" i="271"/>
  <c r="S10" i="271" s="1"/>
  <c r="R18" i="271"/>
  <c r="S18" i="271" s="1"/>
  <c r="R12" i="271"/>
  <c r="S12" i="271" s="1"/>
  <c r="H7" i="270"/>
  <c r="H9" i="270"/>
  <c r="H15" i="270"/>
  <c r="H17" i="270"/>
  <c r="H23" i="270"/>
  <c r="R9" i="271"/>
  <c r="S9" i="271" s="1"/>
  <c r="R17" i="271"/>
  <c r="S17" i="271" s="1"/>
  <c r="R24" i="271"/>
  <c r="S24" i="271" s="1"/>
  <c r="R16" i="271"/>
  <c r="S16" i="271" s="1"/>
  <c r="R15" i="271"/>
  <c r="S15" i="271" s="1"/>
  <c r="R23" i="271"/>
  <c r="S23" i="271" s="1"/>
  <c r="D37" i="242"/>
  <c r="D90" i="233"/>
  <c r="D69" i="233"/>
  <c r="D70" i="233" s="1"/>
  <c r="D49" i="233"/>
  <c r="D50" i="233" s="1"/>
  <c r="F26" i="217"/>
  <c r="F27" i="217"/>
  <c r="F28" i="217"/>
  <c r="F29" i="217"/>
  <c r="F30" i="217"/>
  <c r="F10" i="217"/>
  <c r="F11" i="217"/>
  <c r="F12" i="217"/>
  <c r="F13" i="217"/>
  <c r="F15" i="217"/>
  <c r="F16" i="217"/>
  <c r="F17" i="217"/>
  <c r="F39" i="217"/>
  <c r="F38" i="217"/>
  <c r="F37" i="217"/>
  <c r="F36" i="217"/>
  <c r="F35" i="217"/>
  <c r="F32" i="217"/>
  <c r="F31" i="217"/>
  <c r="F25" i="217"/>
  <c r="F18" i="217"/>
  <c r="F14" i="217"/>
  <c r="F9" i="217"/>
  <c r="D44" i="217"/>
  <c r="F44" i="217" s="1"/>
  <c r="F8" i="217"/>
  <c r="F19" i="217"/>
  <c r="F24" i="260" l="1"/>
  <c r="I23" i="253"/>
  <c r="C17" i="253"/>
  <c r="F23" i="253"/>
  <c r="G31" i="259"/>
  <c r="H30" i="253"/>
  <c r="L30" i="253"/>
  <c r="D31" i="259"/>
  <c r="C23" i="253"/>
  <c r="K30" i="253"/>
  <c r="C9" i="253"/>
  <c r="D14" i="242"/>
  <c r="H36" i="249"/>
  <c r="E36" i="249"/>
  <c r="D8" i="243"/>
  <c r="D6" i="243" s="1"/>
  <c r="D51" i="242"/>
  <c r="E34" i="242"/>
  <c r="D34" i="242"/>
  <c r="E51" i="242"/>
  <c r="F9" i="253"/>
  <c r="C18" i="259"/>
  <c r="N30" i="253"/>
  <c r="C10" i="259"/>
  <c r="G28" i="261"/>
  <c r="I9" i="253"/>
  <c r="E30" i="253"/>
  <c r="D30" i="253"/>
  <c r="F10" i="259"/>
  <c r="F31" i="259" s="1"/>
  <c r="J30" i="253"/>
  <c r="D24" i="260"/>
  <c r="E24" i="260"/>
  <c r="F30" i="253" l="1"/>
  <c r="I30" i="253"/>
  <c r="C30" i="253"/>
  <c r="C31" i="259"/>
  <c r="E54" i="242"/>
  <c r="D54" i="242"/>
  <c r="D63" i="242" l="1"/>
  <c r="E63" i="242"/>
  <c r="E58" i="242"/>
  <c r="E56" i="242"/>
  <c r="E57" i="242" s="1"/>
  <c r="D21" i="241"/>
  <c r="D20" i="241" s="1"/>
  <c r="D56" i="242"/>
  <c r="D57" i="242" s="1"/>
  <c r="D58" i="242"/>
</calcChain>
</file>

<file path=xl/sharedStrings.xml><?xml version="1.0" encoding="utf-8"?>
<sst xmlns="http://schemas.openxmlformats.org/spreadsheetml/2006/main" count="4998" uniqueCount="2509">
  <si>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</si>
  <si>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</si>
  <si>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</si>
  <si>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</si>
  <si>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</si>
  <si>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</si>
  <si>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</si>
  <si>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</si>
  <si>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</si>
  <si>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</si>
  <si>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</si>
  <si>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</si>
  <si>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</si>
  <si>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</si>
  <si>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</si>
  <si>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</si>
  <si>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</si>
  <si>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</si>
  <si>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</si>
  <si>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</si>
  <si>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</si>
  <si>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</si>
  <si>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</si>
  <si>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</si>
  <si>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</si>
  <si>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</si>
  <si>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</si>
  <si>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</si>
  <si>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</si>
  <si>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</si>
  <si>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</si>
  <si>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</si>
  <si>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</si>
  <si>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</si>
  <si>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</si>
  <si>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</si>
  <si>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</si>
  <si>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</si>
  <si>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</si>
  <si>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</si>
  <si>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</si>
  <si>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</si>
  <si>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</si>
  <si>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</si>
  <si>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</si>
  <si>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</si>
  <si>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</si>
  <si>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</si>
  <si>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</si>
  <si>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</si>
  <si>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</si>
  <si>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</si>
  <si>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</si>
  <si>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</si>
  <si>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</si>
  <si>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</si>
  <si>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</si>
  <si>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</si>
  <si>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</si>
  <si>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</si>
  <si>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</si>
  <si>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</si>
  <si>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</si>
  <si>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</si>
  <si>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</si>
  <si>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</si>
  <si>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</si>
  <si>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</si>
  <si>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</si>
  <si>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</si>
  <si>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</si>
  <si>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</si>
  <si>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</si>
  <si>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</si>
  <si>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</si>
  <si>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</si>
  <si>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</si>
  <si>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</si>
  <si>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</si>
  <si>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</si>
  <si>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</si>
  <si>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</si>
  <si>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</si>
  <si>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</si>
  <si>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</si>
  <si>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</si>
  <si>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</si>
  <si>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</si>
  <si>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</si>
  <si>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</si>
  <si>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</si>
  <si>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</si>
  <si>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</si>
  <si>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</si>
  <si>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</si>
  <si>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</si>
  <si>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</si>
  <si>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</si>
  <si>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</si>
  <si>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</si>
  <si>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</si>
  <si>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</si>
  <si>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</si>
  <si>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</si>
  <si>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</si>
  <si>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</si>
  <si>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</si>
  <si>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</si>
  <si>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</si>
  <si>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</si>
  <si>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</si>
  <si>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</si>
  <si>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</si>
  <si>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</si>
  <si>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</si>
  <si>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</si>
  <si>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</si>
  <si>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</si>
  <si>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</si>
  <si>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</si>
  <si>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</si>
  <si>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</si>
  <si>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</si>
  <si>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</si>
  <si>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</si>
  <si>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</si>
  <si>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</si>
  <si>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</si>
  <si>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</si>
  <si>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</si>
  <si>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</si>
  <si>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</si>
  <si>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</si>
  <si>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</si>
  <si>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</si>
  <si>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</si>
  <si>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</si>
  <si>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</si>
  <si>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</si>
  <si>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</si>
  <si>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</si>
  <si>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</si>
  <si>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</si>
  <si>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</si>
  <si>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</si>
  <si>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</si>
  <si>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</si>
  <si>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</si>
  <si>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</si>
  <si>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</si>
  <si>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</si>
  <si>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</si>
  <si>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</si>
  <si>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</si>
  <si>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</si>
  <si>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</si>
  <si>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</si>
  <si>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</si>
  <si>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</si>
  <si>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</si>
  <si>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</si>
  <si>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</si>
  <si>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</si>
  <si>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</si>
  <si>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</si>
  <si>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</si>
  <si>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</si>
  <si>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</si>
  <si>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</si>
  <si>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</si>
  <si>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</si>
  <si>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</si>
  <si>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</si>
  <si>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</si>
  <si>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</si>
  <si>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</si>
  <si>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</si>
  <si>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</si>
  <si>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</si>
  <si>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</si>
  <si>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</si>
  <si>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</si>
  <si>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</si>
  <si>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</si>
  <si>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</si>
  <si>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</si>
  <si>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</si>
  <si>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</si>
  <si>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</si>
  <si>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</si>
  <si>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</si>
  <si>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</si>
  <si>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</si>
  <si>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</si>
  <si>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</si>
  <si>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</si>
  <si>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</si>
  <si>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</si>
  <si>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</si>
  <si>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</si>
  <si>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</si>
  <si>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</si>
  <si>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</si>
  <si>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</si>
  <si>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</si>
  <si>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</si>
  <si>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</si>
  <si>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</si>
  <si>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</si>
  <si>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</si>
  <si>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</si>
  <si>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</si>
  <si>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</si>
  <si>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</si>
  <si>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</si>
  <si>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</si>
  <si>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</si>
  <si>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</si>
  <si>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</si>
  <si>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</si>
  <si>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</si>
  <si>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</si>
  <si>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</si>
  <si>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</si>
  <si>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</si>
  <si>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</si>
  <si>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</si>
  <si>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</si>
  <si>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</si>
  <si>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</si>
  <si>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</si>
  <si>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</si>
  <si>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</si>
  <si>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</si>
  <si>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</si>
  <si>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</si>
  <si>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</si>
  <si>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</si>
  <si>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</si>
  <si>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</si>
  <si>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</si>
  <si>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</si>
  <si>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</si>
  <si>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</si>
  <si>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</si>
  <si>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</si>
  <si>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</si>
  <si>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</si>
  <si>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</si>
  <si>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</si>
  <si>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</si>
  <si>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</si>
  <si>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</si>
  <si>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</si>
  <si>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</si>
  <si>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</si>
  <si>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</si>
  <si>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</si>
  <si>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</si>
  <si>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</si>
  <si>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</si>
  <si>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</si>
  <si>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</si>
  <si>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</si>
  <si>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</si>
  <si>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</si>
  <si>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</si>
  <si>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</si>
  <si>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</si>
  <si>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</si>
  <si>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</si>
  <si>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</si>
  <si>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</si>
  <si>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</si>
  <si>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</si>
  <si>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</si>
  <si>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</si>
  <si>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</si>
  <si>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</si>
  <si>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</si>
  <si>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</si>
  <si>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</si>
  <si>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</si>
  <si>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</si>
  <si>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</si>
  <si>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</si>
  <si>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</si>
  <si>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</si>
  <si>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</si>
  <si>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</si>
  <si>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</si>
  <si>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</si>
  <si>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</si>
  <si>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</si>
  <si>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</si>
  <si>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</si>
  <si>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</si>
  <si>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</si>
  <si>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</si>
  <si>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</si>
  <si>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</si>
  <si>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</si>
  <si>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</si>
  <si>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</si>
  <si>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</si>
  <si>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</si>
  <si>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</si>
  <si>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</si>
  <si>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</si>
  <si>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</si>
  <si>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</si>
  <si>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</si>
  <si>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</si>
  <si>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</si>
  <si>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</si>
  <si>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</si>
  <si>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</si>
  <si>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</si>
  <si>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</si>
  <si>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</si>
  <si>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</si>
  <si>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</si>
  <si>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</si>
  <si>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</si>
  <si>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</si>
  <si>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</si>
  <si>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</si>
  <si>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</si>
  <si>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</si>
  <si>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</si>
  <si>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</si>
  <si>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</si>
  <si>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</si>
  <si>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</si>
  <si>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</si>
  <si>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</si>
  <si>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</si>
  <si>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</si>
  <si>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</si>
  <si>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</si>
  <si>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</si>
  <si>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</si>
  <si>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</si>
  <si>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</si>
  <si>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</si>
  <si>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</si>
  <si>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</si>
  <si>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</si>
  <si>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</si>
  <si>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</si>
  <si>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</si>
  <si>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</si>
  <si>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</si>
  <si>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</si>
  <si>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</si>
  <si>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</si>
  <si>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</si>
  <si>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</si>
  <si>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</si>
  <si>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</si>
  <si>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</si>
  <si>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</si>
  <si>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</si>
  <si>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</si>
  <si>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</si>
  <si>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</si>
  <si>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</si>
  <si>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</si>
  <si>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</si>
  <si>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</si>
  <si>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</si>
  <si>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</si>
  <si>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</si>
  <si>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</si>
  <si>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</si>
  <si>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</si>
  <si>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</si>
  <si>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</si>
  <si>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</si>
  <si>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</si>
  <si>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</si>
  <si>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</si>
  <si>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</si>
  <si>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</si>
  <si>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</si>
  <si>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</si>
  <si>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</si>
  <si>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</si>
  <si>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</si>
  <si>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</si>
  <si>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</si>
  <si>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</si>
  <si>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</si>
  <si>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</si>
  <si>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</si>
  <si>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</si>
  <si>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</si>
  <si>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</si>
  <si>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</si>
  <si>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</si>
  <si>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</si>
  <si>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</si>
  <si>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</si>
  <si>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</si>
  <si>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</si>
  <si>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</si>
  <si>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</si>
  <si>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</si>
  <si>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</si>
  <si>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</si>
  <si>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</si>
  <si>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</si>
  <si>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</si>
  <si>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</si>
  <si>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</si>
  <si>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</si>
  <si>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</si>
  <si>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</si>
  <si>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</si>
  <si>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</si>
  <si>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</si>
  <si>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</si>
  <si>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</si>
  <si>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</si>
  <si>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</si>
  <si>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</si>
  <si>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</si>
  <si>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</si>
  <si>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</si>
  <si>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</si>
  <si>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</si>
  <si>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</si>
  <si>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</si>
  <si>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</si>
  <si>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</si>
  <si>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</si>
  <si>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</si>
  <si>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</si>
  <si>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</si>
  <si>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</si>
  <si>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</si>
  <si>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</si>
  <si>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</si>
  <si>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</si>
  <si>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</si>
  <si>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</si>
  <si>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</si>
  <si>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</si>
  <si>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</si>
  <si>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</si>
  <si>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</si>
  <si>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</si>
  <si>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</si>
  <si>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</si>
  <si>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</si>
  <si>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</si>
  <si>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</si>
  <si>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</si>
  <si>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</si>
  <si>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</si>
  <si>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</si>
  <si>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</si>
  <si>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</si>
  <si>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</si>
  <si>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</si>
  <si>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</si>
  <si>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</si>
  <si>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</si>
  <si>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</si>
  <si>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</si>
  <si>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</si>
  <si>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</si>
  <si>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</si>
  <si>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</si>
  <si>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</si>
  <si>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</si>
  <si>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</si>
  <si>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</si>
  <si>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</si>
  <si>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</si>
  <si>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</si>
  <si>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</si>
  <si>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</si>
  <si>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</si>
  <si>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</si>
  <si>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</si>
  <si>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</si>
  <si>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</si>
  <si>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</si>
  <si>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</si>
  <si>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</si>
  <si>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</si>
  <si>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</si>
  <si>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</si>
  <si>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</si>
  <si>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</si>
  <si>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</si>
  <si>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</si>
  <si>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</si>
  <si>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</si>
  <si>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</si>
  <si>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</si>
  <si>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</si>
  <si>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</si>
  <si>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</si>
  <si>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</si>
  <si>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</si>
  <si>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</si>
  <si>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</si>
  <si>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</si>
  <si>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</si>
  <si>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</si>
  <si>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</si>
  <si>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</si>
  <si>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</si>
  <si>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</si>
  <si>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</si>
  <si>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</si>
  <si>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</si>
  <si>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</si>
  <si>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</si>
  <si>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</si>
  <si>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</si>
  <si>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</si>
  <si>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</si>
  <si>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</si>
  <si>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</si>
  <si>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</si>
  <si>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</si>
  <si>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</si>
  <si>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</si>
  <si>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</si>
  <si>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</si>
  <si>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</si>
  <si>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</si>
  <si>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</si>
  <si>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</si>
  <si>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</si>
  <si>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</si>
  <si>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</si>
  <si>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</si>
  <si>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</si>
  <si>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</si>
  <si>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</si>
  <si>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</si>
  <si>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</si>
  <si>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</si>
  <si>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</si>
  <si>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</si>
  <si>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</si>
  <si>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</si>
  <si>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</si>
  <si>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</si>
  <si>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</si>
  <si>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</si>
  <si>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</si>
  <si>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</si>
  <si>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</si>
  <si>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</si>
  <si>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</si>
  <si>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</si>
  <si>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</si>
  <si>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</si>
  <si>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</si>
  <si>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</si>
  <si>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</si>
  <si>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</si>
  <si>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</si>
  <si>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</si>
  <si>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</si>
  <si>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</si>
  <si>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</si>
  <si>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</si>
  <si>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</si>
  <si>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</si>
  <si>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</si>
  <si>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</si>
  <si>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</si>
  <si>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</si>
  <si>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</si>
  <si>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</si>
  <si>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</si>
  <si>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</si>
  <si>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</si>
  <si>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</si>
  <si>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</si>
  <si>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</si>
  <si>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</si>
  <si>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</si>
  <si>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</si>
  <si>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</si>
  <si>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</si>
  <si>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</si>
  <si>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</si>
  <si>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</si>
  <si>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</si>
  <si>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</si>
  <si>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</si>
  <si>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</si>
  <si>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</si>
  <si>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</si>
  <si>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</si>
  <si>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</si>
  <si>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</si>
  <si>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</si>
  <si>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</si>
  <si>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</si>
  <si>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</si>
  <si>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</si>
  <si>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</si>
  <si>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</si>
  <si>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</si>
  <si>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</si>
  <si>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</si>
  <si>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</si>
  <si>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</si>
  <si>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</si>
  <si>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</si>
  <si>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</si>
  <si>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</si>
  <si>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</si>
  <si>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</si>
  <si>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</si>
  <si>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</si>
  <si>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</si>
  <si>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</si>
  <si>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</si>
  <si>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</si>
  <si>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</si>
  <si>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</si>
  <si>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</si>
  <si>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</si>
  <si>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</si>
  <si>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</si>
  <si>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</si>
  <si>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</si>
  <si>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</si>
  <si>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</si>
  <si>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</si>
  <si>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</si>
  <si>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</si>
  <si>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</si>
  <si>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</si>
  <si>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</si>
  <si>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</si>
  <si>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</si>
  <si>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</si>
  <si>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</si>
  <si>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</si>
  <si>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</si>
  <si>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</si>
  <si>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</si>
  <si>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</si>
  <si>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</si>
  <si>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</si>
  <si>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</si>
  <si>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</si>
  <si>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</si>
  <si>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</si>
  <si>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</si>
  <si>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</si>
  <si>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</si>
  <si>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</si>
  <si>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</si>
  <si>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</si>
  <si>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</si>
  <si>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</si>
  <si>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</si>
  <si>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</si>
  <si>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</si>
  <si>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</si>
  <si>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</si>
  <si>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</si>
  <si>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</si>
  <si>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</si>
  <si>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</si>
  <si>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</si>
  <si>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</si>
  <si>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</si>
  <si>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</si>
  <si>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</si>
  <si>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</si>
  <si>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</si>
  <si>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</si>
  <si>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</si>
  <si>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</si>
  <si>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</si>
  <si>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</si>
  <si>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</si>
  <si>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</si>
  <si>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</si>
  <si>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</si>
  <si>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</si>
  <si>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</si>
  <si>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</si>
  <si>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</si>
  <si>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</si>
  <si>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</si>
  <si>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</si>
  <si>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</si>
  <si>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</si>
  <si>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</si>
  <si>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</si>
  <si>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</si>
  <si>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</si>
  <si>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</si>
  <si>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</si>
  <si>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</si>
  <si>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</si>
  <si>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</si>
  <si>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</si>
  <si>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</si>
  <si>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</si>
  <si>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</si>
  <si>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</si>
  <si>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</si>
  <si>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</si>
  <si>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</si>
  <si>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</si>
  <si>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</si>
  <si>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</si>
  <si>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</si>
  <si>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</si>
  <si>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</si>
  <si>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</si>
  <si>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</si>
  <si>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</si>
  <si>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</si>
  <si>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</si>
  <si>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</si>
  <si>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</si>
  <si>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</si>
  <si>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</si>
  <si>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</si>
  <si>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</si>
  <si>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</si>
  <si>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</si>
  <si>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</si>
  <si>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</si>
  <si>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</si>
  <si>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</si>
  <si>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</si>
  <si>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</si>
  <si>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</si>
  <si>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</si>
  <si>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</si>
  <si>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</si>
  <si>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</si>
  <si>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</si>
  <si>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</si>
  <si>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</si>
  <si>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</si>
  <si>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</si>
  <si>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</si>
  <si>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</si>
  <si>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</si>
  <si>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</si>
  <si>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</si>
  <si>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</si>
  <si>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</si>
  <si>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</si>
  <si>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</si>
  <si>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</si>
  <si>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</si>
  <si>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</si>
  <si>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</si>
  <si>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</si>
  <si>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</si>
  <si>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</si>
  <si>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</si>
  <si>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</si>
  <si>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</si>
  <si>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</si>
  <si>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</si>
  <si>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</si>
  <si>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</si>
  <si>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</si>
  <si>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</si>
  <si>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</si>
  <si>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</si>
  <si>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</si>
  <si>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</si>
  <si>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</si>
  <si>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</si>
  <si>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</si>
  <si>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</si>
  <si>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</si>
  <si>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</si>
  <si>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</si>
  <si>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</si>
  <si>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</si>
  <si>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</si>
  <si>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</si>
  <si>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</si>
  <si>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</si>
  <si>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</si>
  <si>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</si>
  <si>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</si>
  <si>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</si>
  <si>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</si>
  <si>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</si>
  <si>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</si>
  <si>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</si>
  <si>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</si>
  <si>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</si>
  <si>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</si>
  <si>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</si>
  <si>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</si>
  <si>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</si>
  <si>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</si>
  <si>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</si>
  <si>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</si>
  <si>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</si>
  <si>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</si>
  <si>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</si>
  <si>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</si>
  <si>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</si>
  <si>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</si>
  <si>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</si>
  <si>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</si>
  <si>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</si>
  <si>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</si>
  <si>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</si>
  <si>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</si>
  <si>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</si>
  <si>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</si>
  <si>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</si>
  <si>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</si>
  <si>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</si>
  <si>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</si>
  <si>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</si>
  <si>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</si>
  <si>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</si>
  <si>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</si>
  <si>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</si>
  <si>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</si>
  <si>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</si>
  <si>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</si>
  <si>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</si>
  <si>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</si>
  <si>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</si>
  <si>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</si>
  <si>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</si>
  <si>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</si>
  <si>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</si>
  <si>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</si>
  <si>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</si>
  <si>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</si>
  <si>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</si>
  <si>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</si>
  <si>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</si>
  <si>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</si>
  <si>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</si>
  <si>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</si>
  <si>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</si>
  <si>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</si>
  <si>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</si>
  <si>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</si>
  <si>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</si>
  <si>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</si>
  <si>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</si>
  <si>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</si>
  <si>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</si>
  <si>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</si>
  <si>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</si>
  <si>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</si>
  <si>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</si>
  <si>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</si>
  <si>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</si>
  <si>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</si>
  <si>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</si>
  <si>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</si>
  <si>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</si>
  <si>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</si>
  <si>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</si>
  <si>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</si>
  <si>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</si>
  <si>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</si>
  <si>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</si>
  <si>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</si>
  <si>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</si>
  <si>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</si>
  <si>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</si>
  <si>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</si>
  <si>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</si>
  <si>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</si>
  <si>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</si>
  <si>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</si>
  <si>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</si>
  <si>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</si>
  <si>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</si>
  <si>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</si>
  <si>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</si>
  <si>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</si>
  <si>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</si>
  <si>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</si>
  <si>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</si>
  <si>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</si>
  <si>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</si>
  <si>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</si>
  <si>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</si>
  <si>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</si>
  <si>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</si>
  <si>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</si>
  <si>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</si>
  <si>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</si>
  <si>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</si>
  <si>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</si>
  <si>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</si>
  <si>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</si>
  <si>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</si>
  <si>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</si>
  <si>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</si>
  <si>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</si>
  <si>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</si>
  <si>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</si>
  <si>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</si>
  <si>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</si>
  <si>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</si>
  <si>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</si>
  <si>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</si>
  <si>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</si>
  <si>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</si>
  <si>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</si>
  <si>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</si>
  <si>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</si>
  <si>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</si>
  <si>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</si>
  <si>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</si>
  <si>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</si>
  <si>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</si>
  <si>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</si>
  <si>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</si>
  <si>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</si>
  <si>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</si>
  <si>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</si>
  <si>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</si>
  <si>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</si>
  <si>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</si>
  <si>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</si>
  <si>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</si>
  <si>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</si>
  <si>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</si>
  <si>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</si>
  <si>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</si>
  <si>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</si>
  <si>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</si>
  <si>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</si>
  <si>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</si>
  <si>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</si>
  <si>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</si>
  <si>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</si>
  <si>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</si>
  <si>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</si>
  <si>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</si>
  <si>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</si>
  <si>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</si>
  <si>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</si>
  <si>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</si>
  <si>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</si>
  <si>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</si>
  <si>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</si>
  <si>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</si>
  <si>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</si>
  <si>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</si>
  <si>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</si>
  <si>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</si>
  <si>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</si>
  <si>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</si>
  <si>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</si>
  <si>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</si>
  <si>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</si>
  <si>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</si>
  <si>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</si>
  <si>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</si>
  <si>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</si>
  <si>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</si>
  <si>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</si>
  <si>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</si>
  <si>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</si>
  <si>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</si>
  <si>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</si>
  <si>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</si>
  <si>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</si>
  <si>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</si>
  <si>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</si>
  <si>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</si>
  <si>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</si>
  <si>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</si>
  <si>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</si>
  <si>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</si>
  <si>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</si>
  <si>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</si>
  <si>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</si>
  <si>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</si>
  <si>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</si>
  <si>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</si>
  <si>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</si>
  <si>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</si>
  <si>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</si>
  <si>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</si>
  <si>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</si>
  <si>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</si>
  <si>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</si>
  <si>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</si>
  <si>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</si>
  <si>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</si>
  <si>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</si>
  <si>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</si>
  <si>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</si>
  <si>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</si>
  <si>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</si>
  <si>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</si>
  <si>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</si>
  <si>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</si>
  <si>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</si>
  <si>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</si>
  <si>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</si>
  <si>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</si>
  <si>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</si>
  <si>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</si>
  <si>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</si>
  <si>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</si>
  <si>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</si>
  <si>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</si>
  <si>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</si>
  <si>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</si>
  <si>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</si>
  <si>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</si>
  <si>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</si>
  <si>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</si>
  <si>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</si>
  <si>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</si>
  <si>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</si>
  <si>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</si>
  <si>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</si>
  <si>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</si>
  <si>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</si>
  <si>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</si>
  <si>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</si>
  <si>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</si>
  <si>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</si>
  <si>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</si>
  <si>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</si>
  <si>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</si>
  <si>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</si>
  <si>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</si>
  <si>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</si>
  <si>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</si>
  <si>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</si>
  <si>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</si>
  <si>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</si>
  <si>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</si>
  <si>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</si>
  <si>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</si>
  <si>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</si>
  <si>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</si>
  <si>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</si>
  <si>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</si>
  <si>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</si>
  <si>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</si>
  <si>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</si>
  <si>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</si>
  <si>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</si>
  <si>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</si>
  <si>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</si>
  <si>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</si>
  <si>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</si>
  <si>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</si>
  <si>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</si>
  <si>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</si>
  <si>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</si>
  <si>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</si>
  <si>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</si>
  <si>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</si>
  <si>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</si>
  <si>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</si>
  <si>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</si>
  <si>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</si>
  <si>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</si>
  <si>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</si>
  <si>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</si>
  <si>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</si>
  <si>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</si>
  <si>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</si>
  <si>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</si>
  <si>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</si>
  <si>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</si>
  <si>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</si>
  <si>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</si>
  <si>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</si>
  <si>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</si>
  <si>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</si>
  <si>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</si>
  <si>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</si>
  <si>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</si>
  <si>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</si>
  <si>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</si>
  <si>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</si>
  <si>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</si>
  <si>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</si>
  <si>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</si>
  <si>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</si>
  <si>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</si>
  <si>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</si>
  <si>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</si>
  <si>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</si>
  <si>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</si>
  <si>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</si>
  <si>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</si>
  <si>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</si>
  <si>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</si>
  <si>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</si>
  <si>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</si>
  <si>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</si>
  <si>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</si>
  <si>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</si>
  <si>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</si>
  <si>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</si>
  <si>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</si>
  <si>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</si>
  <si>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</si>
  <si>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</si>
  <si>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</si>
  <si>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</si>
  <si>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</si>
  <si>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</si>
  <si>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</si>
  <si>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</si>
  <si>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</si>
  <si>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</si>
  <si>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</si>
  <si>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</si>
  <si>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</si>
  <si>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</si>
  <si>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</si>
  <si>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</si>
  <si>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</si>
  <si>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</si>
  <si>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</si>
  <si>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</si>
  <si>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</si>
  <si>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</si>
  <si>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</si>
  <si>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</si>
  <si>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</si>
  <si>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</si>
  <si>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</si>
  <si>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</si>
  <si>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</si>
  <si>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</si>
  <si>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</si>
  <si>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</si>
  <si>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</si>
  <si>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</si>
  <si>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</si>
  <si>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</si>
  <si>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</si>
  <si>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</si>
  <si>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</si>
  <si>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</si>
  <si>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</si>
  <si>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</si>
  <si>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</si>
  <si>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</si>
  <si>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</si>
  <si>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</si>
  <si>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</si>
  <si>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</si>
  <si>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</si>
  <si>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</si>
  <si>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</si>
  <si>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</si>
  <si>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</si>
  <si>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</si>
  <si>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</si>
  <si>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</si>
  <si>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</si>
  <si>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</si>
  <si>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</si>
  <si>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</si>
  <si>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</si>
  <si>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</si>
  <si>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</si>
  <si>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</si>
  <si>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</si>
  <si>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</si>
  <si>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</si>
  <si>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</si>
  <si>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</si>
  <si>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</si>
  <si>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</si>
  <si>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</si>
  <si>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</si>
  <si>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</si>
  <si>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</si>
  <si>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</si>
  <si>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</si>
  <si>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</si>
  <si>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</si>
  <si>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</si>
  <si>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</si>
  <si>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</si>
  <si>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</si>
  <si>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</si>
  <si>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</si>
  <si>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</si>
  <si>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</si>
  <si>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</si>
  <si>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</si>
  <si>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</si>
  <si>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</si>
  <si>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</si>
  <si>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</si>
  <si>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</si>
  <si>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</si>
  <si>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</si>
  <si>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</si>
  <si>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</si>
  <si>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</si>
  <si>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</si>
  <si>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</si>
  <si>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</si>
  <si>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</si>
  <si>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</si>
  <si>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</si>
  <si>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</si>
  <si>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</si>
  <si>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</si>
  <si>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</si>
  <si>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</si>
  <si>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</si>
  <si>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</si>
  <si>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</si>
  <si>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</si>
  <si>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</si>
  <si>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</si>
  <si>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</si>
  <si>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</si>
  <si>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</si>
  <si>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</si>
  <si>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</si>
  <si>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</si>
  <si>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</si>
  <si>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</si>
  <si>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</si>
  <si>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</si>
  <si>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</si>
  <si>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</si>
  <si>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</si>
  <si>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</si>
  <si>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</si>
  <si>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</si>
  <si>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</si>
  <si>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</si>
  <si>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</si>
  <si>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</si>
  <si>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</si>
  <si>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</si>
  <si>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</si>
  <si>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</si>
  <si>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</si>
  <si>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</si>
  <si>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</si>
  <si>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</si>
  <si>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</si>
  <si>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</si>
  <si>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</si>
  <si>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</si>
  <si>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</si>
  <si>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</si>
  <si>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</si>
  <si>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</si>
  <si>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</si>
  <si>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</si>
  <si>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</si>
  <si>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</si>
  <si>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</si>
  <si>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</si>
  <si>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</si>
  <si>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</si>
  <si>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</si>
  <si>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</si>
  <si>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</si>
  <si>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</si>
  <si>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</si>
  <si>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</si>
  <si>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</si>
  <si>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</si>
  <si>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</si>
  <si>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</si>
  <si>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</si>
  <si>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</si>
  <si>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</si>
  <si>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</si>
  <si>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</si>
  <si>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</si>
  <si>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</si>
  <si>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</si>
  <si>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</si>
  <si>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</si>
  <si>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</si>
  <si>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</si>
  <si>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</si>
  <si>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</si>
  <si>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</si>
  <si>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</si>
  <si>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</si>
  <si>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</si>
  <si>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</si>
  <si>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</si>
  <si>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</si>
  <si>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</si>
  <si>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</si>
  <si>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</si>
  <si>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</si>
  <si>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</si>
  <si>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</si>
  <si>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</si>
  <si>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</si>
  <si>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</si>
  <si>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</si>
  <si>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</si>
  <si>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</si>
  <si>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</si>
  <si>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</si>
  <si>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</si>
  <si>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</si>
  <si>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</si>
  <si>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</si>
  <si>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</si>
  <si>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</si>
  <si>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</si>
  <si>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</si>
  <si>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</si>
  <si>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</si>
  <si>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</si>
  <si>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</si>
  <si>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</si>
  <si>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</si>
  <si>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</si>
  <si>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</si>
  <si>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</si>
  <si>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</si>
  <si>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</si>
  <si>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</si>
  <si>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</si>
  <si>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</si>
  <si>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</si>
  <si>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</si>
  <si>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</si>
  <si>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</si>
  <si>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</si>
  <si>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</si>
  <si>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</si>
  <si>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</si>
  <si>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</si>
  <si>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</si>
  <si>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</si>
  <si>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</si>
  <si>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</si>
  <si>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</si>
  <si>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</si>
  <si>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</si>
  <si>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</si>
  <si>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</si>
  <si>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</si>
  <si>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</si>
  <si>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</si>
  <si>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</si>
  <si>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</si>
  <si>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</si>
  <si>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</si>
  <si>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</si>
  <si>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</si>
  <si>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</si>
  <si>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</si>
  <si>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</si>
  <si>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</si>
  <si>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</si>
  <si>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</si>
  <si>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</si>
  <si>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</si>
  <si>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</si>
  <si>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</si>
  <si>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</si>
  <si>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</si>
  <si>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</si>
  <si>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</si>
  <si>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</si>
  <si>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</si>
  <si>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</si>
  <si>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</si>
  <si>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</si>
  <si>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</si>
  <si>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</si>
  <si>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</si>
  <si>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</si>
  <si>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</si>
  <si>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</si>
  <si>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</si>
  <si>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</si>
  <si>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</si>
  <si>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</si>
  <si>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</si>
  <si>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</si>
  <si>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</si>
  <si>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</si>
  <si>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</si>
  <si>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</si>
  <si>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</si>
  <si>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</si>
  <si>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</si>
  <si>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</si>
  <si>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</si>
  <si>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</si>
  <si>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</si>
  <si>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</si>
  <si>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</si>
  <si>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</si>
  <si>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</si>
  <si>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</si>
  <si>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</si>
  <si>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</si>
  <si>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</si>
  <si>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</si>
  <si>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</si>
  <si>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</si>
  <si>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</si>
  <si>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</si>
  <si>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</si>
  <si>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</si>
  <si>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</si>
  <si>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</si>
  <si>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</si>
  <si>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</si>
  <si>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</si>
  <si>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</si>
  <si>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</si>
  <si>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</si>
  <si>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</si>
  <si>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</si>
  <si>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</si>
  <si>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</si>
  <si>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</si>
  <si>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</si>
  <si>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</si>
  <si>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</si>
  <si>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</si>
  <si>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</si>
  <si>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</si>
  <si>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</si>
  <si>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</si>
  <si>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</si>
  <si>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</si>
  <si>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</si>
  <si>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</si>
  <si>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</si>
  <si>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</si>
  <si>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</si>
  <si>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</si>
  <si>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</si>
  <si>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</si>
  <si>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</si>
  <si>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</si>
  <si>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</si>
  <si>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</si>
  <si>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</si>
  <si>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</si>
  <si>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</si>
  <si>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</si>
  <si>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</si>
  <si>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</si>
  <si>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</si>
  <si>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</si>
  <si>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</si>
  <si>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</si>
  <si>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</si>
  <si>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</si>
  <si>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</si>
  <si>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</si>
  <si>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</si>
  <si>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</si>
  <si>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</si>
  <si>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</si>
  <si>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</si>
  <si>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</si>
  <si>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</si>
  <si>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</si>
  <si>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</si>
  <si>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</si>
  <si>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</si>
  <si>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</si>
  <si>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</si>
  <si>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</si>
  <si>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</si>
  <si>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</si>
  <si>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</si>
  <si>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</si>
  <si>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</si>
  <si>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</si>
  <si>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</si>
  <si>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</si>
  <si>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</si>
  <si>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</si>
  <si>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</si>
  <si>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</si>
  <si>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</si>
  <si>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</si>
  <si>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</si>
  <si>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</si>
  <si>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</si>
  <si>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</si>
  <si>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</si>
  <si>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</si>
  <si>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</si>
  <si>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</si>
  <si>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</si>
  <si>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</si>
  <si>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</si>
  <si>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</si>
  <si>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</si>
  <si>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</si>
  <si>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</si>
  <si>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</si>
  <si>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</si>
  <si>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</si>
  <si>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</si>
  <si>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</si>
  <si>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</si>
  <si>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</si>
  <si>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</si>
  <si>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</si>
  <si>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</si>
  <si>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</si>
  <si>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</si>
  <si>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</si>
  <si>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</si>
  <si>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</si>
  <si>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</si>
  <si>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</si>
  <si>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</si>
  <si>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</si>
  <si>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</si>
  <si>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</si>
  <si>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</si>
  <si>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</si>
  <si>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</si>
  <si>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</si>
  <si>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</si>
  <si>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</si>
  <si>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</si>
  <si>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</si>
  <si>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</si>
  <si>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</si>
  <si>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</si>
  <si>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</si>
  <si>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</si>
  <si>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</si>
  <si>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</si>
  <si>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</si>
  <si>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</si>
  <si>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</si>
  <si>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</si>
  <si>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</si>
  <si>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</si>
  <si>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</si>
  <si>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</si>
  <si>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</si>
  <si>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</si>
  <si>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</si>
  <si>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</si>
  <si>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</si>
  <si>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</si>
  <si>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</si>
  <si>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</si>
  <si>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</si>
  <si>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</si>
  <si>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</si>
  <si>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</si>
  <si>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</si>
  <si>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</si>
  <si>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</si>
  <si>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</si>
  <si>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</si>
  <si>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</si>
  <si>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</si>
  <si>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</si>
  <si>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</si>
  <si>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</si>
  <si>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</si>
  <si>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</si>
  <si>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</si>
  <si>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</si>
  <si>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</si>
  <si>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</si>
  <si>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</si>
  <si>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</si>
  <si>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</si>
  <si>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</si>
  <si>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</si>
  <si>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</si>
  <si>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</si>
  <si>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</si>
  <si>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</si>
  <si>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</si>
  <si>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</si>
  <si>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</si>
  <si>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</si>
  <si>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</si>
  <si>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</si>
  <si>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</si>
  <si>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</si>
  <si>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</si>
  <si>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</si>
  <si>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</si>
  <si>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</si>
  <si>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</si>
  <si>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</si>
  <si>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</si>
  <si>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</si>
  <si>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</si>
  <si>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</si>
  <si>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</si>
  <si>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</si>
  <si>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</si>
  <si>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</si>
  <si>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</si>
  <si>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</si>
  <si>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</si>
  <si>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</si>
  <si>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</si>
  <si>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</si>
  <si>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</si>
  <si>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</si>
  <si>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</si>
  <si>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</si>
  <si>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</si>
  <si>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</si>
  <si>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</si>
  <si>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</si>
  <si>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</si>
  <si>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</si>
  <si>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</si>
  <si>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</si>
  <si>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</si>
  <si>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</si>
  <si>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</si>
  <si>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</si>
  <si>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EU LIQB</t>
  </si>
  <si>
    <t>EU-SEC1</t>
  </si>
  <si>
    <t>EU-SEC2</t>
  </si>
  <si>
    <t>EU-SEC3</t>
  </si>
  <si>
    <t>EU-SEC4</t>
  </si>
  <si>
    <t>EU-SEC5</t>
  </si>
  <si>
    <t>EU-SECA</t>
  </si>
  <si>
    <t>EU CCA</t>
  </si>
  <si>
    <t>EU LRA</t>
  </si>
  <si>
    <t>EU LIQ2</t>
  </si>
  <si>
    <t>EU CRA</t>
  </si>
  <si>
    <t>EU CRB</t>
  </si>
  <si>
    <t>EU CR1</t>
  </si>
  <si>
    <t>EU CR2</t>
  </si>
  <si>
    <t>EU CR2a</t>
  </si>
  <si>
    <t>EU CQ1</t>
  </si>
  <si>
    <t>EU CQ2</t>
  </si>
  <si>
    <t>EU CQ3</t>
  </si>
  <si>
    <t>EU CQ4</t>
  </si>
  <si>
    <t>EU CQ5</t>
  </si>
  <si>
    <t>EU CQ6</t>
  </si>
  <si>
    <t>EU CQ7</t>
  </si>
  <si>
    <t>EU CQ8</t>
  </si>
  <si>
    <t>EU CR6</t>
  </si>
  <si>
    <t>EU CR7</t>
  </si>
  <si>
    <t>EU MRA</t>
  </si>
  <si>
    <t>EU MRB</t>
  </si>
  <si>
    <t>EU CR7-A</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</si>
  <si>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</si>
  <si>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</si>
  <si>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</si>
  <si>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</si>
  <si>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</si>
  <si>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</si>
  <si>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</si>
  <si>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</si>
  <si>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</si>
  <si>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</si>
  <si>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</si>
  <si>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</si>
  <si>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</si>
  <si>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</si>
  <si>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</si>
  <si>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</si>
  <si>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Quarterly</t>
  </si>
  <si>
    <t xml:space="preserve">Annual </t>
  </si>
  <si>
    <t>Semi-annual</t>
  </si>
  <si>
    <t>Annual (for rows 28 to 31a)
 Semi-annual (for rows up to row 28)</t>
  </si>
  <si>
    <t>Semi-annual/ Annual for point (m)</t>
  </si>
  <si>
    <t>Annual</t>
  </si>
  <si>
    <t xml:space="preserve">Semi-annual </t>
  </si>
  <si>
    <t>EU MR2-A</t>
  </si>
  <si>
    <t>EU MR2-B</t>
  </si>
  <si>
    <t>EU CR6-A</t>
  </si>
  <si>
    <t>EU CR1-A</t>
  </si>
  <si>
    <t>EU OV1</t>
  </si>
  <si>
    <t>EU KM1</t>
  </si>
  <si>
    <t>EU INS1</t>
  </si>
  <si>
    <t>EU INS2</t>
  </si>
  <si>
    <t>EU OVC</t>
  </si>
  <si>
    <t/>
  </si>
  <si>
    <t>EU OVA</t>
  </si>
  <si>
    <t>EU OVB</t>
  </si>
  <si>
    <t>EU LI1</t>
  </si>
  <si>
    <t>EU LI2</t>
  </si>
  <si>
    <t>EU LI3</t>
  </si>
  <si>
    <t>EU LIA</t>
  </si>
  <si>
    <t>EU LIB</t>
  </si>
  <si>
    <t>EU PV1</t>
  </si>
  <si>
    <t>EU CC1</t>
  </si>
  <si>
    <t>EU CC2</t>
  </si>
  <si>
    <t>EU CCyB1</t>
  </si>
  <si>
    <t>EU CCyB2</t>
  </si>
  <si>
    <t>EU LR1</t>
  </si>
  <si>
    <t>EU LR2</t>
  </si>
  <si>
    <t>EU LR3</t>
  </si>
  <si>
    <t>EU LIQA</t>
  </si>
  <si>
    <t>EU LIQ1</t>
  </si>
  <si>
    <t>EU CRC</t>
  </si>
  <si>
    <t>EU CR3</t>
  </si>
  <si>
    <t>EU CRD</t>
  </si>
  <si>
    <t>EU CR4</t>
  </si>
  <si>
    <t>EU CR5</t>
  </si>
  <si>
    <t>EU CRE</t>
  </si>
  <si>
    <t>EU CR8</t>
  </si>
  <si>
    <t>EU CR9</t>
  </si>
  <si>
    <t>EU CR9.1</t>
  </si>
  <si>
    <t>EU CR10</t>
  </si>
  <si>
    <t>EU CCRA</t>
  </si>
  <si>
    <t>EU CCR1</t>
  </si>
  <si>
    <t>EU CCR2</t>
  </si>
  <si>
    <t>EU CCR3</t>
  </si>
  <si>
    <t>EU CCR4</t>
  </si>
  <si>
    <t>EU CCR5</t>
  </si>
  <si>
    <t>EU CCR6</t>
  </si>
  <si>
    <t>EU CCR7</t>
  </si>
  <si>
    <t>EU CCR8</t>
  </si>
  <si>
    <t>EU MR1</t>
  </si>
  <si>
    <t>EU MR3</t>
  </si>
  <si>
    <t>EU MR4</t>
  </si>
  <si>
    <t>EU ORA</t>
  </si>
  <si>
    <t>EU OR1</t>
  </si>
  <si>
    <t>EU REMA</t>
  </si>
  <si>
    <t>EU REM1</t>
  </si>
  <si>
    <t>EU REM2</t>
  </si>
  <si>
    <t>EU REM3</t>
  </si>
  <si>
    <t>EU REM4</t>
  </si>
  <si>
    <t>EU REM5</t>
  </si>
  <si>
    <t>EU AE1</t>
  </si>
  <si>
    <t>EU AE2</t>
  </si>
  <si>
    <t>EU AE3</t>
  </si>
  <si>
    <t>EU AE4</t>
  </si>
  <si>
    <t>n/a</t>
  </si>
  <si>
    <t>AFGHANISTAN</t>
  </si>
  <si>
    <t>AUSTRALIA</t>
  </si>
  <si>
    <t>AUSTRIA</t>
  </si>
  <si>
    <t>BELGIUM</t>
  </si>
  <si>
    <t>BERMUDA</t>
  </si>
  <si>
    <t>CANADA</t>
  </si>
  <si>
    <t>CHINA</t>
  </si>
  <si>
    <t>CZECH REPUBLIC</t>
  </si>
  <si>
    <t>CYPRUS</t>
  </si>
  <si>
    <t>DENMARK</t>
  </si>
  <si>
    <t>ESTONIA</t>
  </si>
  <si>
    <t>FINLAND</t>
  </si>
  <si>
    <t>FRANCE</t>
  </si>
  <si>
    <t>GERMANY</t>
  </si>
  <si>
    <t>GIBRALTAR</t>
  </si>
  <si>
    <t>IRELAND</t>
  </si>
  <si>
    <t>JAPAN</t>
  </si>
  <si>
    <t>LATVIA</t>
  </si>
  <si>
    <t>LITHUANIA</t>
  </si>
  <si>
    <t>LUXEMBOURG</t>
  </si>
  <si>
    <t>MARSHALL ISLANDS</t>
  </si>
  <si>
    <t>NETHERLANDS</t>
  </si>
  <si>
    <t>NIGERIA</t>
  </si>
  <si>
    <t>NORWAY</t>
  </si>
  <si>
    <t>POLAND</t>
  </si>
  <si>
    <t>PORTUGAL</t>
  </si>
  <si>
    <t>RUSSIAN FEDERATION</t>
  </si>
  <si>
    <t>SOUTH AFRICA</t>
  </si>
  <si>
    <t>SPAIN</t>
  </si>
  <si>
    <t>SWEDEN</t>
  </si>
  <si>
    <t>SWITZERLAND</t>
  </si>
  <si>
    <t>TAIWAN, PROVINCE OF CHINA</t>
  </si>
  <si>
    <t>THAILAND</t>
  </si>
  <si>
    <t>UKRAINE</t>
  </si>
  <si>
    <t>UNITED ARAB EMIRATES</t>
  </si>
  <si>
    <t>UNITED KINGDOM</t>
  </si>
  <si>
    <t>UNITED STATES</t>
  </si>
  <si>
    <t>VIRGIN ISLANDS, BRITISH</t>
  </si>
  <si>
    <t>N/A</t>
  </si>
  <si>
    <t>done</t>
  </si>
  <si>
    <t>partially done</t>
  </si>
  <si>
    <t>table code</t>
  </si>
  <si>
    <t>frequency</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</si>
  <si>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</si>
  <si>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</si>
  <si>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</si>
  <si>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</si>
  <si>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</si>
  <si>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</si>
  <si>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</si>
  <si>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</si>
  <si>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</si>
  <si>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</si>
  <si>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</si>
  <si>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</si>
  <si>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</si>
  <si>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</si>
  <si>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</si>
  <si>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</si>
  <si>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</si>
  <si>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</si>
  <si>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</si>
  <si>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</si>
  <si>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</si>
  <si>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</si>
  <si>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</si>
  <si>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</si>
  <si>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</si>
  <si>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</si>
  <si>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</si>
  <si>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</si>
  <si>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</si>
  <si>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</si>
  <si>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</si>
  <si>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</si>
  <si>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</si>
  <si>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</si>
  <si>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</si>
  <si>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</si>
  <si>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</si>
  <si>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</si>
  <si>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</si>
  <si>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</si>
  <si>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</si>
  <si>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</si>
  <si>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</si>
  <si>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</si>
  <si>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</si>
  <si>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</si>
  <si>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</si>
  <si>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</si>
  <si>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</si>
  <si>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</si>
  <si>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</si>
  <si>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</si>
  <si>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</si>
  <si>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</si>
  <si>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</si>
  <si>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</si>
  <si>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</si>
  <si>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</si>
  <si>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</si>
  <si>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</si>
  <si>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</si>
  <si>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</si>
  <si>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t>
  </si>
  <si>
    <t>2022Q4</t>
  </si>
  <si>
    <t>Due from central banks</t>
  </si>
  <si>
    <t>Strategic financial investments</t>
  </si>
  <si>
    <t>Financial assets measured at amortized cost</t>
  </si>
  <si>
    <t>Legal reserve</t>
  </si>
  <si>
    <t>Thailand</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</si>
  <si>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</si>
  <si>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</si>
  <si>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</si>
  <si>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</si>
  <si>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</si>
  <si>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</si>
  <si>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</si>
  <si>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</si>
  <si>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</si>
  <si>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</si>
  <si>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</si>
  <si>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</si>
  <si>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</si>
  <si>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</si>
  <si>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</si>
  <si>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</si>
  <si>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</si>
  <si>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</si>
  <si>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</si>
  <si>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</si>
  <si>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</si>
  <si>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</si>
  <si>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</si>
  <si>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</si>
  <si>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</si>
  <si>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</si>
  <si>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</si>
  <si>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</si>
  <si>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</si>
  <si>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</si>
  <si>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</si>
  <si>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</si>
  <si>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</si>
  <si>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</si>
  <si>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</si>
  <si>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</si>
  <si>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</si>
  <si>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</si>
  <si>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</si>
  <si>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</si>
  <si>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</si>
  <si>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</si>
  <si>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</si>
  <si>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</si>
  <si>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</si>
  <si>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</si>
  <si>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</si>
  <si>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</si>
  <si>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</si>
  <si>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</si>
  <si>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</si>
  <si>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</si>
  <si>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</si>
  <si>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</si>
  <si>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</si>
  <si>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</si>
  <si>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</si>
  <si>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</si>
  <si>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</si>
  <si>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</si>
  <si>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</si>
  <si>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</si>
  <si>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</si>
  <si>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</si>
  <si>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</si>
  <si>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</si>
  <si>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</si>
  <si>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</si>
  <si>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</si>
  <si>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</si>
  <si>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</si>
  <si>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</si>
  <si>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</si>
  <si>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</si>
  <si>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</si>
  <si>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</si>
  <si>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</si>
  <si>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</si>
  <si>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</si>
  <si>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</si>
  <si>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</si>
  <si>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</si>
  <si>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</si>
  <si>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</si>
  <si>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</si>
  <si>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</si>
  <si>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</si>
  <si>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</si>
  <si>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</si>
  <si>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</si>
  <si>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</si>
  <si>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</si>
  <si>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</si>
  <si>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</si>
  <si>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</si>
  <si>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</si>
  <si>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</si>
  <si>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</si>
  <si>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</si>
  <si>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</si>
  <si>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</si>
  <si>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</si>
  <si>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</si>
  <si>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</si>
  <si>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</si>
  <si>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</si>
  <si>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</si>
  <si>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</si>
  <si>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</si>
  <si>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</si>
  <si>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</si>
  <si>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</si>
  <si>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</si>
  <si>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</si>
  <si>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</si>
  <si>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</si>
  <si>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</si>
  <si>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</si>
  <si>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</si>
  <si>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</si>
  <si>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</si>
  <si>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</si>
  <si>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</si>
  <si>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</si>
  <si>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</si>
  <si>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</si>
  <si>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</si>
  <si>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</si>
  <si>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</si>
  <si>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</si>
  <si>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</si>
  <si>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</si>
  <si>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</si>
  <si>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</si>
  <si>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</si>
  <si>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</si>
  <si>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</si>
  <si>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</si>
  <si>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</si>
  <si>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</si>
  <si>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</si>
  <si>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</si>
  <si>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</si>
  <si>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</si>
  <si>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</si>
  <si>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</si>
  <si>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</si>
  <si>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</si>
  <si>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</si>
  <si>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</si>
  <si>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</si>
  <si>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</si>
  <si>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</si>
  <si>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</si>
  <si>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</si>
  <si>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</si>
  <si>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</si>
  <si>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</si>
  <si>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</si>
  <si>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</si>
  <si>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</si>
  <si>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</si>
  <si>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</si>
  <si>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</si>
  <si>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</si>
  <si>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</si>
  <si>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</si>
  <si>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</si>
  <si>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</si>
  <si>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</si>
  <si>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</si>
  <si>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</si>
  <si>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</si>
  <si>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</si>
  <si>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</si>
  <si>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</si>
  <si>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</si>
  <si>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</si>
  <si>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</si>
  <si>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</si>
  <si>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</si>
  <si>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</si>
  <si>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</si>
  <si>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</si>
  <si>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</si>
  <si>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</si>
  <si>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</si>
  <si>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</si>
  <si>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</si>
  <si>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</si>
  <si>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</si>
  <si>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</si>
  <si>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</si>
  <si>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</si>
  <si>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</si>
  <si>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</si>
  <si>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</si>
  <si>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</si>
  <si>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</si>
  <si>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</si>
  <si>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</si>
  <si>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</si>
  <si>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</si>
  <si>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</si>
  <si>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</si>
  <si>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</si>
  <si>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</si>
  <si>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</si>
  <si>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</si>
  <si>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</si>
  <si>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</si>
  <si>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</si>
  <si>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</si>
  <si>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</si>
  <si>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</si>
  <si>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</si>
  <si>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</si>
  <si>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</si>
  <si>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</si>
  <si>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</si>
  <si>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</si>
  <si>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</si>
  <si>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</si>
  <si>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</si>
  <si>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</si>
  <si>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2023Q2</t>
  </si>
  <si>
    <t>2023Q1</t>
  </si>
  <si>
    <t>LHV has defined an exclusion list for business activities that fall outside of the credit risk appetite. The list is created considering such activities' negative impact on different ESG factors.</t>
  </si>
  <si>
    <t>2023Q3</t>
  </si>
  <si>
    <t>BRAZIL</t>
  </si>
  <si>
    <t>CAYMAN ISLANDS</t>
  </si>
  <si>
    <t>GREECE</t>
  </si>
  <si>
    <t>HONG KONG</t>
  </si>
  <si>
    <t>INDIA</t>
  </si>
  <si>
    <t>ITALY</t>
  </si>
  <si>
    <t>JERSEY</t>
  </si>
  <si>
    <t>KOREA, REPUBLIC OF</t>
  </si>
  <si>
    <t>MALTA</t>
  </si>
  <si>
    <t>MONTENEGRO</t>
  </si>
  <si>
    <t>NEW ZEALAND</t>
  </si>
  <si>
    <t>TURKEY</t>
  </si>
  <si>
    <t>2023Q4</t>
  </si>
  <si>
    <t>ERITREA</t>
  </si>
  <si>
    <t>* Exposures determined as sensitive to impact from climate change physical risk in this template,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</si>
  <si>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</si>
  <si>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By June 2024, financial institutions are required to comply in full with the Pillar 3 ESG risks disclosure requirements (EU regulation no. 2021/637) for financed emissions information (columns i, j and k). For the current reference period of 31 December 2023, LHV Group is providing disclosure of financed emissions to the extent disclosed in LHV Group consolidated annual report for 2023. 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</si>
  <si>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</si>
  <si>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</si>
  <si>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</si>
  <si>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</si>
  <si>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</si>
  <si>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</si>
  <si>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</si>
  <si>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</si>
  <si>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</si>
  <si>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</si>
  <si>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</si>
  <si>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</si>
  <si>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</si>
  <si>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</si>
  <si>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</si>
  <si>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</si>
  <si>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</si>
  <si>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</si>
  <si>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</si>
  <si>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</si>
  <si>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</si>
  <si>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</si>
  <si>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</si>
  <si>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</si>
  <si>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</si>
  <si>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</si>
  <si>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</si>
  <si>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</si>
  <si>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</si>
  <si>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</si>
  <si>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</si>
  <si>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</si>
  <si>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</si>
  <si>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</si>
  <si>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</si>
  <si>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</si>
  <si>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</si>
  <si>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</si>
  <si>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</si>
  <si>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</si>
  <si>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</si>
  <si>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</si>
  <si>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</si>
  <si>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</si>
  <si>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</si>
  <si>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</si>
  <si>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</si>
  <si>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</si>
  <si>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</si>
  <si>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</si>
  <si>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</si>
  <si>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</si>
  <si>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</si>
  <si>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Template 8 - GAR (%)</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</si>
  <si>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</si>
  <si>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</si>
  <si>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</si>
  <si>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</si>
  <si>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</si>
  <si>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</si>
  <si>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</si>
  <si>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</si>
  <si>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</si>
  <si>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</si>
  <si>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</si>
  <si>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</si>
  <si>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</si>
  <si>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</si>
  <si>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</si>
  <si>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</si>
  <si>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</si>
  <si>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</si>
  <si>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</si>
  <si>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</si>
  <si>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</si>
  <si>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</si>
  <si>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</si>
  <si>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</si>
  <si>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</si>
  <si>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</si>
  <si>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</si>
  <si>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</si>
  <si>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</si>
  <si>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</si>
  <si>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</si>
  <si>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</si>
  <si>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</si>
  <si>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</si>
  <si>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</si>
  <si>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</si>
  <si>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</si>
  <si>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Loans to non-financial corporations include loans financing renewable energy projects (mainly solar energy) and loans for energy label A housing development</t>
  </si>
  <si>
    <t>Household loans include loans for acquisition of energy efficient buildings, i.e. A and B energy label (based on top 15% of the national building stock expressed as operational Primary Energy Demand)</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</si>
  <si>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is to use the Science Based Targets initative framework for setting emission reduction targets for carbon-intensive sectors.</t>
  </si>
  <si>
    <t>1. For motor vehicle loans, only those exposures generated after 1 January 2022 are considered.</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</si>
  <si>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</si>
  <si>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3. LHV’s current interpretation of the GAR reporting requirements is that the GAR for the Pillar 3 disclosures shall be computed according to the EU regulation 2021/1278, i.e. the GAR value (turnover based) shall be the same in Pillar 3 report and the consolidated annual report. Although Pillar 3 ESG risks disclosure instructions for GAR currently specify that taxonomy alignment of household exposures is assessed using a simplified approach based on energy efficiency of the collateral or the motor vehicle, LHV has considered the European Commission (EC) notice on the taxonomy reporting requirements of December 2023 which explains that households taxonomy alignment assessment should also include „do no significant harm“ (DNSH) assessment. Proportion of LHV’s mortgage and motor vehicle loan portfolio meets the relevant substantial contribution criteria (regulation 2021/2139 Annex I sections 7.7 and 6.5), i.e. the buildings financed meet the required level for energy efficiency based on the EPC and motor vehicles financed are low- and zero emission vehicles. However, LHV has not obtained adequate exposure-specific documentary evidence showing that the DNSH criteria are met - as the expectation is expressed in the EC notice. Therefore, for financial year 2023 the mortgage and motor vehicle loan portfolios are reported as taxonomy-eligible but not as taxonomy-aligned. LHV may review this approach for the next reporting period. The information on LHV’s green mortgages which meet the taxonomy technical criteria for energy efficiency is disclosed in Template 10 - Other climate change mitigating actions that are not covered in the EU Taxonomy.</t>
  </si>
  <si>
    <t>For this reporting period the proportion of total new assets covered regarding GAR flow KPI is not disclosed.</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</si>
  <si>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</si>
  <si>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Cash and cash equivalents</t>
  </si>
  <si>
    <t>* Pages 74-77, 80-82 in Annual report: https://www.lhv.ee/assets/files/investor/LHV_Group_Annual_Report_2023-EN.pdf</t>
  </si>
  <si>
    <t xml:space="preserve">Main reporting currency </t>
  </si>
  <si>
    <t xml:space="preserve">EUR </t>
  </si>
  <si>
    <t xml:space="preserve">Reporting unit (quantitative data) </t>
  </si>
  <si>
    <t xml:space="preserve">thousands of euros </t>
  </si>
  <si>
    <t>Template 1_IRRBB_CSRBB_mapping</t>
  </si>
  <si>
    <t>Sector/Instrument</t>
  </si>
  <si>
    <t xml:space="preserve"> Notional amount</t>
  </si>
  <si>
    <t>Notional amount</t>
  </si>
  <si>
    <t>Fair Value</t>
  </si>
  <si>
    <t>Amortized Cost</t>
  </si>
  <si>
    <t>IMS approach for CSRBB</t>
  </si>
  <si>
    <t>of which : subject to IRRBB (SA)</t>
  </si>
  <si>
    <t>of which: subject to IRRBB (IMS)</t>
  </si>
  <si>
    <t>Fair Value 
(Carrying amount)</t>
  </si>
  <si>
    <t>Notional amount
subject to CSRBB in IMS</t>
  </si>
  <si>
    <t>Notional amount
subject to CSRBB in IMS (EVE)</t>
  </si>
  <si>
    <t xml:space="preserve">Notional amount
subject to IRRBB IMS </t>
  </si>
  <si>
    <t xml:space="preserve">Carrying amount </t>
  </si>
  <si>
    <t>Notional amount
subject to CSRBB in IMS (NII)</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</si>
  <si>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</si>
  <si>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</si>
  <si>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</si>
  <si>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</si>
  <si>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</si>
  <si>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</si>
  <si>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</si>
  <si>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</si>
  <si>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</si>
  <si>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</si>
  <si>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</si>
  <si>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</si>
  <si>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</si>
  <si>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</si>
  <si>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</si>
  <si>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</si>
  <si>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</si>
  <si>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</si>
  <si>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</si>
  <si>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</si>
  <si>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</si>
  <si>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</si>
  <si>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</si>
  <si>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</si>
  <si>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</si>
  <si>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</si>
  <si>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</si>
  <si>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</si>
  <si>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</si>
  <si>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</si>
  <si>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</si>
  <si>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</si>
  <si>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</si>
  <si>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</si>
  <si>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</si>
  <si>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</si>
  <si>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</si>
  <si>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</si>
  <si>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</si>
  <si>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</si>
  <si>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</si>
  <si>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</si>
  <si>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</si>
  <si>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</si>
  <si>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</si>
  <si>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</si>
  <si>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</si>
  <si>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</si>
  <si>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</si>
  <si>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</si>
  <si>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</si>
  <si>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</si>
  <si>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</si>
  <si>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Reporting unit (other quantitative data) </t>
  </si>
  <si>
    <t>basis point or percentage</t>
  </si>
  <si>
    <t>Template 2_CSRBB sensitivities</t>
  </si>
  <si>
    <t>Institution IMS</t>
  </si>
  <si>
    <t>Bank estimate of CSRBB sensivitities including behavioural, conditional and automatic optionality</t>
  </si>
  <si>
    <t>Weighted average credit spread shocks</t>
  </si>
  <si>
    <t>Economic Value of Equity (EVE)</t>
  </si>
  <si>
    <t>Net Interest Income (NII)</t>
  </si>
  <si>
    <t xml:space="preserve">Market Value changes (MVC)
(as per defined in the EBA/GL/2022/14 para. 15) </t>
  </si>
  <si>
    <t>Baseline scenario (bps)</t>
  </si>
  <si>
    <t>Widening Spread Scenario (bps)</t>
  </si>
  <si>
    <t>Tightening Spread Scenario (bps)</t>
  </si>
  <si>
    <t>Level of EVE for IRRBB - Baseline scenario</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</si>
  <si>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</si>
  <si>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</si>
  <si>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</si>
  <si>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</si>
  <si>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</si>
  <si>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</si>
  <si>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</si>
  <si>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</si>
  <si>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</si>
  <si>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</si>
  <si>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</si>
  <si>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Calibri"/>
        <family val="2"/>
        <scheme val="minor"/>
      </rPr>
      <t xml:space="preserve"> </t>
    </r>
    <r>
      <rPr>
        <sz val="11"/>
        <rFont val="Calibri"/>
        <family val="2"/>
        <scheme val="minor"/>
      </rPr>
      <t>(general governments)</t>
    </r>
  </si>
  <si>
    <t xml:space="preserve">Of which: financials </t>
  </si>
  <si>
    <r>
      <t xml:space="preserve">Of which:  hedges </t>
    </r>
    <r>
      <rPr>
        <sz val="11"/>
        <color theme="1"/>
        <rFont val="Calibri"/>
        <family val="2"/>
        <charset val="186"/>
        <scheme val="minor"/>
      </rPr>
      <t>(on CSRBB)</t>
    </r>
  </si>
  <si>
    <t>TOTAL LIABILITIES</t>
  </si>
  <si>
    <t>Of which: NMDs</t>
  </si>
  <si>
    <t>Debt securities issued</t>
  </si>
  <si>
    <r>
      <t xml:space="preserve">   Of which: hedges </t>
    </r>
    <r>
      <rPr>
        <sz val="11"/>
        <color theme="1"/>
        <rFont val="Calibri"/>
        <family val="2"/>
        <charset val="186"/>
        <scheme val="minor"/>
      </rPr>
      <t>(on CSRBB)</t>
    </r>
  </si>
  <si>
    <t>Net Derivatives</t>
  </si>
  <si>
    <t>Net Balance Sheet w/o Derivatives</t>
  </si>
  <si>
    <t>Net Balance Sheet with Derivatives</t>
  </si>
  <si>
    <t>0300</t>
  </si>
  <si>
    <t>0310</t>
  </si>
  <si>
    <t>Template 3_Unrealised losses</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</si>
  <si>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</si>
  <si>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</si>
  <si>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</si>
  <si>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</si>
  <si>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</si>
  <si>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</si>
  <si>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Calibri"/>
        <family val="2"/>
        <scheme val="minor"/>
      </rPr>
      <t xml:space="preserve"> (not captured in columns 0020, 0030, 0080</t>
    </r>
    <r>
      <rPr>
        <b/>
        <sz val="10"/>
        <color theme="1"/>
        <rFont val="Calibri"/>
        <family val="2"/>
        <scheme val="minor"/>
      </rPr>
      <t>)</t>
    </r>
  </si>
  <si>
    <t>of which : Micro Fair Value hedges</t>
  </si>
  <si>
    <t xml:space="preserve">of which : Micro Cash flow hedges </t>
  </si>
  <si>
    <t>of which : Macro Fair Value hedges</t>
  </si>
  <si>
    <t>of which : Macro Cash flow hedges</t>
  </si>
  <si>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</si>
  <si>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</si>
  <si>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</si>
  <si>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</si>
  <si>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</si>
  <si>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</si>
  <si>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</si>
  <si>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</si>
  <si>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</si>
  <si>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</si>
  <si>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</si>
  <si>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</si>
  <si>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Template 4_CSRBB_Additional</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</si>
  <si>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</si>
  <si>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</si>
  <si>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</si>
  <si>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</si>
  <si>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</si>
  <si>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</si>
  <si>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</si>
  <si>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</si>
  <si>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</si>
  <si>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</si>
  <si>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</si>
  <si>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</si>
  <si>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</si>
  <si>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</si>
  <si>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1 - If the credit institution considers liabilities in the scope of CSRBB assessment, how does it ensures that only market-related elements are being considered and the deterioration of the credit institution’s creditworthiness is not having a positive impact on the credit spread risk measure?</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</si>
  <si>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</si>
  <si>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</si>
  <si>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</si>
  <si>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</si>
  <si>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</si>
  <si>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</si>
  <si>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</si>
  <si>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</si>
  <si>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</si>
  <si>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</si>
  <si>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</si>
  <si>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</si>
  <si>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</si>
  <si>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</si>
  <si>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</si>
  <si>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</si>
  <si>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</si>
  <si>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Less than every 5yr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</si>
  <si>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</si>
  <si>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</si>
  <si>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</si>
  <si>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</si>
  <si>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</si>
  <si>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</si>
  <si>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</si>
  <si>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</si>
  <si>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</si>
  <si>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</si>
  <si>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</si>
  <si>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</si>
  <si>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</si>
  <si>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</si>
  <si>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</si>
  <si>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</si>
  <si>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</si>
  <si>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</si>
  <si>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</si>
  <si>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 xml:space="preserve">12 - Memorandum item on EVE level for IRRBB </t>
  </si>
  <si>
    <t>Commercial margins/other spread components (EVE)</t>
  </si>
  <si>
    <t>0360</t>
  </si>
  <si>
    <t>Excluded</t>
  </si>
  <si>
    <t>13 - Other reasons than in point 12 (above) for different EVE level for IRRBB and CSRBB (template 2, columns 0010 and 0020)</t>
  </si>
  <si>
    <t>0370</t>
  </si>
  <si>
    <t>Template 5_NMD_stratification</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</si>
  <si>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</si>
  <si>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</si>
  <si>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</si>
  <si>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</si>
  <si>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</si>
  <si>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</si>
  <si>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</si>
  <si>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</si>
  <si>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</si>
  <si>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</si>
  <si>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</si>
  <si>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Template 6_IRRBB_Additional</t>
  </si>
  <si>
    <t>Please consult the instructions to fill-in this IRRBB template.</t>
  </si>
  <si>
    <t>The assumptions regarding the calculation of these datapoints must be explained below. Please consult the instructions to fill-in this IRRBB template.</t>
  </si>
  <si>
    <t>Shock arising from exposures in:</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</si>
  <si>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</si>
  <si>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</si>
  <si>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</si>
  <si>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</si>
  <si>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</si>
  <si>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</si>
  <si>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</si>
  <si>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</si>
  <si>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</si>
  <si>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</si>
  <si>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</si>
  <si>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</si>
  <si>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</si>
  <si>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</si>
  <si>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</si>
  <si>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</si>
  <si>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</si>
  <si>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</si>
  <si>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</si>
  <si>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</si>
  <si>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</si>
  <si>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</si>
  <si>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</si>
  <si>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</si>
  <si>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</si>
  <si>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</si>
  <si>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</si>
  <si>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</si>
  <si>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</si>
  <si>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</si>
  <si>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</si>
  <si>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</si>
  <si>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</si>
  <si>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</si>
  <si>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</si>
  <si>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</si>
  <si>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</si>
  <si>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</si>
  <si>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</si>
  <si>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</si>
  <si>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</si>
  <si>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</si>
  <si>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</si>
  <si>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</si>
  <si>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</si>
  <si>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</si>
  <si>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</si>
  <si>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</si>
  <si>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</si>
  <si>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</si>
  <si>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</si>
  <si>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</si>
  <si>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</si>
  <si>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</si>
  <si>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</si>
  <si>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</si>
  <si>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</si>
  <si>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</si>
  <si>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Template 7_Realised NII</t>
  </si>
  <si>
    <t>Realised NII (from banking book perimeter)</t>
  </si>
  <si>
    <t>Interest income</t>
  </si>
  <si>
    <t>Interest expense</t>
  </si>
  <si>
    <t>IRRBB/CSRBB - Interest Rate Risk/Credit Spread Risk in the Banking Book</t>
  </si>
  <si>
    <t>For UK collaterals (non-EU),  previously we mistakenly classified this information based on the region (previously we categorized it based on EU and non-EU client residency, not by the location of the collateral).</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</si>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</sst>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194">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strike/>
      <sz val="10"/>
      <name val="Calibri"/>
      <family val="2"/>
      <scheme val="minor"/>
    </font>
    <font>
      <strike/>
      <sz val="10"/>
      <color theme="1"/>
      <name val="Calibri"/>
      <family val="2"/>
      <scheme val="minor"/>
    </font>
    <font>
      <sz val="10"/>
      <color rgb="FFFF0000"/>
      <name val="Calibri"/>
      <family val="2"/>
      <scheme val="minor"/>
    </font>
    <font>
      <i/>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z val="10"/>
      <color rgb="FFFF0000"/>
      <name val="Calibri"/>
      <family val="2"/>
      <charset val="186"/>
      <scheme val="minor"/>
    </font>
    <font>
      <b/>
      <strike/>
      <sz val="11"/>
      <color rgb="FFFF0000"/>
      <name val="Calibri"/>
      <family val="2"/>
      <scheme val="minor"/>
    </font>
    <font>
      <sz val="11"/>
      <color theme="1"/>
      <name val="Aptos"/>
      <family val="2"/>
    </font>
    <font>
      <sz val="11"/>
      <color theme="0"/>
      <name val="Calibri"/>
      <family val="2"/>
      <scheme val="minor"/>
    </font>
    <font>
      <b/>
      <sz val="10"/>
      <color theme="1"/>
      <name val="Times New Roman"/>
      <family val="1"/>
    </font>
    <font>
      <b/>
      <u/>
      <sz val="10"/>
      <name val="Calibri"/>
      <family val="2"/>
      <scheme val="minor"/>
    </font>
    <font>
      <sz val="11"/>
      <color theme="5"/>
      <name val="Calibri"/>
      <family val="2"/>
      <scheme val="minor"/>
    </font>
    <font>
      <sz val="10"/>
      <color theme="0"/>
      <name val="Calibri"/>
      <family val="2"/>
      <scheme val="minor"/>
    </font>
    <font>
      <b/>
      <sz val="16"/>
      <name val="Calibri"/>
      <family val="2"/>
      <scheme val="minor"/>
    </font>
    <font>
      <sz val="10"/>
      <name val="Helv"/>
    </font>
    <font>
      <b/>
      <u/>
      <sz val="16"/>
      <name val="Calibri"/>
      <family val="2"/>
      <scheme val="minor"/>
    </font>
    <font>
      <b/>
      <sz val="12"/>
      <color theme="1"/>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EC72"/>
        <bgColor indexed="64"/>
      </patternFill>
    </fill>
    <fill>
      <patternFill patternType="solid">
        <fgColor rgb="FFFFF4E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s>
  <cellStyleXfs count="2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xf numFmtId="0" fontId="19" fillId="0" borderId="0"/>
    <xf numFmtId="3" fontId="19" fillId="29" borderId="68" applyFont="0">
      <alignment horizontal="right" vertical="center"/>
      <protection locked="0"/>
    </xf>
    <xf numFmtId="0" fontId="4" fillId="0" borderId="0"/>
    <xf numFmtId="0" fontId="191" fillId="0" borderId="0"/>
  </cellStyleXfs>
  <cellXfs count="1797">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0" fontId="4" fillId="23" borderId="0" xfId="3" applyFill="1"/>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0" fontId="4" fillId="24" borderId="0" xfId="3" applyFill="1"/>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0" fontId="4" fillId="25" borderId="0" xfId="3" applyFill="1"/>
    <xf numFmtId="3" fontId="80" fillId="26"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3" fontId="80" fillId="0" borderId="9" xfId="3" applyNumberFormat="1" applyFont="1" applyBorder="1" applyAlignment="1">
      <alignment horizontal="center" vertical="center"/>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4" fontId="6" fillId="0" borderId="9" xfId="15" applyNumberFormat="1" applyFont="1" applyFill="1" applyBorder="1" applyAlignment="1" applyProtection="1">
      <alignment horizontal="center" vertical="center" wrapText="1"/>
      <protection locked="0"/>
    </xf>
    <xf numFmtId="3" fontId="14" fillId="0" borderId="9" xfId="3" applyNumberFormat="1" applyFont="1" applyBorder="1" applyAlignment="1">
      <alignment vertical="center" wrapText="1"/>
    </xf>
    <xf numFmtId="3" fontId="161" fillId="0" borderId="9" xfId="3" applyNumberFormat="1" applyFont="1" applyBorder="1" applyAlignment="1">
      <alignment vertical="center" wrapText="1"/>
    </xf>
    <xf numFmtId="0" fontId="170" fillId="0" borderId="0" xfId="3" applyFont="1" applyAlignment="1">
      <alignment horizontal="left"/>
    </xf>
    <xf numFmtId="0" fontId="4" fillId="10" borderId="0" xfId="3" applyFill="1"/>
    <xf numFmtId="0" fontId="4" fillId="10" borderId="0" xfId="3" applyFill="1" applyAlignment="1">
      <alignment horizontal="center"/>
    </xf>
    <xf numFmtId="0" fontId="4" fillId="10" borderId="0" xfId="3" applyFill="1" applyAlignment="1">
      <alignment horizontal="center" vertical="center" wrapText="1"/>
    </xf>
    <xf numFmtId="0" fontId="8" fillId="27" borderId="9" xfId="3" applyFont="1" applyFill="1" applyBorder="1" applyAlignment="1">
      <alignment horizontal="center" vertical="center" wrapText="1"/>
    </xf>
    <xf numFmtId="0" fontId="7" fillId="4" borderId="9" xfId="3" applyFont="1" applyFill="1" applyBorder="1" applyAlignment="1">
      <alignment horizontal="justify" vertical="center" wrapText="1"/>
    </xf>
    <xf numFmtId="0" fontId="169" fillId="0" borderId="9" xfId="3" applyFont="1" applyBorder="1" applyAlignment="1">
      <alignment horizontal="justify" vertical="center" wrapText="1"/>
    </xf>
    <xf numFmtId="0" fontId="4" fillId="27" borderId="9" xfId="3" applyFill="1" applyBorder="1" applyAlignment="1">
      <alignment horizontal="center" vertical="center" wrapText="1"/>
    </xf>
    <xf numFmtId="0" fontId="7" fillId="0" borderId="13" xfId="3" applyFont="1" applyBorder="1" applyAlignment="1">
      <alignment vertical="center" wrapText="1"/>
    </xf>
    <xf numFmtId="0" fontId="171" fillId="0" borderId="9" xfId="3" applyFont="1" applyBorder="1" applyAlignment="1">
      <alignment vertical="center" wrapText="1"/>
    </xf>
    <xf numFmtId="0" fontId="8" fillId="4" borderId="9" xfId="3" applyFont="1" applyFill="1" applyBorder="1" applyAlignment="1">
      <alignment horizontal="center" vertical="center" wrapText="1"/>
    </xf>
    <xf numFmtId="0" fontId="7" fillId="0" borderId="13" xfId="3" applyFont="1" applyBorder="1" applyAlignment="1">
      <alignment horizontal="left" vertical="center" wrapText="1"/>
    </xf>
    <xf numFmtId="0" fontId="7" fillId="0" borderId="0" xfId="3" applyFont="1" applyAlignment="1">
      <alignment horizontal="center"/>
    </xf>
    <xf numFmtId="0" fontId="7" fillId="27" borderId="9" xfId="3" applyFont="1" applyFill="1" applyBorder="1" applyAlignment="1">
      <alignment horizontal="center" vertical="center"/>
    </xf>
    <xf numFmtId="0" fontId="7" fillId="27" borderId="9" xfId="3" applyFont="1" applyFill="1" applyBorder="1" applyAlignment="1">
      <alignment horizontal="justify" vertical="center" wrapText="1"/>
    </xf>
    <xf numFmtId="0" fontId="7" fillId="27" borderId="9" xfId="3" applyFont="1" applyFill="1" applyBorder="1" applyAlignment="1">
      <alignment horizontal="center" vertical="center" wrapText="1"/>
    </xf>
    <xf numFmtId="0" fontId="7" fillId="0" borderId="9" xfId="3" applyFont="1" applyBorder="1" applyAlignment="1">
      <alignment horizontal="left" vertical="center" wrapText="1" indent="3"/>
    </xf>
    <xf numFmtId="0" fontId="7" fillId="0" borderId="9" xfId="3" applyFont="1" applyBorder="1" applyAlignment="1">
      <alignment horizontal="left" vertical="center" wrapText="1" indent="2"/>
    </xf>
    <xf numFmtId="0" fontId="11" fillId="27" borderId="9" xfId="3" applyFont="1" applyFill="1" applyBorder="1" applyAlignment="1">
      <alignment horizontal="center" vertical="center" wrapText="1"/>
    </xf>
    <xf numFmtId="0" fontId="4" fillId="0" borderId="9" xfId="3" applyBorder="1" applyAlignment="1">
      <alignment horizontal="left" vertical="center" wrapText="1" indent="3"/>
    </xf>
    <xf numFmtId="0" fontId="57" fillId="0" borderId="9" xfId="3" applyFont="1" applyBorder="1" applyAlignment="1">
      <alignment horizontal="left" vertical="center" wrapText="1" indent="4"/>
    </xf>
    <xf numFmtId="0" fontId="80" fillId="10" borderId="0" xfId="3" applyFont="1" applyFill="1"/>
    <xf numFmtId="0" fontId="170" fillId="10" borderId="0" xfId="3" applyFont="1" applyFill="1" applyAlignment="1">
      <alignment horizontal="left"/>
    </xf>
    <xf numFmtId="0" fontId="68" fillId="10" borderId="13" xfId="3" applyFont="1" applyFill="1" applyBorder="1" applyAlignment="1">
      <alignment vertical="center" wrapText="1"/>
    </xf>
    <xf numFmtId="0" fontId="80" fillId="10" borderId="9" xfId="3" applyFont="1" applyFill="1" applyBorder="1" applyAlignment="1">
      <alignment horizontal="center"/>
    </xf>
    <xf numFmtId="0" fontId="68" fillId="10" borderId="14" xfId="3" applyFont="1" applyFill="1" applyBorder="1" applyAlignment="1">
      <alignment vertical="center" wrapText="1"/>
    </xf>
    <xf numFmtId="0" fontId="172" fillId="10" borderId="4" xfId="3" applyFont="1" applyFill="1" applyBorder="1" applyAlignment="1">
      <alignment vertical="center" wrapText="1"/>
    </xf>
    <xf numFmtId="0" fontId="80" fillId="10" borderId="13" xfId="3" applyFont="1" applyFill="1" applyBorder="1" applyAlignment="1">
      <alignment vertical="center" wrapText="1"/>
    </xf>
    <xf numFmtId="0" fontId="80" fillId="10" borderId="1" xfId="3" applyFont="1" applyFill="1" applyBorder="1" applyAlignment="1">
      <alignment vertical="center" wrapText="1"/>
    </xf>
    <xf numFmtId="0" fontId="80" fillId="10" borderId="14" xfId="3" applyFont="1" applyFill="1" applyBorder="1" applyAlignment="1">
      <alignment vertical="center" wrapText="1"/>
    </xf>
    <xf numFmtId="0" fontId="173" fillId="10" borderId="14" xfId="3" applyFont="1" applyFill="1" applyBorder="1" applyAlignment="1">
      <alignment vertical="center" wrapText="1"/>
    </xf>
    <xf numFmtId="0" fontId="51" fillId="10" borderId="1" xfId="3" applyFont="1" applyFill="1" applyBorder="1" applyAlignment="1">
      <alignment horizontal="center" vertical="center" wrapText="1"/>
    </xf>
    <xf numFmtId="0" fontId="80" fillId="10" borderId="9" xfId="3" applyFont="1" applyFill="1" applyBorder="1"/>
    <xf numFmtId="0" fontId="68" fillId="10" borderId="9" xfId="3" applyFont="1" applyFill="1" applyBorder="1" applyAlignment="1">
      <alignment horizontal="left" vertical="center" wrapText="1"/>
    </xf>
    <xf numFmtId="0" fontId="80" fillId="10" borderId="9" xfId="3" applyFont="1" applyFill="1" applyBorder="1" applyAlignment="1">
      <alignment horizontal="left" vertical="center" indent="1"/>
    </xf>
    <xf numFmtId="0" fontId="116" fillId="10" borderId="9" xfId="3" applyFont="1" applyFill="1" applyBorder="1" applyAlignment="1">
      <alignment horizontal="left" vertical="center" indent="3"/>
    </xf>
    <xf numFmtId="0" fontId="116" fillId="10" borderId="9" xfId="3" applyFont="1" applyFill="1" applyBorder="1" applyAlignment="1">
      <alignment horizontal="left" vertical="center" wrapText="1" indent="3"/>
    </xf>
    <xf numFmtId="0" fontId="174" fillId="10" borderId="0" xfId="3" applyFont="1" applyFill="1"/>
    <xf numFmtId="0" fontId="51" fillId="10" borderId="9" xfId="3" applyFont="1" applyFill="1" applyBorder="1" applyAlignment="1">
      <alignment horizontal="left" vertical="center" indent="1"/>
    </xf>
    <xf numFmtId="0" fontId="51" fillId="10" borderId="0" xfId="3" applyFont="1" applyFill="1"/>
    <xf numFmtId="0" fontId="108" fillId="10" borderId="9" xfId="3" applyFont="1" applyFill="1" applyBorder="1" applyAlignment="1">
      <alignment horizontal="left" vertical="center" wrapText="1"/>
    </xf>
    <xf numFmtId="0" fontId="51" fillId="10" borderId="9" xfId="3" applyFont="1" applyFill="1" applyBorder="1" applyAlignment="1">
      <alignment horizontal="left" vertical="center" wrapText="1" indent="1"/>
    </xf>
    <xf numFmtId="0" fontId="51" fillId="10" borderId="9" xfId="3" applyFont="1" applyFill="1" applyBorder="1" applyAlignment="1">
      <alignment horizontal="left" vertical="center"/>
    </xf>
    <xf numFmtId="0" fontId="51" fillId="10" borderId="3" xfId="3" applyFont="1" applyFill="1" applyBorder="1" applyAlignment="1">
      <alignment horizontal="left" vertical="center"/>
    </xf>
    <xf numFmtId="0" fontId="80" fillId="10" borderId="0" xfId="3" applyFont="1" applyFill="1" applyAlignment="1">
      <alignment horizontal="center" vertical="center"/>
    </xf>
    <xf numFmtId="0" fontId="80" fillId="10" borderId="0" xfId="3" applyFont="1" applyFill="1" applyAlignment="1">
      <alignment vertical="center"/>
    </xf>
    <xf numFmtId="0" fontId="155" fillId="10" borderId="0" xfId="3" applyFont="1" applyFill="1"/>
    <xf numFmtId="0" fontId="80" fillId="10" borderId="0" xfId="3" applyFont="1" applyFill="1" applyAlignment="1">
      <alignment vertical="center" wrapText="1"/>
    </xf>
    <xf numFmtId="0" fontId="80" fillId="10" borderId="0" xfId="3" applyFont="1" applyFill="1" applyAlignment="1">
      <alignment wrapText="1"/>
    </xf>
    <xf numFmtId="0" fontId="176" fillId="10" borderId="0" xfId="3" applyFont="1" applyFill="1" applyAlignment="1">
      <alignment horizontal="center" vertical="center" wrapText="1"/>
    </xf>
    <xf numFmtId="0" fontId="176" fillId="10" borderId="14" xfId="3" applyFont="1" applyFill="1" applyBorder="1" applyAlignment="1">
      <alignment horizontal="center" vertical="center" wrapText="1"/>
    </xf>
    <xf numFmtId="0" fontId="80" fillId="10" borderId="15" xfId="3" applyFont="1" applyFill="1" applyBorder="1" applyAlignment="1">
      <alignment vertical="center" wrapText="1"/>
    </xf>
    <xf numFmtId="0" fontId="176" fillId="10" borderId="15" xfId="3" applyFont="1" applyFill="1" applyBorder="1" applyAlignment="1">
      <alignment horizontal="center" vertical="center" wrapText="1"/>
    </xf>
    <xf numFmtId="0" fontId="176" fillId="10" borderId="9" xfId="3" applyFont="1" applyFill="1" applyBorder="1" applyAlignment="1">
      <alignment horizontal="center" vertical="center" wrapText="1"/>
    </xf>
    <xf numFmtId="0" fontId="176" fillId="10" borderId="15" xfId="3" applyFont="1" applyFill="1" applyBorder="1" applyAlignment="1">
      <alignment vertical="center" wrapText="1"/>
    </xf>
    <xf numFmtId="0" fontId="80" fillId="10" borderId="9" xfId="3" applyFont="1" applyFill="1" applyBorder="1" applyAlignment="1">
      <alignment wrapText="1"/>
    </xf>
    <xf numFmtId="0" fontId="108" fillId="10" borderId="15" xfId="3" applyFont="1" applyFill="1" applyBorder="1" applyAlignment="1">
      <alignment vertical="center" wrapText="1"/>
    </xf>
    <xf numFmtId="0" fontId="51" fillId="10" borderId="9" xfId="3" applyFont="1" applyFill="1" applyBorder="1" applyAlignment="1">
      <alignment horizontal="left" indent="1"/>
    </xf>
    <xf numFmtId="0" fontId="51" fillId="10" borderId="15" xfId="3" applyFont="1" applyFill="1" applyBorder="1" applyAlignment="1">
      <alignment horizontal="left" indent="1"/>
    </xf>
    <xf numFmtId="0" fontId="176" fillId="20" borderId="15" xfId="3" applyFont="1" applyFill="1" applyBorder="1" applyAlignment="1">
      <alignment horizontal="center" vertical="center" wrapText="1"/>
    </xf>
    <xf numFmtId="0" fontId="177" fillId="10" borderId="0" xfId="3" applyFont="1" applyFill="1" applyAlignment="1">
      <alignment horizontal="left"/>
    </xf>
    <xf numFmtId="0" fontId="51" fillId="10" borderId="9" xfId="3" applyFont="1" applyFill="1" applyBorder="1" applyAlignment="1">
      <alignment horizontal="center"/>
    </xf>
    <xf numFmtId="0" fontId="180" fillId="10" borderId="9" xfId="3" applyFont="1" applyFill="1" applyBorder="1" applyAlignment="1">
      <alignment horizontal="center" vertical="center" wrapText="1"/>
    </xf>
    <xf numFmtId="0" fontId="51" fillId="10" borderId="13" xfId="3" applyFont="1" applyFill="1" applyBorder="1" applyAlignment="1">
      <alignment vertical="center"/>
    </xf>
    <xf numFmtId="0" fontId="180" fillId="10" borderId="13" xfId="3" applyFont="1" applyFill="1" applyBorder="1" applyAlignment="1">
      <alignment vertical="center" wrapText="1"/>
    </xf>
    <xf numFmtId="0" fontId="181" fillId="10" borderId="9" xfId="3" applyFont="1" applyFill="1" applyBorder="1" applyAlignment="1">
      <alignment vertical="center" wrapText="1"/>
    </xf>
    <xf numFmtId="0" fontId="181" fillId="10" borderId="9" xfId="3" applyFont="1" applyFill="1" applyBorder="1" applyAlignment="1">
      <alignment horizontal="center" vertical="center" wrapText="1"/>
    </xf>
    <xf numFmtId="0" fontId="180" fillId="10" borderId="9" xfId="3" applyFont="1" applyFill="1" applyBorder="1" applyAlignment="1">
      <alignment horizontal="left" vertical="center" wrapText="1"/>
    </xf>
    <xf numFmtId="0" fontId="180" fillId="0" borderId="9" xfId="3" applyFont="1" applyBorder="1" applyAlignment="1">
      <alignment horizontal="left" vertical="center" wrapText="1"/>
    </xf>
    <xf numFmtId="0" fontId="181" fillId="0" borderId="9" xfId="3" applyFont="1" applyBorder="1" applyAlignment="1">
      <alignment vertical="center" wrapText="1"/>
    </xf>
    <xf numFmtId="0" fontId="181" fillId="0" borderId="9" xfId="3" applyFont="1" applyBorder="1" applyAlignment="1">
      <alignment horizontal="center" vertical="center" wrapText="1"/>
    </xf>
    <xf numFmtId="0" fontId="51" fillId="10" borderId="9" xfId="3" applyFont="1" applyFill="1" applyBorder="1" applyAlignment="1">
      <alignment vertical="center"/>
    </xf>
    <xf numFmtId="0" fontId="35" fillId="10" borderId="9" xfId="3" applyFont="1" applyFill="1" applyBorder="1"/>
    <xf numFmtId="0" fontId="35" fillId="10" borderId="9" xfId="3" applyFont="1" applyFill="1" applyBorder="1" applyAlignment="1">
      <alignment horizontal="center" vertical="center"/>
    </xf>
    <xf numFmtId="0" fontId="35" fillId="10" borderId="0" xfId="3" applyFont="1" applyFill="1" applyAlignment="1">
      <alignment horizontal="center" vertical="center"/>
    </xf>
    <xf numFmtId="0" fontId="35" fillId="10" borderId="0" xfId="3" applyFont="1" applyFill="1"/>
    <xf numFmtId="0" fontId="4" fillId="0" borderId="15" xfId="3" applyBorder="1" applyAlignment="1">
      <alignment vertical="center" wrapText="1"/>
    </xf>
    <xf numFmtId="0" fontId="4" fillId="10" borderId="9" xfId="3" applyFill="1" applyBorder="1" applyAlignment="1">
      <alignment horizontal="center"/>
    </xf>
    <xf numFmtId="0" fontId="10" fillId="10" borderId="15"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10" borderId="14" xfId="3" applyFont="1" applyFill="1" applyBorder="1" applyAlignment="1">
      <alignment horizontal="center" vertical="center" wrapText="1"/>
    </xf>
    <xf numFmtId="0" fontId="4" fillId="10" borderId="9" xfId="3" applyFill="1" applyBorder="1"/>
    <xf numFmtId="0" fontId="10" fillId="10" borderId="9" xfId="3" applyFont="1" applyFill="1" applyBorder="1" applyAlignment="1">
      <alignment horizontal="center"/>
    </xf>
    <xf numFmtId="0" fontId="10" fillId="0" borderId="9" xfId="3" applyFont="1" applyBorder="1" applyAlignment="1">
      <alignment horizontal="center"/>
    </xf>
    <xf numFmtId="0" fontId="51" fillId="10" borderId="9" xfId="3" applyFont="1" applyFill="1" applyBorder="1" applyAlignment="1">
      <alignment horizontal="center" vertical="center"/>
    </xf>
    <xf numFmtId="0" fontId="51" fillId="10" borderId="13" xfId="3" applyFont="1" applyFill="1" applyBorder="1" applyAlignment="1">
      <alignment horizontal="center" vertical="center"/>
    </xf>
    <xf numFmtId="0" fontId="51" fillId="0" borderId="13" xfId="3" applyFont="1" applyBorder="1" applyAlignment="1">
      <alignment horizontal="center" vertical="center"/>
    </xf>
    <xf numFmtId="0" fontId="51" fillId="10" borderId="14" xfId="3" applyFont="1" applyFill="1" applyBorder="1" applyAlignment="1">
      <alignment vertical="center" wrapText="1"/>
    </xf>
    <xf numFmtId="0" fontId="80" fillId="0" borderId="10" xfId="3" applyFont="1" applyBorder="1" applyAlignment="1">
      <alignment horizontal="center" vertical="center" wrapText="1"/>
    </xf>
    <xf numFmtId="0" fontId="174" fillId="10" borderId="15" xfId="3" applyFont="1" applyFill="1" applyBorder="1"/>
    <xf numFmtId="0" fontId="80" fillId="0" borderId="9" xfId="3" applyFont="1" applyBorder="1" applyAlignment="1">
      <alignment vertical="center" wrapText="1"/>
    </xf>
    <xf numFmtId="0" fontId="51" fillId="10" borderId="9" xfId="3" applyFont="1" applyFill="1" applyBorder="1"/>
    <xf numFmtId="0" fontId="51" fillId="0" borderId="9" xfId="3" applyFont="1" applyBorder="1"/>
    <xf numFmtId="4" fontId="7" fillId="0" borderId="0" xfId="3" applyNumberFormat="1" applyFont="1"/>
    <xf numFmtId="3" fontId="7" fillId="0" borderId="0" xfId="3" applyNumberFormat="1" applyFont="1"/>
    <xf numFmtId="3" fontId="68" fillId="0" borderId="9" xfId="3" applyNumberFormat="1" applyFont="1" applyBorder="1" applyAlignment="1">
      <alignment vertical="center"/>
    </xf>
    <xf numFmtId="0" fontId="4" fillId="0" borderId="0" xfId="3" quotePrefix="1"/>
    <xf numFmtId="3" fontId="0" fillId="0" borderId="0" xfId="0" applyNumberFormat="1"/>
    <xf numFmtId="4" fontId="158" fillId="0" borderId="33" xfId="3" applyNumberFormat="1" applyFont="1" applyBorder="1" applyAlignment="1">
      <alignment horizontal="center" vertical="center" wrapText="1"/>
    </xf>
    <xf numFmtId="0" fontId="169" fillId="0" borderId="9" xfId="0" applyFont="1" applyBorder="1" applyAlignment="1">
      <alignment horizontal="justify" vertical="top" wrapText="1"/>
    </xf>
    <xf numFmtId="4" fontId="155" fillId="10" borderId="9" xfId="3" applyNumberFormat="1" applyFont="1" applyFill="1" applyBorder="1" applyAlignment="1">
      <alignment vertical="center" wrapText="1"/>
    </xf>
    <xf numFmtId="0" fontId="80" fillId="10" borderId="9" xfId="3" applyFont="1" applyFill="1" applyBorder="1" applyAlignment="1">
      <alignment vertical="center" wrapText="1"/>
    </xf>
    <xf numFmtId="0" fontId="116" fillId="10" borderId="9" xfId="3" applyFont="1" applyFill="1" applyBorder="1" applyAlignment="1">
      <alignment vertical="center" wrapText="1"/>
    </xf>
    <xf numFmtId="4" fontId="155" fillId="10" borderId="9" xfId="3" applyNumberFormat="1" applyFont="1" applyFill="1" applyBorder="1" applyAlignment="1">
      <alignment vertical="center"/>
    </xf>
    <xf numFmtId="4" fontId="116" fillId="10" borderId="9" xfId="3" applyNumberFormat="1" applyFont="1" applyFill="1" applyBorder="1" applyAlignment="1">
      <alignment vertical="center"/>
    </xf>
    <xf numFmtId="4" fontId="80" fillId="10" borderId="9" xfId="3" applyNumberFormat="1" applyFont="1" applyFill="1" applyBorder="1" applyAlignment="1">
      <alignment vertical="center"/>
    </xf>
    <xf numFmtId="4" fontId="116" fillId="10" borderId="9" xfId="3" applyNumberFormat="1" applyFont="1" applyFill="1" applyBorder="1" applyAlignment="1">
      <alignment vertical="center" wrapText="1"/>
    </xf>
    <xf numFmtId="4" fontId="182" fillId="10" borderId="9" xfId="3" applyNumberFormat="1" applyFont="1" applyFill="1" applyBorder="1" applyAlignment="1">
      <alignment vertical="center"/>
    </xf>
    <xf numFmtId="0" fontId="174" fillId="0" borderId="9" xfId="3" applyFont="1" applyBorder="1"/>
    <xf numFmtId="0" fontId="174" fillId="10" borderId="9" xfId="3" applyFont="1" applyFill="1" applyBorder="1"/>
    <xf numFmtId="4" fontId="182" fillId="10" borderId="9" xfId="3" applyNumberFormat="1" applyFont="1" applyFill="1" applyBorder="1" applyAlignment="1">
      <alignment vertical="center" wrapText="1"/>
    </xf>
    <xf numFmtId="0" fontId="174" fillId="20" borderId="9" xfId="3" applyFont="1" applyFill="1" applyBorder="1" applyAlignment="1">
      <alignment vertical="center" wrapText="1"/>
    </xf>
    <xf numFmtId="0" fontId="175" fillId="10" borderId="9" xfId="3" applyFont="1" applyFill="1" applyBorder="1" applyAlignment="1">
      <alignment vertical="center" wrapText="1"/>
    </xf>
    <xf numFmtId="4" fontId="174" fillId="10" borderId="9" xfId="3" applyNumberFormat="1" applyFont="1" applyFill="1" applyBorder="1" applyAlignment="1">
      <alignment vertical="center"/>
    </xf>
    <xf numFmtId="0" fontId="174" fillId="20" borderId="9" xfId="3" applyFont="1" applyFill="1" applyBorder="1"/>
    <xf numFmtId="0" fontId="51" fillId="10" borderId="0" xfId="3" applyFont="1" applyFill="1" applyAlignment="1">
      <alignment wrapText="1"/>
    </xf>
    <xf numFmtId="1" fontId="80" fillId="10" borderId="0" xfId="3" applyNumberFormat="1" applyFont="1" applyFill="1"/>
    <xf numFmtId="1" fontId="80" fillId="10" borderId="9" xfId="3" applyNumberFormat="1" applyFont="1" applyFill="1" applyBorder="1" applyAlignment="1">
      <alignment horizontal="center"/>
    </xf>
    <xf numFmtId="1" fontId="116" fillId="10" borderId="9" xfId="3" applyNumberFormat="1" applyFont="1" applyFill="1" applyBorder="1" applyAlignment="1">
      <alignment vertical="center" wrapText="1"/>
    </xf>
    <xf numFmtId="1" fontId="80" fillId="10" borderId="9" xfId="3" applyNumberFormat="1" applyFont="1" applyFill="1" applyBorder="1"/>
    <xf numFmtId="1" fontId="174" fillId="10" borderId="9" xfId="3" applyNumberFormat="1" applyFont="1" applyFill="1" applyBorder="1"/>
    <xf numFmtId="1" fontId="175" fillId="10" borderId="9" xfId="3" applyNumberFormat="1" applyFont="1" applyFill="1" applyBorder="1" applyAlignment="1">
      <alignment vertical="center" wrapText="1"/>
    </xf>
    <xf numFmtId="10" fontId="116" fillId="10" borderId="9" xfId="3" applyNumberFormat="1" applyFont="1" applyFill="1" applyBorder="1" applyAlignment="1">
      <alignment vertical="center" wrapText="1"/>
    </xf>
    <xf numFmtId="10" fontId="80" fillId="10" borderId="9" xfId="3" applyNumberFormat="1" applyFont="1" applyFill="1" applyBorder="1"/>
    <xf numFmtId="10" fontId="174" fillId="0" borderId="9" xfId="3" applyNumberFormat="1" applyFont="1" applyBorder="1"/>
    <xf numFmtId="10" fontId="175" fillId="20" borderId="9" xfId="3" applyNumberFormat="1" applyFont="1" applyFill="1" applyBorder="1" applyAlignment="1">
      <alignment vertical="center" wrapText="1"/>
    </xf>
    <xf numFmtId="10" fontId="174" fillId="20" borderId="9" xfId="3" applyNumberFormat="1" applyFont="1" applyFill="1" applyBorder="1"/>
    <xf numFmtId="0" fontId="176" fillId="0" borderId="9" xfId="3" applyFont="1" applyBorder="1" applyAlignment="1">
      <alignment horizontal="center" vertical="center" wrapText="1"/>
    </xf>
    <xf numFmtId="0" fontId="176" fillId="0" borderId="15" xfId="3" applyFont="1" applyBorder="1" applyAlignment="1">
      <alignment horizontal="center" vertical="center" wrapText="1"/>
    </xf>
    <xf numFmtId="2" fontId="176" fillId="10" borderId="15" xfId="3" applyNumberFormat="1" applyFont="1" applyFill="1" applyBorder="1" applyAlignment="1">
      <alignment horizontal="center" vertical="center" wrapText="1"/>
    </xf>
    <xf numFmtId="2" fontId="176" fillId="0" borderId="9" xfId="3" applyNumberFormat="1" applyFont="1" applyBorder="1" applyAlignment="1">
      <alignment horizontal="center" vertical="center" wrapText="1"/>
    </xf>
    <xf numFmtId="2" fontId="176" fillId="20" borderId="15" xfId="3" applyNumberFormat="1" applyFont="1" applyFill="1" applyBorder="1" applyAlignment="1">
      <alignment horizontal="center" vertical="center" wrapText="1"/>
    </xf>
    <xf numFmtId="0" fontId="177" fillId="10" borderId="0" xfId="0" applyFont="1" applyFill="1"/>
    <xf numFmtId="0" fontId="0" fillId="10" borderId="0" xfId="0" applyFill="1"/>
    <xf numFmtId="0" fontId="11" fillId="10" borderId="9" xfId="0" applyFont="1" applyFill="1" applyBorder="1"/>
    <xf numFmtId="0" fontId="170" fillId="0" borderId="0" xfId="0" applyFont="1" applyAlignment="1">
      <alignment horizontal="left"/>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5"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4" xfId="0" applyFill="1" applyBorder="1" applyAlignment="1">
      <alignment vertical="center" wrapText="1"/>
    </xf>
    <xf numFmtId="0" fontId="0" fillId="10" borderId="13" xfId="0" applyFill="1" applyBorder="1" applyAlignment="1">
      <alignment vertical="center" wrapText="1"/>
    </xf>
    <xf numFmtId="0" fontId="0" fillId="4" borderId="10" xfId="0" applyFill="1" applyBorder="1" applyAlignment="1">
      <alignment horizontal="center" vertical="center" wrapText="1"/>
    </xf>
    <xf numFmtId="0" fontId="11"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0" fontId="0" fillId="10" borderId="15" xfId="0" applyFill="1" applyBorder="1" applyAlignment="1">
      <alignment horizontal="center" vertical="center" wrapText="1"/>
    </xf>
    <xf numFmtId="0" fontId="0" fillId="10" borderId="15" xfId="0" applyFill="1" applyBorder="1" applyAlignment="1">
      <alignment horizontal="left" vertical="center" wrapText="1" indent="1"/>
    </xf>
    <xf numFmtId="0" fontId="0" fillId="10" borderId="15" xfId="0" applyFill="1" applyBorder="1" applyAlignment="1">
      <alignment vertical="center" wrapText="1"/>
    </xf>
    <xf numFmtId="0" fontId="11" fillId="10" borderId="9" xfId="0" applyFont="1" applyFill="1" applyBorder="1" applyAlignment="1">
      <alignment horizontal="left" vertical="center" wrapText="1" indent="3"/>
    </xf>
    <xf numFmtId="0" fontId="0" fillId="10" borderId="9" xfId="0" applyFill="1" applyBorder="1" applyAlignment="1">
      <alignment vertical="center" wrapText="1"/>
    </xf>
    <xf numFmtId="0" fontId="0" fillId="10" borderId="9" xfId="0" applyFill="1" applyBorder="1" applyAlignment="1">
      <alignment horizontal="left" vertical="center" wrapText="1" indent="4"/>
    </xf>
    <xf numFmtId="0" fontId="0" fillId="10" borderId="9" xfId="0" applyFill="1" applyBorder="1" applyAlignment="1">
      <alignment horizontal="left" vertical="center" wrapText="1" indent="5"/>
    </xf>
    <xf numFmtId="0" fontId="0" fillId="0" borderId="9" xfId="0" applyBorder="1" applyAlignment="1">
      <alignment horizontal="left" vertical="center" wrapText="1" indent="4"/>
    </xf>
    <xf numFmtId="0" fontId="0" fillId="0" borderId="9" xfId="0" applyBorder="1" applyAlignment="1">
      <alignment vertical="center" wrapText="1"/>
    </xf>
    <xf numFmtId="0" fontId="0" fillId="20" borderId="9" xfId="0" applyFill="1" applyBorder="1" applyAlignment="1">
      <alignment vertical="center" wrapText="1"/>
    </xf>
    <xf numFmtId="0" fontId="0" fillId="10" borderId="9" xfId="0" applyFill="1" applyBorder="1" applyAlignment="1">
      <alignment horizontal="left" vertical="center" wrapText="1" indent="6"/>
    </xf>
    <xf numFmtId="0" fontId="0" fillId="0" borderId="9" xfId="0" applyBorder="1" applyAlignment="1">
      <alignment horizontal="left" vertical="center" wrapText="1" indent="5"/>
    </xf>
    <xf numFmtId="0" fontId="11" fillId="0" borderId="9" xfId="0" applyFont="1" applyBorder="1" applyAlignment="1">
      <alignment horizontal="left" vertical="center" wrapText="1" indent="3"/>
    </xf>
    <xf numFmtId="0" fontId="0" fillId="10" borderId="9" xfId="0" applyFill="1" applyBorder="1" applyAlignment="1">
      <alignment horizontal="left" vertical="center" wrapText="1" indent="1"/>
    </xf>
    <xf numFmtId="0" fontId="0" fillId="0" borderId="9" xfId="0" applyBorder="1" applyAlignment="1">
      <alignment horizontal="left" vertical="center" wrapText="1" indent="3"/>
    </xf>
    <xf numFmtId="0" fontId="11" fillId="0" borderId="9" xfId="0" applyFont="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10" borderId="9" xfId="0" applyFill="1" applyBorder="1" applyAlignment="1">
      <alignment horizontal="center" vertical="center" wrapText="1"/>
    </xf>
    <xf numFmtId="0" fontId="11" fillId="0" borderId="9" xfId="0" applyFont="1" applyBorder="1" applyAlignment="1">
      <alignment horizontal="left" vertical="center" wrapText="1" indent="2"/>
    </xf>
    <xf numFmtId="0" fontId="7" fillId="10"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1" fillId="10" borderId="9" xfId="0" applyFont="1" applyFill="1" applyBorder="1" applyAlignment="1">
      <alignment horizontal="left" vertical="center" wrapText="1"/>
    </xf>
    <xf numFmtId="0" fontId="7" fillId="10" borderId="0" xfId="0" applyFont="1" applyFill="1" applyAlignment="1">
      <alignment vertical="center" wrapText="1"/>
    </xf>
    <xf numFmtId="0" fontId="7" fillId="10" borderId="0" xfId="0" applyFont="1" applyFill="1" applyAlignment="1">
      <alignment horizontal="center" vertical="center" wrapText="1"/>
    </xf>
    <xf numFmtId="0" fontId="7" fillId="0" borderId="0" xfId="0" applyFont="1" applyAlignment="1">
      <alignment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10" borderId="24" xfId="0" applyFont="1" applyFill="1" applyBorder="1" applyAlignment="1">
      <alignment horizontal="center" vertical="center" wrapText="1"/>
    </xf>
    <xf numFmtId="0" fontId="7" fillId="10" borderId="67" xfId="0" applyFont="1" applyFill="1" applyBorder="1" applyAlignment="1">
      <alignment vertical="center" wrapText="1"/>
    </xf>
    <xf numFmtId="0" fontId="7" fillId="10" borderId="28" xfId="0" applyFont="1" applyFill="1" applyBorder="1" applyAlignment="1">
      <alignment horizontal="center" vertical="center" wrapText="1"/>
    </xf>
    <xf numFmtId="0" fontId="7" fillId="10" borderId="5" xfId="0" applyFont="1" applyFill="1" applyBorder="1" applyAlignment="1">
      <alignment vertical="center" wrapText="1"/>
    </xf>
    <xf numFmtId="0" fontId="7" fillId="14" borderId="0" xfId="0" applyFont="1" applyFill="1" applyAlignment="1">
      <alignment vertical="center" wrapText="1"/>
    </xf>
    <xf numFmtId="0" fontId="7" fillId="10" borderId="4" xfId="0" applyFont="1" applyFill="1" applyBorder="1" applyAlignment="1">
      <alignment horizontal="center" vertical="center" wrapText="1"/>
    </xf>
    <xf numFmtId="0" fontId="7" fillId="10" borderId="8" xfId="0" applyFont="1" applyFill="1" applyBorder="1" applyAlignment="1">
      <alignment vertical="center" wrapText="1"/>
    </xf>
    <xf numFmtId="0" fontId="7" fillId="10" borderId="15" xfId="0" applyFont="1" applyFill="1" applyBorder="1" applyAlignment="1">
      <alignment vertical="center" wrapText="1"/>
    </xf>
    <xf numFmtId="0" fontId="7" fillId="10" borderId="9" xfId="0" applyFont="1" applyFill="1" applyBorder="1" applyAlignment="1">
      <alignment vertical="center" wrapText="1"/>
    </xf>
    <xf numFmtId="0" fontId="170" fillId="10" borderId="9" xfId="0" applyFont="1" applyFill="1" applyBorder="1" applyAlignment="1">
      <alignment horizontal="left" vertical="center" wrapText="1"/>
    </xf>
    <xf numFmtId="0" fontId="7" fillId="10" borderId="0" xfId="0" quotePrefix="1" applyFont="1" applyFill="1" applyAlignment="1">
      <alignment vertical="center" wrapText="1"/>
    </xf>
    <xf numFmtId="0" fontId="7" fillId="10" borderId="9" xfId="0" applyFont="1" applyFill="1" applyBorder="1" applyAlignment="1">
      <alignment horizontal="left" vertical="center" wrapText="1" indent="1"/>
    </xf>
    <xf numFmtId="0" fontId="7" fillId="10" borderId="9" xfId="0" applyFont="1" applyFill="1" applyBorder="1" applyAlignment="1">
      <alignment horizontal="left" vertical="center" wrapText="1" indent="3"/>
    </xf>
    <xf numFmtId="0" fontId="7" fillId="10" borderId="9" xfId="0" applyFont="1" applyFill="1" applyBorder="1" applyAlignment="1">
      <alignment horizontal="left" vertical="center" wrapText="1" indent="4"/>
    </xf>
    <xf numFmtId="0" fontId="7" fillId="10" borderId="9" xfId="0" applyFont="1" applyFill="1" applyBorder="1" applyAlignment="1">
      <alignment horizontal="left" vertical="center" wrapText="1" indent="5"/>
    </xf>
    <xf numFmtId="0" fontId="7" fillId="0" borderId="9" xfId="0" applyFont="1" applyBorder="1" applyAlignment="1">
      <alignment vertical="center" wrapText="1"/>
    </xf>
    <xf numFmtId="0" fontId="7" fillId="20" borderId="9" xfId="0" applyFont="1" applyFill="1" applyBorder="1" applyAlignment="1">
      <alignment vertical="center" wrapText="1"/>
    </xf>
    <xf numFmtId="0" fontId="7" fillId="10" borderId="9" xfId="0" applyFont="1" applyFill="1" applyBorder="1" applyAlignment="1">
      <alignment horizontal="left" vertical="center" wrapText="1" indent="2"/>
    </xf>
    <xf numFmtId="0" fontId="7" fillId="10" borderId="0" xfId="0" applyFont="1" applyFill="1"/>
    <xf numFmtId="0" fontId="8" fillId="10" borderId="0" xfId="0" applyFont="1" applyFill="1"/>
    <xf numFmtId="0" fontId="7" fillId="10" borderId="9" xfId="0" applyFont="1" applyFill="1" applyBorder="1" applyAlignment="1">
      <alignment horizontal="center"/>
    </xf>
    <xf numFmtId="0" fontId="7" fillId="10" borderId="9" xfId="0" applyFont="1" applyFill="1" applyBorder="1"/>
    <xf numFmtId="0" fontId="7" fillId="0" borderId="9" xfId="0" applyFont="1" applyBorder="1"/>
    <xf numFmtId="0" fontId="7" fillId="10" borderId="9" xfId="0" applyFont="1" applyFill="1" applyBorder="1" applyAlignment="1">
      <alignment horizontal="left" indent="2"/>
    </xf>
    <xf numFmtId="10" fontId="11" fillId="10" borderId="9" xfId="0" applyNumberFormat="1" applyFont="1" applyFill="1" applyBorder="1"/>
    <xf numFmtId="2" fontId="0" fillId="10" borderId="9" xfId="0" applyNumberFormat="1" applyFill="1" applyBorder="1" applyAlignment="1">
      <alignment horizontal="left" vertical="center" wrapText="1" indent="4"/>
    </xf>
    <xf numFmtId="2" fontId="0" fillId="4" borderId="11" xfId="0" applyNumberFormat="1" applyFill="1" applyBorder="1" applyAlignment="1">
      <alignment horizontal="left" vertical="center" wrapText="1"/>
    </xf>
    <xf numFmtId="2" fontId="0" fillId="10" borderId="9" xfId="0" applyNumberFormat="1" applyFill="1" applyBorder="1" applyAlignment="1">
      <alignment horizontal="left" vertical="center" wrapText="1"/>
    </xf>
    <xf numFmtId="2" fontId="0" fillId="10" borderId="15" xfId="0" applyNumberFormat="1" applyFill="1" applyBorder="1" applyAlignment="1">
      <alignment horizontal="left" vertical="center" wrapText="1"/>
    </xf>
    <xf numFmtId="2" fontId="0" fillId="0" borderId="9" xfId="0" applyNumberFormat="1" applyBorder="1" applyAlignment="1">
      <alignment horizontal="left" vertical="center" wrapText="1"/>
    </xf>
    <xf numFmtId="2" fontId="0" fillId="10" borderId="10" xfId="0" applyNumberFormat="1" applyFill="1" applyBorder="1" applyAlignment="1">
      <alignment horizontal="left" vertical="center" wrapText="1"/>
    </xf>
    <xf numFmtId="10" fontId="7" fillId="10" borderId="15" xfId="0" applyNumberFormat="1" applyFont="1" applyFill="1" applyBorder="1" applyAlignment="1">
      <alignment vertical="center" wrapText="1"/>
    </xf>
    <xf numFmtId="10" fontId="7" fillId="10" borderId="9" xfId="0" applyNumberFormat="1" applyFont="1" applyFill="1" applyBorder="1" applyAlignment="1">
      <alignment vertical="center" wrapText="1"/>
    </xf>
    <xf numFmtId="10" fontId="7" fillId="0" borderId="9" xfId="0" applyNumberFormat="1" applyFont="1" applyBorder="1" applyAlignment="1">
      <alignment vertical="center" wrapText="1"/>
    </xf>
    <xf numFmtId="0" fontId="7" fillId="10" borderId="9" xfId="0" applyFont="1" applyFill="1" applyBorder="1" applyAlignment="1">
      <alignment horizontal="left"/>
    </xf>
    <xf numFmtId="0" fontId="7" fillId="10" borderId="9" xfId="0" applyFont="1" applyFill="1" applyBorder="1" applyAlignment="1">
      <alignment wrapText="1"/>
    </xf>
    <xf numFmtId="0" fontId="184" fillId="0" borderId="0" xfId="0" applyFont="1" applyAlignment="1">
      <alignment vertical="center"/>
    </xf>
    <xf numFmtId="0" fontId="4" fillId="10" borderId="0" xfId="3" applyFill="1" applyAlignment="1">
      <alignment wrapText="1"/>
    </xf>
    <xf numFmtId="3" fontId="0" fillId="0" borderId="9" xfId="0" applyNumberFormat="1" applyBorder="1"/>
    <xf numFmtId="0" fontId="0" fillId="0" borderId="9" xfId="0" applyBorder="1"/>
    <xf numFmtId="3" fontId="14" fillId="0" borderId="0" xfId="3" applyNumberFormat="1" applyFont="1" applyAlignment="1">
      <alignment vertical="center" wrapText="1"/>
    </xf>
    <xf numFmtId="3" fontId="161" fillId="0" borderId="0" xfId="3" applyNumberFormat="1" applyFont="1" applyAlignment="1">
      <alignment vertical="center" wrapText="1"/>
    </xf>
    <xf numFmtId="3" fontId="7" fillId="0" borderId="9" xfId="3" applyNumberFormat="1" applyFont="1" applyBorder="1" applyAlignment="1">
      <alignment vertical="center" wrapText="1"/>
    </xf>
    <xf numFmtId="3" fontId="7" fillId="0" borderId="0" xfId="0" applyNumberFormat="1" applyFont="1"/>
    <xf numFmtId="0" fontId="7" fillId="0" borderId="10" xfId="3" applyFont="1" applyBorder="1" applyAlignment="1">
      <alignment horizontal="left" vertical="center" wrapText="1"/>
    </xf>
    <xf numFmtId="0" fontId="85" fillId="0" borderId="0" xfId="0" applyFont="1"/>
    <xf numFmtId="0" fontId="68" fillId="28" borderId="9" xfId="0" applyFont="1" applyFill="1" applyBorder="1" applyAlignment="1">
      <alignment vertical="center" wrapText="1"/>
    </xf>
    <xf numFmtId="0" fontId="80" fillId="0" borderId="9" xfId="0" applyFont="1" applyBorder="1" applyAlignment="1">
      <alignment vertical="center" wrapText="1"/>
    </xf>
    <xf numFmtId="0" fontId="185" fillId="5" borderId="0" xfId="0" applyFont="1" applyFill="1"/>
    <xf numFmtId="0" fontId="186" fillId="0" borderId="0" xfId="0" applyFont="1"/>
    <xf numFmtId="0" fontId="108" fillId="5" borderId="9" xfId="14" applyFont="1" applyBorder="1" applyAlignment="1">
      <alignment horizontal="center" vertical="center" wrapText="1"/>
    </xf>
    <xf numFmtId="0" fontId="108" fillId="0" borderId="9" xfId="14" applyFont="1" applyFill="1" applyBorder="1" applyAlignment="1">
      <alignment horizontal="center" vertical="center" wrapText="1"/>
    </xf>
    <xf numFmtId="49" fontId="51" fillId="28" borderId="9" xfId="0" applyNumberFormat="1" applyFont="1" applyFill="1" applyBorder="1" applyAlignment="1">
      <alignment horizontal="center" vertical="center"/>
    </xf>
    <xf numFmtId="0" fontId="68" fillId="28" borderId="9" xfId="0" applyFont="1" applyFill="1" applyBorder="1" applyAlignment="1">
      <alignment horizontal="center" vertical="center" wrapText="1"/>
    </xf>
    <xf numFmtId="49" fontId="80" fillId="28" borderId="10" xfId="16" applyNumberFormat="1" applyFont="1" applyFill="1" applyBorder="1" applyAlignment="1">
      <alignment horizontal="right" vertical="center" indent="1"/>
    </xf>
    <xf numFmtId="3" fontId="108" fillId="30" borderId="9" xfId="17" applyFont="1" applyFill="1" applyBorder="1" applyProtection="1">
      <alignment horizontal="right" vertical="center"/>
    </xf>
    <xf numFmtId="3" fontId="108" fillId="20" borderId="9" xfId="17" applyFont="1" applyFill="1" applyBorder="1" applyProtection="1">
      <alignment horizontal="right" vertical="center"/>
    </xf>
    <xf numFmtId="3" fontId="80" fillId="30" borderId="10" xfId="0" applyNumberFormat="1" applyFont="1" applyFill="1" applyBorder="1" applyAlignment="1">
      <alignment horizontal="right" vertical="center" wrapText="1"/>
    </xf>
    <xf numFmtId="3" fontId="80" fillId="22" borderId="9" xfId="17" applyFont="1" applyFill="1" applyBorder="1" applyAlignment="1">
      <alignment horizontal="center" vertical="center"/>
      <protection locked="0"/>
    </xf>
    <xf numFmtId="3" fontId="80" fillId="22" borderId="10" xfId="0" applyNumberFormat="1" applyFont="1" applyFill="1" applyBorder="1" applyAlignment="1" applyProtection="1">
      <alignment horizontal="right" vertical="center" wrapText="1"/>
      <protection locked="0"/>
    </xf>
    <xf numFmtId="3" fontId="51" fillId="22" borderId="9" xfId="17" applyFont="1" applyFill="1" applyBorder="1">
      <alignment horizontal="right" vertical="center"/>
      <protection locked="0"/>
    </xf>
    <xf numFmtId="0" fontId="0" fillId="5" borderId="0" xfId="0" applyFill="1"/>
    <xf numFmtId="0" fontId="4" fillId="0" borderId="9" xfId="0" applyFont="1" applyBorder="1"/>
    <xf numFmtId="0" fontId="4" fillId="0" borderId="10" xfId="0" applyFont="1" applyBorder="1"/>
    <xf numFmtId="0" fontId="4" fillId="0" borderId="11" xfId="0" applyFont="1" applyBorder="1"/>
    <xf numFmtId="0" fontId="51" fillId="0" borderId="12" xfId="0" applyFont="1" applyBorder="1"/>
    <xf numFmtId="49" fontId="80" fillId="28" borderId="9" xfId="16" applyNumberFormat="1" applyFont="1" applyFill="1" applyBorder="1" applyAlignment="1">
      <alignment horizontal="right" vertical="center" indent="1"/>
    </xf>
    <xf numFmtId="3" fontId="4" fillId="30" borderId="9" xfId="0" applyNumberFormat="1" applyFont="1" applyFill="1" applyBorder="1"/>
    <xf numFmtId="0" fontId="51" fillId="22" borderId="9" xfId="0" applyFont="1" applyFill="1" applyBorder="1" applyProtection="1">
      <protection locked="0"/>
    </xf>
    <xf numFmtId="0" fontId="4" fillId="0" borderId="15" xfId="0" applyFont="1" applyBorder="1"/>
    <xf numFmtId="0" fontId="51" fillId="0" borderId="15" xfId="0" applyFont="1" applyBorder="1"/>
    <xf numFmtId="0" fontId="108" fillId="0" borderId="0" xfId="0" applyFont="1"/>
    <xf numFmtId="0" fontId="51" fillId="0" borderId="0" xfId="0" applyFont="1"/>
    <xf numFmtId="165" fontId="170" fillId="0" borderId="0" xfId="0" applyNumberFormat="1" applyFont="1" applyAlignment="1">
      <alignment vertical="center"/>
    </xf>
    <xf numFmtId="0" fontId="80" fillId="0" borderId="9" xfId="14" applyFont="1" applyFill="1" applyBorder="1" applyAlignment="1">
      <alignment horizontal="center" vertical="center" wrapText="1"/>
    </xf>
    <xf numFmtId="0" fontId="80" fillId="0" borderId="9" xfId="3" applyFont="1" applyBorder="1" applyAlignment="1">
      <alignment horizontal="center" vertical="center" wrapText="1"/>
    </xf>
    <xf numFmtId="49" fontId="0" fillId="28" borderId="9" xfId="0" applyNumberFormat="1" applyFill="1" applyBorder="1" applyAlignment="1">
      <alignment horizontal="center" vertical="center"/>
    </xf>
    <xf numFmtId="49" fontId="7" fillId="28" borderId="9" xfId="16" applyNumberFormat="1" applyFont="1" applyFill="1" applyBorder="1" applyAlignment="1">
      <alignment horizontal="right" vertical="center" indent="1"/>
    </xf>
    <xf numFmtId="1" fontId="7" fillId="22" borderId="9" xfId="17" applyNumberFormat="1" applyFont="1" applyFill="1" applyBorder="1">
      <alignment horizontal="right" vertical="center"/>
      <protection locked="0"/>
    </xf>
    <xf numFmtId="1" fontId="8" fillId="30" borderId="9" xfId="0" applyNumberFormat="1" applyFont="1" applyFill="1" applyBorder="1" applyAlignment="1">
      <alignment horizontal="right" vertical="center" wrapText="1"/>
    </xf>
    <xf numFmtId="1" fontId="8" fillId="30" borderId="9" xfId="17" applyNumberFormat="1" applyFont="1" applyFill="1" applyBorder="1" applyProtection="1">
      <alignment horizontal="right" vertical="center"/>
    </xf>
    <xf numFmtId="0" fontId="80" fillId="22" borderId="9" xfId="0" quotePrefix="1" applyFont="1" applyFill="1" applyBorder="1" applyAlignment="1" applyProtection="1">
      <alignment horizontal="left" vertical="center"/>
      <protection locked="0"/>
    </xf>
    <xf numFmtId="0" fontId="80" fillId="4" borderId="9" xfId="0" quotePrefix="1" applyFont="1" applyFill="1" applyBorder="1" applyAlignment="1">
      <alignment horizontal="left" vertical="center"/>
    </xf>
    <xf numFmtId="0" fontId="7" fillId="22" borderId="9" xfId="0" applyFont="1" applyFill="1" applyBorder="1" applyAlignment="1" applyProtection="1">
      <alignment vertical="center"/>
      <protection locked="0"/>
    </xf>
    <xf numFmtId="0" fontId="68" fillId="4" borderId="9" xfId="0" applyFont="1" applyFill="1" applyBorder="1" applyAlignment="1">
      <alignment vertical="center" wrapText="1"/>
    </xf>
    <xf numFmtId="0" fontId="80" fillId="22" borderId="9" xfId="0" applyFont="1" applyFill="1" applyBorder="1" applyProtection="1">
      <protection locked="0"/>
    </xf>
    <xf numFmtId="0" fontId="68" fillId="22" borderId="9" xfId="0" applyFont="1" applyFill="1" applyBorder="1" applyAlignment="1" applyProtection="1">
      <alignment vertical="center" wrapText="1"/>
      <protection locked="0"/>
    </xf>
    <xf numFmtId="0" fontId="188" fillId="0" borderId="0" xfId="0" applyFont="1"/>
    <xf numFmtId="0" fontId="51" fillId="10" borderId="0" xfId="0" applyFont="1" applyFill="1"/>
    <xf numFmtId="0" fontId="80" fillId="0" borderId="0" xfId="0" applyFont="1" applyAlignment="1">
      <alignment vertical="center" wrapText="1"/>
    </xf>
    <xf numFmtId="0" fontId="68" fillId="0" borderId="1" xfId="0" applyFont="1" applyBorder="1" applyAlignment="1">
      <alignment horizontal="left" vertical="center" wrapText="1" indent="5"/>
    </xf>
    <xf numFmtId="0" fontId="68" fillId="0" borderId="2" xfId="0" applyFont="1" applyBorder="1" applyAlignment="1">
      <alignment vertical="center" wrapText="1"/>
    </xf>
    <xf numFmtId="0" fontId="68" fillId="0" borderId="3" xfId="0" applyFont="1" applyBorder="1" applyAlignment="1">
      <alignment vertical="center" wrapText="1"/>
    </xf>
    <xf numFmtId="0" fontId="68" fillId="0" borderId="0" xfId="0" applyFont="1" applyAlignment="1">
      <alignment vertical="center" wrapText="1"/>
    </xf>
    <xf numFmtId="0" fontId="68" fillId="0" borderId="6" xfId="0" applyFont="1" applyBorder="1" applyAlignment="1">
      <alignment horizontal="center" vertical="center" wrapText="1"/>
    </xf>
    <xf numFmtId="0" fontId="108" fillId="10" borderId="13" xfId="0" applyFont="1" applyFill="1" applyBorder="1" applyAlignment="1">
      <alignment vertical="top" wrapText="1"/>
    </xf>
    <xf numFmtId="0" fontId="108" fillId="0" borderId="13" xfId="0" applyFont="1" applyBorder="1" applyAlignment="1">
      <alignment vertical="top" wrapText="1"/>
    </xf>
    <xf numFmtId="49" fontId="51" fillId="28" borderId="12" xfId="0" applyNumberFormat="1" applyFont="1" applyFill="1" applyBorder="1" applyAlignment="1">
      <alignment horizontal="center" vertical="center"/>
    </xf>
    <xf numFmtId="0" fontId="68" fillId="0" borderId="9" xfId="0" applyFont="1" applyBorder="1" applyAlignment="1">
      <alignment vertical="center" wrapText="1"/>
    </xf>
    <xf numFmtId="0" fontId="51" fillId="0" borderId="9" xfId="0" applyFont="1" applyBorder="1" applyAlignment="1">
      <alignment vertical="center"/>
    </xf>
    <xf numFmtId="1" fontId="11" fillId="30" borderId="9" xfId="0" applyNumberFormat="1" applyFont="1" applyFill="1" applyBorder="1" applyAlignment="1">
      <alignment horizontal="right" vertical="center" wrapText="1"/>
    </xf>
    <xf numFmtId="0" fontId="51" fillId="22" borderId="9" xfId="0" applyFont="1" applyFill="1" applyBorder="1" applyAlignment="1" applyProtection="1">
      <alignment horizontal="right" vertical="center" wrapText="1"/>
      <protection locked="0"/>
    </xf>
    <xf numFmtId="0" fontId="80" fillId="0" borderId="9" xfId="0" applyFont="1" applyBorder="1" applyAlignment="1">
      <alignment horizontal="left" vertical="center" wrapText="1" indent="3"/>
    </xf>
    <xf numFmtId="166" fontId="51" fillId="22" borderId="9" xfId="0" applyNumberFormat="1" applyFont="1" applyFill="1" applyBorder="1" applyAlignment="1" applyProtection="1">
      <alignment horizontal="right" vertical="center" wrapText="1"/>
      <protection locked="0"/>
    </xf>
    <xf numFmtId="0" fontId="51" fillId="22" borderId="9" xfId="0" applyFont="1" applyFill="1" applyBorder="1" applyAlignment="1" applyProtection="1">
      <alignment horizontal="right" vertical="center"/>
      <protection locked="0"/>
    </xf>
    <xf numFmtId="0" fontId="51" fillId="4" borderId="9" xfId="0" applyFont="1" applyFill="1" applyBorder="1" applyAlignment="1">
      <alignment horizontal="right" vertical="center"/>
    </xf>
    <xf numFmtId="166" fontId="51" fillId="4" borderId="9" xfId="0" applyNumberFormat="1" applyFont="1" applyFill="1" applyBorder="1" applyAlignment="1">
      <alignment horizontal="right" vertical="center" wrapText="1"/>
    </xf>
    <xf numFmtId="0" fontId="51" fillId="4" borderId="9" xfId="0" applyFont="1" applyFill="1" applyBorder="1" applyAlignment="1">
      <alignment horizontal="right" vertical="center" wrapText="1"/>
    </xf>
    <xf numFmtId="0" fontId="189" fillId="5" borderId="0" xfId="0" applyFont="1" applyFill="1"/>
    <xf numFmtId="0" fontId="189" fillId="5" borderId="0" xfId="0" applyFont="1" applyFill="1" applyAlignment="1">
      <alignment wrapText="1"/>
    </xf>
    <xf numFmtId="0" fontId="51" fillId="10" borderId="0" xfId="0" applyFont="1" applyFill="1" applyAlignment="1">
      <alignment horizontal="right" wrapText="1"/>
    </xf>
    <xf numFmtId="0" fontId="68" fillId="28" borderId="9" xfId="0" applyFont="1" applyFill="1" applyBorder="1" applyAlignment="1">
      <alignment vertical="top" wrapText="1"/>
    </xf>
    <xf numFmtId="0" fontId="68" fillId="0" borderId="15" xfId="0" applyFont="1" applyBorder="1" applyAlignment="1">
      <alignment vertical="center"/>
    </xf>
    <xf numFmtId="0" fontId="51" fillId="0" borderId="9" xfId="18" applyFont="1" applyBorder="1" applyAlignment="1">
      <alignment horizontal="left" vertical="top" wrapText="1"/>
    </xf>
    <xf numFmtId="0" fontId="80" fillId="22" borderId="9" xfId="18" applyFont="1" applyFill="1" applyBorder="1" applyAlignment="1" applyProtection="1">
      <alignment horizontal="center" vertical="center" wrapText="1"/>
      <protection locked="0"/>
    </xf>
    <xf numFmtId="0" fontId="80" fillId="22" borderId="9" xfId="0" applyFont="1" applyFill="1" applyBorder="1" applyAlignment="1" applyProtection="1">
      <alignment horizontal="center" vertical="center" wrapText="1"/>
      <protection locked="0"/>
    </xf>
    <xf numFmtId="0" fontId="51" fillId="0" borderId="9" xfId="0" applyFont="1" applyBorder="1" applyAlignment="1">
      <alignment horizontal="left" vertical="top" wrapText="1"/>
    </xf>
    <xf numFmtId="0" fontId="80" fillId="22" borderId="9" xfId="0" quotePrefix="1" applyFont="1" applyFill="1" applyBorder="1" applyAlignment="1" applyProtection="1">
      <alignment horizontal="center" vertical="center" wrapText="1"/>
      <protection locked="0"/>
    </xf>
    <xf numFmtId="0" fontId="51" fillId="0" borderId="0" xfId="0" applyFont="1" applyAlignment="1">
      <alignment wrapText="1"/>
    </xf>
    <xf numFmtId="0" fontId="51" fillId="10" borderId="0" xfId="3" applyFont="1" applyFill="1" applyAlignment="1">
      <alignment horizontal="left" vertical="center" wrapText="1"/>
    </xf>
    <xf numFmtId="0" fontId="108" fillId="10" borderId="0" xfId="3" applyFont="1" applyFill="1" applyAlignment="1">
      <alignment horizontal="center" vertical="center" wrapText="1"/>
    </xf>
    <xf numFmtId="0" fontId="80" fillId="0" borderId="0" xfId="0" applyFont="1"/>
    <xf numFmtId="0" fontId="68" fillId="28" borderId="9" xfId="0" applyFont="1" applyFill="1" applyBorder="1" applyAlignment="1">
      <alignment horizontal="left" vertical="center" wrapText="1"/>
    </xf>
    <xf numFmtId="1" fontId="68" fillId="30" borderId="9" xfId="10" applyNumberFormat="1" applyFont="1" applyFill="1" applyBorder="1" applyAlignment="1" applyProtection="1">
      <alignment horizontal="right" vertical="center" wrapText="1"/>
    </xf>
    <xf numFmtId="0" fontId="187" fillId="28" borderId="9" xfId="0" applyFont="1" applyFill="1" applyBorder="1" applyAlignment="1">
      <alignment horizontal="left" vertical="center" wrapText="1"/>
    </xf>
    <xf numFmtId="165" fontId="80" fillId="0" borderId="10" xfId="0" applyNumberFormat="1" applyFont="1" applyBorder="1" applyAlignment="1">
      <alignment wrapText="1"/>
    </xf>
    <xf numFmtId="1" fontId="80" fillId="22" borderId="9" xfId="17" applyNumberFormat="1" applyFont="1" applyFill="1" applyBorder="1">
      <alignment horizontal="right" vertical="center"/>
      <protection locked="0"/>
    </xf>
    <xf numFmtId="1" fontId="80" fillId="22" borderId="15" xfId="17" applyNumberFormat="1" applyFont="1" applyFill="1" applyBorder="1">
      <alignment horizontal="right" vertical="center"/>
      <protection locked="0"/>
    </xf>
    <xf numFmtId="1" fontId="68" fillId="30" borderId="15" xfId="10" applyNumberFormat="1" applyFont="1" applyFill="1" applyBorder="1" applyAlignment="1" applyProtection="1">
      <alignment horizontal="right" vertical="center" wrapText="1"/>
    </xf>
    <xf numFmtId="165" fontId="80" fillId="0" borderId="10" xfId="0" applyNumberFormat="1" applyFont="1" applyBorder="1" applyAlignment="1">
      <alignment horizontal="left" wrapText="1"/>
    </xf>
    <xf numFmtId="0" fontId="0" fillId="0" borderId="69" xfId="0" applyBorder="1"/>
    <xf numFmtId="49" fontId="0" fillId="0" borderId="69" xfId="0" applyNumberFormat="1" applyBorder="1"/>
    <xf numFmtId="0" fontId="0" fillId="10" borderId="0" xfId="3" applyFont="1" applyFill="1" applyAlignment="1">
      <alignment horizontal="left" vertical="center" wrapText="1"/>
    </xf>
    <xf numFmtId="0" fontId="0" fillId="10" borderId="0" xfId="3" applyFont="1" applyFill="1" applyAlignment="1">
      <alignment horizontal="center" vertical="center" wrapText="1"/>
    </xf>
    <xf numFmtId="0" fontId="0" fillId="10" borderId="0" xfId="3" applyFont="1" applyFill="1" applyAlignment="1">
      <alignment vertical="center"/>
    </xf>
    <xf numFmtId="49" fontId="0" fillId="10" borderId="0" xfId="3" applyNumberFormat="1" applyFont="1" applyFill="1" applyAlignment="1">
      <alignment vertical="center"/>
    </xf>
    <xf numFmtId="0" fontId="0" fillId="10" borderId="0" xfId="3" applyFont="1" applyFill="1" applyAlignment="1">
      <alignment horizontal="left" vertical="center"/>
    </xf>
    <xf numFmtId="49" fontId="0" fillId="10" borderId="0" xfId="3" applyNumberFormat="1" applyFont="1" applyFill="1" applyAlignment="1">
      <alignment horizontal="left" vertical="center"/>
    </xf>
    <xf numFmtId="0" fontId="0" fillId="10" borderId="0" xfId="3" applyFont="1" applyFill="1" applyAlignment="1">
      <alignment horizontal="left"/>
    </xf>
    <xf numFmtId="0" fontId="0" fillId="10" borderId="0" xfId="3" applyFont="1" applyFill="1" applyAlignment="1">
      <alignment horizontal="center" vertical="center"/>
    </xf>
    <xf numFmtId="49" fontId="0" fillId="10" borderId="0" xfId="3" applyNumberFormat="1" applyFont="1" applyFill="1" applyAlignment="1">
      <alignment horizontal="left" vertical="center" wrapText="1"/>
    </xf>
    <xf numFmtId="49" fontId="8" fillId="28" borderId="9" xfId="19" applyNumberFormat="1" applyFont="1" applyFill="1" applyBorder="1" applyAlignment="1">
      <alignment horizontal="center" vertical="center" wrapText="1"/>
    </xf>
    <xf numFmtId="0" fontId="8" fillId="28" borderId="9" xfId="19" applyFont="1" applyFill="1" applyBorder="1" applyAlignment="1">
      <alignment horizontal="center" vertical="center" wrapText="1"/>
    </xf>
    <xf numFmtId="49" fontId="0" fillId="0" borderId="0" xfId="0" applyNumberFormat="1"/>
    <xf numFmtId="49" fontId="7" fillId="28" borderId="9" xfId="0" applyNumberFormat="1" applyFont="1" applyFill="1" applyBorder="1" applyAlignment="1">
      <alignment horizontal="center" vertical="center" wrapText="1"/>
    </xf>
    <xf numFmtId="4" fontId="4" fillId="30" borderId="9" xfId="3" applyNumberFormat="1" applyFill="1" applyBorder="1" applyAlignment="1">
      <alignment horizontal="center" vertical="center" wrapText="1"/>
    </xf>
    <xf numFmtId="4" fontId="0" fillId="0" borderId="0" xfId="0" applyNumberFormat="1" applyAlignment="1">
      <alignment horizontal="center" vertical="center"/>
    </xf>
    <xf numFmtId="4" fontId="4" fillId="10" borderId="0" xfId="3" applyNumberFormat="1" applyFill="1" applyAlignment="1">
      <alignment horizontal="center" vertical="center" wrapText="1"/>
    </xf>
    <xf numFmtId="0" fontId="0" fillId="0" borderId="0" xfId="0" applyAlignment="1">
      <alignment horizontal="center" vertical="center"/>
    </xf>
    <xf numFmtId="0" fontId="0" fillId="0" borderId="10" xfId="3" applyFont="1" applyBorder="1" applyAlignment="1">
      <alignment horizontal="left" vertical="center" wrapText="1"/>
    </xf>
    <xf numFmtId="4" fontId="7" fillId="22" borderId="9" xfId="10" applyNumberFormat="1" applyFont="1" applyFill="1" applyBorder="1" applyAlignment="1" applyProtection="1">
      <alignment horizontal="center" vertical="center" wrapText="1"/>
      <protection locked="0"/>
    </xf>
    <xf numFmtId="4" fontId="7" fillId="22" borderId="9" xfId="0" applyNumberFormat="1" applyFont="1" applyFill="1" applyBorder="1" applyAlignment="1" applyProtection="1">
      <alignment horizontal="center" vertical="center"/>
      <protection locked="0"/>
    </xf>
    <xf numFmtId="0" fontId="0" fillId="0" borderId="9" xfId="3" applyFont="1" applyBorder="1" applyAlignment="1">
      <alignment horizontal="left" vertical="center" wrapText="1"/>
    </xf>
    <xf numFmtId="49" fontId="0" fillId="10" borderId="0" xfId="3" applyNumberFormat="1" applyFont="1" applyFill="1" applyAlignment="1">
      <alignment horizontal="center" vertical="center" wrapText="1"/>
    </xf>
    <xf numFmtId="0" fontId="57" fillId="10" borderId="0" xfId="0" applyFont="1" applyFill="1" applyAlignment="1">
      <alignment horizontal="center" vertical="center"/>
    </xf>
    <xf numFmtId="1" fontId="7" fillId="22" borderId="9" xfId="0" applyNumberFormat="1" applyFont="1" applyFill="1" applyBorder="1" applyAlignment="1" applyProtection="1">
      <alignment horizontal="center" vertical="center"/>
      <protection locked="0"/>
    </xf>
    <xf numFmtId="49" fontId="185" fillId="5" borderId="0" xfId="0" applyNumberFormat="1" applyFont="1" applyFill="1"/>
    <xf numFmtId="0" fontId="185" fillId="5" borderId="0" xfId="0" applyFont="1" applyFill="1" applyAlignment="1">
      <alignment horizontal="center" vertical="center"/>
    </xf>
    <xf numFmtId="4" fontId="185" fillId="5" borderId="0" xfId="0" applyNumberFormat="1" applyFont="1" applyFill="1" applyAlignment="1">
      <alignment horizontal="center" vertical="center"/>
    </xf>
    <xf numFmtId="0" fontId="185" fillId="10" borderId="0" xfId="3" applyFont="1" applyFill="1"/>
    <xf numFmtId="4" fontId="4" fillId="10" borderId="0" xfId="3" applyNumberFormat="1" applyFill="1" applyAlignment="1">
      <alignment horizontal="center" vertical="center"/>
    </xf>
    <xf numFmtId="0" fontId="185" fillId="5" borderId="69" xfId="0" applyFont="1" applyFill="1" applyBorder="1"/>
    <xf numFmtId="0" fontId="185" fillId="10" borderId="0" xfId="3" applyFont="1" applyFill="1" applyAlignment="1">
      <alignment horizontal="center" vertical="center"/>
    </xf>
    <xf numFmtId="0" fontId="185" fillId="10" borderId="0" xfId="3" applyFont="1" applyFill="1" applyAlignment="1">
      <alignment horizontal="left" vertical="center"/>
    </xf>
    <xf numFmtId="49" fontId="185" fillId="10" borderId="0" xfId="3" applyNumberFormat="1" applyFont="1" applyFill="1" applyAlignment="1">
      <alignment horizontal="left" vertical="center"/>
    </xf>
    <xf numFmtId="4" fontId="185" fillId="10" borderId="0" xfId="3" applyNumberFormat="1" applyFont="1" applyFill="1" applyAlignment="1">
      <alignment horizontal="center" vertical="center"/>
    </xf>
    <xf numFmtId="0" fontId="0" fillId="0" borderId="70" xfId="0" applyBorder="1"/>
    <xf numFmtId="4" fontId="4" fillId="30" borderId="12" xfId="3" applyNumberFormat="1" applyFill="1" applyBorder="1" applyAlignment="1">
      <alignment horizontal="center" vertical="center" wrapText="1"/>
    </xf>
    <xf numFmtId="0" fontId="0" fillId="0" borderId="71" xfId="0" applyBorder="1"/>
    <xf numFmtId="0" fontId="0" fillId="0" borderId="72" xfId="0" applyBorder="1"/>
    <xf numFmtId="49" fontId="0" fillId="0" borderId="72" xfId="0" applyNumberFormat="1" applyBorder="1"/>
    <xf numFmtId="0" fontId="0" fillId="0" borderId="72" xfId="0" applyBorder="1" applyAlignment="1">
      <alignment horizontal="center" vertical="center"/>
    </xf>
    <xf numFmtId="0" fontId="57" fillId="10" borderId="69" xfId="0" applyFont="1" applyFill="1" applyBorder="1" applyAlignment="1">
      <alignment horizontal="center" vertical="center"/>
    </xf>
    <xf numFmtId="0" fontId="4" fillId="10" borderId="0" xfId="3" applyFill="1" applyAlignment="1">
      <alignment horizontal="center" vertical="center"/>
    </xf>
    <xf numFmtId="0" fontId="185" fillId="5" borderId="70" xfId="0" applyFont="1" applyFill="1" applyBorder="1"/>
    <xf numFmtId="0" fontId="57" fillId="10" borderId="0" xfId="0" applyFont="1" applyFill="1"/>
    <xf numFmtId="0" fontId="11" fillId="10" borderId="73" xfId="3" applyFont="1" applyFill="1" applyBorder="1" applyAlignment="1">
      <alignment horizontal="center" vertical="center"/>
    </xf>
    <xf numFmtId="0" fontId="0" fillId="10" borderId="73" xfId="3" applyFont="1" applyFill="1" applyBorder="1" applyAlignment="1">
      <alignment horizontal="left" vertical="center"/>
    </xf>
    <xf numFmtId="49" fontId="0" fillId="10" borderId="73" xfId="3" applyNumberFormat="1" applyFont="1" applyFill="1" applyBorder="1" applyAlignment="1">
      <alignment horizontal="left" vertical="center"/>
    </xf>
    <xf numFmtId="0" fontId="0" fillId="10" borderId="73" xfId="3" applyFont="1" applyFill="1" applyBorder="1" applyAlignment="1">
      <alignment vertical="center"/>
    </xf>
    <xf numFmtId="0" fontId="0" fillId="0" borderId="73" xfId="0" applyBorder="1"/>
    <xf numFmtId="0" fontId="185" fillId="5" borderId="0" xfId="0" applyFont="1" applyFill="1" applyAlignment="1">
      <alignment vertical="center"/>
    </xf>
    <xf numFmtId="0" fontId="57" fillId="10" borderId="0" xfId="0" applyFont="1" applyFill="1" applyAlignment="1">
      <alignment vertical="center"/>
    </xf>
    <xf numFmtId="0" fontId="0" fillId="0" borderId="0" xfId="0" applyAlignment="1">
      <alignment vertical="center"/>
    </xf>
    <xf numFmtId="0" fontId="57" fillId="10" borderId="0" xfId="0" applyFont="1" applyFill="1" applyAlignment="1">
      <alignment horizontal="left" vertical="center" wrapText="1"/>
    </xf>
    <xf numFmtId="0" fontId="0" fillId="10" borderId="0" xfId="0" applyFill="1" applyAlignment="1">
      <alignment horizontal="left" vertical="center" wrapText="1"/>
    </xf>
    <xf numFmtId="49" fontId="57" fillId="10" borderId="0" xfId="0" applyNumberFormat="1" applyFont="1" applyFill="1" applyAlignment="1">
      <alignment horizontal="left" vertical="center" wrapText="1"/>
    </xf>
    <xf numFmtId="0" fontId="0" fillId="10" borderId="0" xfId="0" applyFill="1" applyAlignment="1">
      <alignment vertical="center"/>
    </xf>
    <xf numFmtId="49" fontId="57" fillId="10" borderId="0" xfId="0" applyNumberFormat="1" applyFont="1" applyFill="1" applyAlignment="1">
      <alignment vertical="center"/>
    </xf>
    <xf numFmtId="0" fontId="57" fillId="22" borderId="9" xfId="0" applyFont="1" applyFill="1" applyBorder="1" applyAlignment="1" applyProtection="1">
      <alignment horizontal="center" vertical="center"/>
      <protection locked="0"/>
    </xf>
    <xf numFmtId="0" fontId="0" fillId="0" borderId="74" xfId="0" applyBorder="1"/>
    <xf numFmtId="0" fontId="57" fillId="22" borderId="9" xfId="0" applyFont="1" applyFill="1" applyBorder="1" applyAlignment="1" applyProtection="1">
      <alignment horizontal="center" vertical="center" wrapText="1"/>
      <protection locked="0"/>
    </xf>
    <xf numFmtId="0" fontId="0" fillId="0" borderId="75" xfId="0" applyBorder="1" applyAlignment="1">
      <alignment horizontal="center" vertical="center"/>
    </xf>
    <xf numFmtId="0" fontId="57" fillId="10" borderId="69" xfId="0" applyFont="1" applyFill="1" applyBorder="1" applyAlignment="1">
      <alignment vertical="center"/>
    </xf>
    <xf numFmtId="0" fontId="0" fillId="0" borderId="69" xfId="0" applyBorder="1" applyAlignment="1">
      <alignment vertical="center"/>
    </xf>
    <xf numFmtId="49" fontId="7" fillId="28" borderId="10" xfId="16" applyNumberFormat="1" applyFont="1" applyFill="1" applyBorder="1" applyAlignment="1">
      <alignment horizontal="right" vertical="center" indent="1"/>
    </xf>
    <xf numFmtId="0" fontId="57" fillId="22" borderId="13" xfId="0" applyFont="1" applyFill="1" applyBorder="1" applyAlignment="1" applyProtection="1">
      <alignment horizontal="center" vertical="center"/>
      <protection locked="0"/>
    </xf>
    <xf numFmtId="0" fontId="0" fillId="0" borderId="76" xfId="0" applyBorder="1"/>
    <xf numFmtId="0" fontId="0" fillId="0" borderId="77" xfId="0" applyBorder="1"/>
    <xf numFmtId="0" fontId="57" fillId="0" borderId="69" xfId="0" applyFont="1" applyBorder="1" applyAlignment="1">
      <alignment vertical="top" wrapText="1"/>
    </xf>
    <xf numFmtId="49" fontId="0" fillId="0" borderId="78" xfId="0" applyNumberFormat="1" applyBorder="1"/>
    <xf numFmtId="0" fontId="185" fillId="5" borderId="69" xfId="0" applyFont="1" applyFill="1" applyBorder="1" applyAlignment="1">
      <alignment vertical="center"/>
    </xf>
    <xf numFmtId="0" fontId="0" fillId="0" borderId="72" xfId="0" applyBorder="1" applyAlignment="1">
      <alignment horizontal="left" vertical="center"/>
    </xf>
    <xf numFmtId="49" fontId="0" fillId="0" borderId="72" xfId="0" applyNumberFormat="1" applyBorder="1" applyAlignment="1">
      <alignment horizontal="left" vertical="center"/>
    </xf>
    <xf numFmtId="49" fontId="0" fillId="0" borderId="69" xfId="0" applyNumberFormat="1" applyBorder="1" applyAlignment="1">
      <alignment vertical="center"/>
    </xf>
    <xf numFmtId="0" fontId="108" fillId="28" borderId="9" xfId="0" applyFont="1" applyFill="1" applyBorder="1" applyAlignment="1">
      <alignment vertical="center" wrapText="1"/>
    </xf>
    <xf numFmtId="0" fontId="51" fillId="0" borderId="9" xfId="0" applyFont="1" applyBorder="1" applyAlignment="1">
      <alignment vertical="center" wrapText="1"/>
    </xf>
    <xf numFmtId="0" fontId="108" fillId="0" borderId="0" xfId="0" applyFont="1" applyAlignment="1">
      <alignment vertical="center"/>
    </xf>
    <xf numFmtId="49" fontId="11" fillId="28" borderId="9" xfId="19" applyNumberFormat="1" applyFont="1" applyFill="1" applyBorder="1" applyAlignment="1">
      <alignment horizontal="center" vertical="center" wrapText="1"/>
    </xf>
    <xf numFmtId="0" fontId="11" fillId="28" borderId="9" xfId="19" applyFont="1" applyFill="1" applyBorder="1" applyAlignment="1">
      <alignment horizontal="center" vertical="center" wrapText="1"/>
    </xf>
    <xf numFmtId="49" fontId="0" fillId="28" borderId="9" xfId="16" applyNumberFormat="1" applyFont="1" applyFill="1" applyBorder="1" applyAlignment="1">
      <alignment horizontal="center" vertical="center"/>
    </xf>
    <xf numFmtId="49" fontId="0" fillId="28" borderId="9" xfId="16" applyNumberFormat="1" applyFont="1" applyFill="1" applyBorder="1" applyAlignment="1">
      <alignment horizontal="right" vertical="center" indent="1"/>
    </xf>
    <xf numFmtId="1" fontId="0" fillId="30" borderId="9" xfId="0" applyNumberFormat="1" applyFill="1" applyBorder="1" applyAlignment="1">
      <alignment horizontal="right" vertical="center" wrapText="1"/>
    </xf>
    <xf numFmtId="1" fontId="0" fillId="22" borderId="9" xfId="17" applyNumberFormat="1" applyFont="1" applyFill="1" applyBorder="1">
      <alignment horizontal="right" vertical="center"/>
      <protection locked="0"/>
    </xf>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10" xfId="1" applyBorder="1"/>
    <xf numFmtId="0" fontId="2" fillId="0" borderId="11" xfId="1" applyBorder="1"/>
    <xf numFmtId="0" fontId="2" fillId="0" borderId="12" xfId="1" applyBorder="1"/>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29" fillId="0" borderId="0" xfId="3" applyFont="1" applyAlignment="1">
      <alignment horizontal="justify" vertical="center" wrapText="1"/>
    </xf>
    <xf numFmtId="0" fontId="30" fillId="0" borderId="0" xfId="3" applyFont="1" applyAlignment="1">
      <alignment horizontal="justify" vertical="center" wrapText="1"/>
    </xf>
    <xf numFmtId="0" fontId="31"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4" fillId="7" borderId="9" xfId="3" applyFont="1" applyFill="1" applyBorder="1" applyAlignment="1">
      <alignment horizontal="center" vertical="center" wrapText="1"/>
    </xf>
    <xf numFmtId="0" fontId="7"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62" fillId="7" borderId="9" xfId="3" applyFont="1" applyFill="1" applyBorder="1" applyAlignment="1">
      <alignment vertical="center" wrapText="1"/>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0" fontId="4" fillId="0" borderId="10" xfId="3" applyBorder="1" applyAlignment="1">
      <alignment horizontal="center" vertical="center" wrapText="1"/>
    </xf>
    <xf numFmtId="0" fontId="4" fillId="0" borderId="12" xfId="3"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3" xfId="3" applyFont="1" applyFill="1" applyBorder="1" applyAlignment="1">
      <alignment horizontal="center" vertical="center" wrapText="1"/>
    </xf>
    <xf numFmtId="0" fontId="69" fillId="10" borderId="42" xfId="3" applyFont="1" applyFill="1" applyBorder="1" applyAlignment="1">
      <alignment horizontal="center" vertical="center" wrapText="1"/>
    </xf>
    <xf numFmtId="0" fontId="57" fillId="0" borderId="0" xfId="3" applyFont="1" applyAlignment="1">
      <alignment vertical="center" wrapText="1"/>
    </xf>
    <xf numFmtId="0" fontId="57" fillId="0" borderId="16" xfId="3" applyFont="1" applyBorder="1" applyAlignment="1">
      <alignment vertical="center" wrapText="1"/>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31" fillId="0" borderId="20"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157" fillId="0" borderId="20" xfId="3" applyFont="1" applyBorder="1" applyAlignment="1">
      <alignment horizontal="right" vertical="center" wrapText="1"/>
    </xf>
    <xf numFmtId="0" fontId="157" fillId="0" borderId="22" xfId="3" applyFont="1" applyBorder="1" applyAlignment="1">
      <alignment horizontal="righ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4" xfId="3" applyFont="1" applyBorder="1" applyAlignment="1">
      <alignment horizontal="center" vertic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0" xfId="3" applyFont="1" applyAlignment="1">
      <alignment horizontal="center" vertical="center"/>
    </xf>
    <xf numFmtId="0" fontId="7" fillId="0" borderId="0" xfId="3" applyFont="1" applyAlignment="1">
      <alignment horizontal="left"/>
    </xf>
    <xf numFmtId="0" fontId="7" fillId="0" borderId="0" xfId="3" applyFont="1" applyAlignment="1">
      <alignment horizontal="left" wrapTex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xf>
    <xf numFmtId="0" fontId="7" fillId="0" borderId="2" xfId="3" applyFont="1" applyBorder="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7" xfId="3" applyFont="1" applyBorder="1" applyAlignment="1">
      <alignment horizontal="left" wrapText="1"/>
    </xf>
    <xf numFmtId="0" fontId="7" fillId="0" borderId="11" xfId="3" applyFont="1" applyBorder="1" applyAlignment="1">
      <alignment horizontal="left" vertical="center"/>
    </xf>
    <xf numFmtId="0" fontId="7" fillId="0" borderId="11" xfId="3" applyFont="1" applyBorder="1" applyAlignment="1">
      <alignment horizontal="left"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xf numFmtId="0" fontId="7" fillId="0" borderId="13" xfId="3" applyFont="1" applyBorder="1" applyAlignment="1">
      <alignment horizontal="justify" vertical="center" wrapText="1"/>
    </xf>
    <xf numFmtId="0" fontId="4" fillId="0" borderId="15" xfId="3" applyBorder="1" applyAlignment="1">
      <alignment horizontal="justify" vertical="center" wrapText="1"/>
    </xf>
    <xf numFmtId="0" fontId="7" fillId="0" borderId="9" xfId="3" applyFont="1" applyBorder="1" applyAlignment="1">
      <alignment horizontal="left" vertical="top" wrapText="1"/>
    </xf>
    <xf numFmtId="0" fontId="57" fillId="0" borderId="13" xfId="3" applyFont="1" applyBorder="1" applyAlignment="1">
      <alignment horizontal="left" vertical="center" wrapText="1"/>
    </xf>
    <xf numFmtId="0" fontId="57" fillId="0" borderId="14" xfId="3" applyFont="1" applyBorder="1" applyAlignment="1">
      <alignment horizontal="left" vertical="center" wrapText="1"/>
    </xf>
    <xf numFmtId="0" fontId="57" fillId="0" borderId="15" xfId="3" applyFont="1" applyBorder="1" applyAlignment="1">
      <alignment horizontal="left" vertical="center" wrapText="1"/>
    </xf>
    <xf numFmtId="0" fontId="80" fillId="10" borderId="13" xfId="3" applyFont="1" applyFill="1" applyBorder="1" applyAlignment="1">
      <alignment horizontal="center" vertical="center" wrapText="1"/>
    </xf>
    <xf numFmtId="0" fontId="80" fillId="10" borderId="15" xfId="3" applyFont="1" applyFill="1" applyBorder="1" applyAlignment="1">
      <alignment horizontal="center" vertical="center" wrapText="1"/>
    </xf>
    <xf numFmtId="1" fontId="80" fillId="10" borderId="13" xfId="3" applyNumberFormat="1" applyFont="1" applyFill="1" applyBorder="1" applyAlignment="1">
      <alignment horizontal="center" vertical="center" wrapText="1"/>
    </xf>
    <xf numFmtId="1" fontId="80" fillId="10" borderId="15" xfId="3" applyNumberFormat="1" applyFont="1" applyFill="1" applyBorder="1" applyAlignment="1">
      <alignment horizontal="center" vertical="center" wrapText="1"/>
    </xf>
    <xf numFmtId="0" fontId="68" fillId="10" borderId="1" xfId="3" applyFont="1" applyFill="1" applyBorder="1" applyAlignment="1">
      <alignment horizontal="center" vertical="center" wrapText="1"/>
    </xf>
    <xf numFmtId="0" fontId="68" fillId="10" borderId="2" xfId="3" applyFont="1" applyFill="1" applyBorder="1" applyAlignment="1">
      <alignment horizontal="center" vertical="center" wrapText="1"/>
    </xf>
    <xf numFmtId="0" fontId="68" fillId="10" borderId="3" xfId="3" applyFont="1" applyFill="1" applyBorder="1" applyAlignment="1">
      <alignment horizontal="center" vertical="center" wrapText="1"/>
    </xf>
    <xf numFmtId="0" fontId="108" fillId="10" borderId="1" xfId="3" applyFont="1" applyFill="1" applyBorder="1" applyAlignment="1">
      <alignment horizontal="center" vertical="center" wrapText="1"/>
    </xf>
    <xf numFmtId="0" fontId="108" fillId="10" borderId="3" xfId="3" applyFont="1" applyFill="1" applyBorder="1" applyAlignment="1">
      <alignment horizontal="center" vertical="center" wrapText="1"/>
    </xf>
    <xf numFmtId="0" fontId="51" fillId="10" borderId="13" xfId="3" applyFont="1" applyFill="1" applyBorder="1" applyAlignment="1">
      <alignment horizontal="center" vertical="center" wrapText="1"/>
    </xf>
    <xf numFmtId="0" fontId="51" fillId="10" borderId="15" xfId="3" applyFont="1" applyFill="1" applyBorder="1" applyAlignment="1">
      <alignment horizontal="center" vertical="center" wrapText="1"/>
    </xf>
    <xf numFmtId="0" fontId="176" fillId="10" borderId="1" xfId="3" applyFont="1" applyFill="1" applyBorder="1" applyAlignment="1">
      <alignment horizontal="center" vertical="center" wrapText="1"/>
    </xf>
    <xf numFmtId="0" fontId="176" fillId="10" borderId="2" xfId="3" applyFont="1" applyFill="1" applyBorder="1" applyAlignment="1">
      <alignment horizontal="center" vertical="center" wrapText="1"/>
    </xf>
    <xf numFmtId="0" fontId="176" fillId="10" borderId="3" xfId="3" applyFont="1" applyFill="1" applyBorder="1" applyAlignment="1">
      <alignment horizontal="center" vertical="center" wrapText="1"/>
    </xf>
    <xf numFmtId="0" fontId="176" fillId="10" borderId="10" xfId="3" applyFont="1" applyFill="1" applyBorder="1" applyAlignment="1">
      <alignment horizontal="center" vertical="center" wrapText="1"/>
    </xf>
    <xf numFmtId="0" fontId="176" fillId="10" borderId="11" xfId="3" applyFont="1" applyFill="1" applyBorder="1" applyAlignment="1">
      <alignment horizontal="center" vertical="center" wrapText="1"/>
    </xf>
    <xf numFmtId="0" fontId="176" fillId="10" borderId="12" xfId="3" applyFont="1" applyFill="1" applyBorder="1" applyAlignment="1">
      <alignment horizontal="center" vertical="center" wrapText="1"/>
    </xf>
    <xf numFmtId="0" fontId="4" fillId="0" borderId="14" xfId="3" applyBorder="1" applyAlignment="1">
      <alignment horizontal="center" vertical="center" wrapText="1"/>
    </xf>
    <xf numFmtId="0" fontId="178" fillId="10" borderId="7" xfId="3" applyFont="1" applyFill="1" applyBorder="1" applyAlignment="1">
      <alignment vertical="center" wrapText="1"/>
    </xf>
    <xf numFmtId="0" fontId="179" fillId="10" borderId="7" xfId="3" applyFont="1" applyFill="1" applyBorder="1" applyAlignment="1">
      <alignment vertical="center"/>
    </xf>
    <xf numFmtId="0" fontId="180" fillId="10" borderId="13" xfId="3" applyFont="1" applyFill="1" applyBorder="1" applyAlignment="1">
      <alignment horizontal="center" vertical="center" wrapText="1"/>
    </xf>
    <xf numFmtId="0" fontId="180" fillId="10" borderId="14" xfId="3" applyFont="1" applyFill="1" applyBorder="1" applyAlignment="1">
      <alignment horizontal="center" vertical="center" wrapText="1"/>
    </xf>
    <xf numFmtId="0" fontId="180" fillId="10" borderId="15" xfId="3" applyFont="1" applyFill="1" applyBorder="1" applyAlignment="1">
      <alignment horizontal="center" vertical="center" wrapText="1"/>
    </xf>
    <xf numFmtId="0" fontId="4" fillId="10" borderId="10" xfId="3" applyFill="1" applyBorder="1" applyAlignment="1">
      <alignment horizontal="center"/>
    </xf>
    <xf numFmtId="0" fontId="4" fillId="10" borderId="12" xfId="3" applyFill="1" applyBorder="1" applyAlignment="1">
      <alignment horizontal="center"/>
    </xf>
    <xf numFmtId="0" fontId="10" fillId="10" borderId="7" xfId="3" applyFont="1" applyFill="1" applyBorder="1"/>
    <xf numFmtId="0" fontId="10" fillId="0" borderId="7" xfId="3" applyFont="1" applyBorder="1"/>
    <xf numFmtId="0" fontId="10" fillId="10" borderId="0" xfId="3" applyFont="1" applyFill="1"/>
    <xf numFmtId="0" fontId="10" fillId="0" borderId="0" xfId="3" applyFont="1"/>
    <xf numFmtId="0" fontId="51" fillId="10" borderId="14" xfId="3" applyFont="1" applyFill="1" applyBorder="1" applyAlignment="1">
      <alignment horizontal="center" vertical="center" wrapText="1"/>
    </xf>
    <xf numFmtId="0" fontId="51" fillId="10" borderId="1" xfId="3" applyFont="1" applyFill="1" applyBorder="1" applyAlignment="1">
      <alignment horizontal="center" vertical="center"/>
    </xf>
    <xf numFmtId="0" fontId="51" fillId="10" borderId="2" xfId="3" applyFont="1" applyFill="1" applyBorder="1" applyAlignment="1">
      <alignment horizontal="center" vertical="center"/>
    </xf>
    <xf numFmtId="0" fontId="51" fillId="10" borderId="3" xfId="3" applyFont="1" applyFill="1" applyBorder="1" applyAlignment="1">
      <alignment horizontal="center" vertical="center"/>
    </xf>
    <xf numFmtId="0" fontId="51" fillId="10" borderId="10" xfId="3" applyFont="1" applyFill="1" applyBorder="1" applyAlignment="1">
      <alignment horizontal="center" vertical="center" wrapText="1"/>
    </xf>
    <xf numFmtId="0" fontId="51" fillId="10" borderId="11" xfId="3" applyFont="1" applyFill="1" applyBorder="1" applyAlignment="1">
      <alignment horizontal="center" vertical="center" wrapText="1"/>
    </xf>
    <xf numFmtId="0" fontId="51" fillId="10" borderId="12" xfId="3" applyFont="1" applyFill="1" applyBorder="1" applyAlignment="1">
      <alignment horizontal="center" vertical="center" wrapText="1"/>
    </xf>
    <xf numFmtId="0" fontId="80" fillId="0" borderId="1" xfId="3" applyFont="1" applyBorder="1" applyAlignment="1">
      <alignment horizontal="center" wrapText="1"/>
    </xf>
    <xf numFmtId="0" fontId="80" fillId="0" borderId="2" xfId="3" applyFont="1" applyBorder="1" applyAlignment="1">
      <alignment horizontal="center" wrapText="1"/>
    </xf>
    <xf numFmtId="0" fontId="80" fillId="0" borderId="3" xfId="3" applyFont="1" applyBorder="1" applyAlignment="1">
      <alignment horizontal="center" wrapText="1"/>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Alignment="1">
      <alignment horizontal="center" vertical="center" wrapText="1"/>
    </xf>
    <xf numFmtId="0" fontId="0" fillId="10" borderId="14" xfId="0"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66"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10" borderId="13" xfId="0" applyFont="1" applyFill="1" applyBorder="1" applyAlignment="1">
      <alignment horizontal="center" vertical="center"/>
    </xf>
    <xf numFmtId="0" fontId="7" fillId="10" borderId="15" xfId="0" applyFont="1" applyFill="1" applyBorder="1" applyAlignment="1">
      <alignment horizontal="center" vertical="center"/>
    </xf>
    <xf numFmtId="0" fontId="108" fillId="0" borderId="9" xfId="0" applyFont="1" applyBorder="1" applyAlignment="1">
      <alignment horizontal="center" vertical="center" wrapText="1"/>
    </xf>
    <xf numFmtId="0" fontId="25" fillId="28" borderId="20" xfId="0" applyFont="1" applyFill="1" applyBorder="1" applyAlignment="1">
      <alignment horizontal="center" vertical="center"/>
    </xf>
    <xf numFmtId="0" fontId="25" fillId="28" borderId="26" xfId="0" applyFont="1" applyFill="1" applyBorder="1" applyAlignment="1">
      <alignment horizontal="center" vertical="center"/>
    </xf>
    <xf numFmtId="0" fontId="25" fillId="28" borderId="22" xfId="0" applyFont="1" applyFill="1" applyBorder="1" applyAlignment="1">
      <alignment horizontal="center" vertical="center"/>
    </xf>
    <xf numFmtId="0" fontId="68" fillId="5" borderId="0" xfId="14" applyFont="1" applyBorder="1">
      <alignment horizontal="center" wrapText="1"/>
    </xf>
    <xf numFmtId="0" fontId="68" fillId="28" borderId="1" xfId="0" applyFont="1" applyFill="1" applyBorder="1" applyAlignment="1">
      <alignment horizontal="center" vertical="center" wrapText="1"/>
    </xf>
    <xf numFmtId="0" fontId="68" fillId="28" borderId="2" xfId="0" applyFont="1" applyFill="1" applyBorder="1" applyAlignment="1">
      <alignment horizontal="center" vertical="center" wrapText="1"/>
    </xf>
    <xf numFmtId="0" fontId="68" fillId="28" borderId="3" xfId="0" applyFont="1" applyFill="1" applyBorder="1" applyAlignment="1">
      <alignment horizontal="center" vertical="center" wrapText="1"/>
    </xf>
    <xf numFmtId="0" fontId="68" fillId="28" borderId="4" xfId="0" applyFont="1" applyFill="1" applyBorder="1" applyAlignment="1">
      <alignment horizontal="center" vertical="center" wrapText="1"/>
    </xf>
    <xf numFmtId="0" fontId="68" fillId="28" borderId="0" xfId="0" applyFont="1" applyFill="1" applyAlignment="1">
      <alignment horizontal="center" vertical="center" wrapText="1"/>
    </xf>
    <xf numFmtId="0" fontId="68" fillId="28" borderId="5" xfId="0" applyFont="1" applyFill="1" applyBorder="1" applyAlignment="1">
      <alignment horizontal="center" vertical="center" wrapText="1"/>
    </xf>
    <xf numFmtId="0" fontId="68" fillId="28" borderId="6" xfId="0" applyFont="1" applyFill="1" applyBorder="1" applyAlignment="1">
      <alignment horizontal="center" vertical="center" wrapText="1"/>
    </xf>
    <xf numFmtId="0" fontId="68" fillId="28" borderId="7" xfId="0" applyFont="1" applyFill="1" applyBorder="1" applyAlignment="1">
      <alignment horizontal="center" vertical="center" wrapText="1"/>
    </xf>
    <xf numFmtId="0" fontId="68" fillId="28" borderId="8" xfId="0" applyFont="1" applyFill="1" applyBorder="1" applyAlignment="1">
      <alignment horizontal="center" vertical="center" wrapText="1"/>
    </xf>
    <xf numFmtId="0" fontId="68" fillId="5" borderId="15" xfId="14" applyFont="1" applyBorder="1" applyAlignment="1">
      <alignment horizontal="center" vertical="center" wrapText="1"/>
    </xf>
    <xf numFmtId="0" fontId="68" fillId="5" borderId="9" xfId="14" applyFont="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68" fillId="28" borderId="15" xfId="0"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1" xfId="0" applyFont="1" applyFill="1" applyBorder="1" applyAlignment="1">
      <alignment horizontal="center" vertical="center" wrapText="1"/>
    </xf>
    <xf numFmtId="0" fontId="68" fillId="28" borderId="12" xfId="0" applyFont="1" applyFill="1" applyBorder="1" applyAlignment="1">
      <alignment horizontal="center" vertical="center" wrapText="1"/>
    </xf>
    <xf numFmtId="0" fontId="68" fillId="0" borderId="9" xfId="14" applyFont="1" applyFill="1" applyBorder="1" applyAlignment="1">
      <alignment horizontal="center" vertical="center" wrapText="1"/>
    </xf>
    <xf numFmtId="0" fontId="51" fillId="0" borderId="9" xfId="0" applyFont="1" applyBorder="1" applyAlignment="1">
      <alignment horizontal="left" vertical="center"/>
    </xf>
    <xf numFmtId="0" fontId="108" fillId="0" borderId="9" xfId="14" applyFont="1" applyFill="1" applyBorder="1" applyAlignment="1">
      <alignment horizontal="center" vertical="center" wrapText="1"/>
    </xf>
    <xf numFmtId="0" fontId="108" fillId="5" borderId="9" xfId="14" applyFont="1" applyBorder="1" applyAlignment="1">
      <alignment horizontal="center" vertical="center" wrapText="1"/>
    </xf>
    <xf numFmtId="0" fontId="68" fillId="28" borderId="9" xfId="0" applyFont="1" applyFill="1" applyBorder="1" applyAlignment="1">
      <alignment horizontal="center" vertical="center" wrapText="1"/>
    </xf>
    <xf numFmtId="0" fontId="108" fillId="28" borderId="9" xfId="0" applyFont="1" applyFill="1" applyBorder="1" applyAlignment="1">
      <alignment horizontal="center" vertical="center" wrapText="1"/>
    </xf>
    <xf numFmtId="0" fontId="51" fillId="0" borderId="9" xfId="0" applyFont="1" applyBorder="1" applyAlignment="1">
      <alignment horizontal="left" vertical="center" wrapText="1"/>
    </xf>
    <xf numFmtId="0" fontId="51" fillId="0" borderId="9" xfId="0" applyFont="1" applyBorder="1" applyAlignment="1">
      <alignment horizontal="left" vertical="center" indent="1"/>
    </xf>
    <xf numFmtId="0" fontId="51" fillId="0" borderId="9" xfId="0" applyFont="1" applyBorder="1" applyAlignment="1">
      <alignment horizontal="left" vertical="top"/>
    </xf>
    <xf numFmtId="0" fontId="7" fillId="0" borderId="9" xfId="0" applyFont="1" applyBorder="1" applyAlignment="1">
      <alignment horizontal="left" vertical="center"/>
    </xf>
    <xf numFmtId="0" fontId="68" fillId="28" borderId="20" xfId="0" applyFont="1" applyFill="1" applyBorder="1" applyAlignment="1">
      <alignment horizontal="center" vertical="center"/>
    </xf>
    <xf numFmtId="0" fontId="68" fillId="28" borderId="26" xfId="0" applyFont="1" applyFill="1" applyBorder="1" applyAlignment="1">
      <alignment horizontal="center" vertical="center"/>
    </xf>
    <xf numFmtId="0" fontId="68" fillId="28" borderId="22" xfId="0" applyFont="1" applyFill="1" applyBorder="1" applyAlignment="1">
      <alignment horizontal="center" vertical="center"/>
    </xf>
    <xf numFmtId="0" fontId="187" fillId="28" borderId="9" xfId="0" applyFont="1" applyFill="1" applyBorder="1" applyAlignment="1">
      <alignment horizontal="left" vertical="center"/>
    </xf>
    <xf numFmtId="0" fontId="68" fillId="0" borderId="9" xfId="14" applyFont="1" applyFill="1" applyBorder="1">
      <alignment horizontal="center" wrapText="1"/>
    </xf>
    <xf numFmtId="0" fontId="7" fillId="0" borderId="9" xfId="0" applyFont="1" applyBorder="1" applyAlignment="1">
      <alignmen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indent="1"/>
    </xf>
    <xf numFmtId="0" fontId="0" fillId="0" borderId="9" xfId="0" applyBorder="1" applyAlignment="1">
      <alignment horizontal="left" vertical="center" indent="1"/>
    </xf>
    <xf numFmtId="0" fontId="7" fillId="0" borderId="9" xfId="0" applyFont="1" applyBorder="1" applyAlignment="1">
      <alignment horizontal="left" vertical="center" wrapText="1" indent="1"/>
    </xf>
    <xf numFmtId="0" fontId="0" fillId="0" borderId="9" xfId="0" applyBorder="1" applyAlignment="1">
      <alignment horizontal="left" vertical="center"/>
    </xf>
    <xf numFmtId="0" fontId="68" fillId="28" borderId="10" xfId="0" applyFont="1" applyFill="1" applyBorder="1" applyAlignment="1">
      <alignment horizontal="center" vertical="center"/>
    </xf>
    <xf numFmtId="0" fontId="68" fillId="28" borderId="11" xfId="0" applyFont="1" applyFill="1" applyBorder="1" applyAlignment="1">
      <alignment horizontal="center" vertical="center"/>
    </xf>
    <xf numFmtId="0" fontId="68" fillId="28" borderId="12" xfId="0" applyFont="1" applyFill="1" applyBorder="1" applyAlignment="1">
      <alignment horizontal="center" vertical="center"/>
    </xf>
    <xf numFmtId="0" fontId="108" fillId="0" borderId="9" xfId="0" applyFont="1" applyBorder="1" applyAlignment="1">
      <alignment horizontal="center" vertical="top" wrapText="1"/>
    </xf>
    <xf numFmtId="0" fontId="51" fillId="0" borderId="9" xfId="0" applyFont="1" applyBorder="1" applyAlignment="1">
      <alignment horizontal="center" wrapText="1"/>
    </xf>
    <xf numFmtId="0" fontId="68" fillId="28" borderId="20" xfId="0" applyFont="1" applyFill="1" applyBorder="1" applyAlignment="1">
      <alignment horizontal="center" vertical="center" wrapText="1"/>
    </xf>
    <xf numFmtId="0" fontId="68" fillId="28" borderId="26" xfId="0" applyFont="1" applyFill="1" applyBorder="1" applyAlignment="1">
      <alignment horizontal="center" vertical="center" wrapText="1"/>
    </xf>
    <xf numFmtId="0" fontId="68" fillId="28" borderId="22" xfId="0" applyFont="1" applyFill="1" applyBorder="1" applyAlignment="1">
      <alignment horizontal="center" vertical="center" wrapText="1"/>
    </xf>
    <xf numFmtId="0" fontId="190" fillId="28" borderId="20" xfId="0" applyFont="1" applyFill="1" applyBorder="1" applyAlignment="1">
      <alignment horizontal="center" vertical="center" wrapText="1"/>
    </xf>
    <xf numFmtId="0" fontId="190" fillId="28" borderId="26" xfId="0" applyFont="1" applyFill="1" applyBorder="1" applyAlignment="1">
      <alignment horizontal="center" vertical="center" wrapText="1"/>
    </xf>
    <xf numFmtId="0" fontId="190" fillId="28" borderId="22" xfId="0" applyFont="1" applyFill="1" applyBorder="1" applyAlignment="1">
      <alignment horizontal="center" vertical="center" wrapText="1"/>
    </xf>
    <xf numFmtId="0" fontId="8" fillId="10" borderId="38" xfId="0" applyFont="1" applyFill="1" applyBorder="1" applyAlignment="1">
      <alignment horizontal="left" vertical="center"/>
    </xf>
    <xf numFmtId="0" fontId="8" fillId="10" borderId="0" xfId="0" applyFont="1" applyFill="1" applyAlignment="1">
      <alignment horizontal="left" vertical="center"/>
    </xf>
    <xf numFmtId="0" fontId="8" fillId="28" borderId="10" xfId="19" applyFont="1" applyFill="1" applyBorder="1" applyAlignment="1">
      <alignment horizontal="center" vertical="center" wrapText="1"/>
    </xf>
    <xf numFmtId="0" fontId="8" fillId="28" borderId="11" xfId="19" applyFont="1" applyFill="1" applyBorder="1" applyAlignment="1">
      <alignment horizontal="center" vertical="center" wrapText="1"/>
    </xf>
    <xf numFmtId="0" fontId="8" fillId="28" borderId="12" xfId="19" applyFont="1" applyFill="1" applyBorder="1" applyAlignment="1">
      <alignment horizontal="center" vertical="center" wrapText="1"/>
    </xf>
    <xf numFmtId="0" fontId="8" fillId="28" borderId="13" xfId="19" applyFont="1" applyFill="1" applyBorder="1" applyAlignment="1">
      <alignment horizontal="center" vertical="center" wrapText="1"/>
    </xf>
    <xf numFmtId="0" fontId="8" fillId="28" borderId="15" xfId="19" applyFont="1" applyFill="1" applyBorder="1" applyAlignment="1">
      <alignment horizontal="center" vertical="center" wrapText="1"/>
    </xf>
    <xf numFmtId="0" fontId="8" fillId="28" borderId="9" xfId="19" applyFont="1" applyFill="1" applyBorder="1" applyAlignment="1">
      <alignment horizontal="left" vertical="top" wrapText="1"/>
    </xf>
    <xf numFmtId="0" fontId="192" fillId="28" borderId="20" xfId="0" applyFont="1" applyFill="1" applyBorder="1" applyAlignment="1">
      <alignment horizontal="center" vertical="center" wrapText="1"/>
    </xf>
    <xf numFmtId="0" fontId="192" fillId="28" borderId="26" xfId="0" applyFont="1" applyFill="1" applyBorder="1" applyAlignment="1">
      <alignment horizontal="center" vertical="center" wrapText="1"/>
    </xf>
    <xf numFmtId="0" fontId="192" fillId="28" borderId="22" xfId="0" applyFont="1" applyFill="1" applyBorder="1" applyAlignment="1">
      <alignment horizontal="center" vertical="center" wrapText="1"/>
    </xf>
    <xf numFmtId="0" fontId="193" fillId="28" borderId="10" xfId="0" applyFont="1" applyFill="1" applyBorder="1" applyAlignment="1">
      <alignment horizontal="left" vertical="center"/>
    </xf>
    <xf numFmtId="0" fontId="193" fillId="28" borderId="11" xfId="0" applyFont="1" applyFill="1" applyBorder="1" applyAlignment="1">
      <alignment horizontal="left" vertical="center"/>
    </xf>
    <xf numFmtId="0" fontId="193" fillId="28" borderId="12" xfId="0" applyFont="1" applyFill="1" applyBorder="1" applyAlignment="1">
      <alignment horizontal="left" vertical="center"/>
    </xf>
    <xf numFmtId="0" fontId="57" fillId="28" borderId="9" xfId="0" applyFont="1" applyFill="1" applyBorder="1" applyAlignment="1">
      <alignment horizontal="left" vertical="center" wrapText="1"/>
    </xf>
    <xf numFmtId="0" fontId="8" fillId="28" borderId="10" xfId="19" applyFont="1" applyFill="1" applyBorder="1" applyAlignment="1">
      <alignment horizontal="left" vertical="top" wrapText="1"/>
    </xf>
    <xf numFmtId="0" fontId="8" fillId="28" borderId="11" xfId="19" applyFont="1" applyFill="1" applyBorder="1" applyAlignment="1">
      <alignment horizontal="left" vertical="top" wrapText="1"/>
    </xf>
    <xf numFmtId="0" fontId="57" fillId="10" borderId="9" xfId="0" applyFont="1" applyFill="1" applyBorder="1" applyAlignment="1">
      <alignment horizontal="left" vertical="top" wrapText="1"/>
    </xf>
    <xf numFmtId="0" fontId="57" fillId="10" borderId="10" xfId="0" applyFont="1" applyFill="1" applyBorder="1" applyAlignment="1">
      <alignment horizontal="left" vertical="center"/>
    </xf>
    <xf numFmtId="0" fontId="57" fillId="10" borderId="12" xfId="0" applyFont="1" applyFill="1" applyBorder="1" applyAlignment="1">
      <alignment horizontal="left" vertical="center"/>
    </xf>
    <xf numFmtId="0" fontId="57" fillId="10" borderId="9" xfId="0" applyFont="1" applyFill="1" applyBorder="1" applyAlignment="1">
      <alignment horizontal="left" vertical="center"/>
    </xf>
    <xf numFmtId="0" fontId="108" fillId="28" borderId="20" xfId="0" applyFont="1" applyFill="1" applyBorder="1" applyAlignment="1">
      <alignment horizontal="center" vertical="center"/>
    </xf>
    <xf numFmtId="0" fontId="108" fillId="28" borderId="26" xfId="0" applyFont="1" applyFill="1" applyBorder="1" applyAlignment="1">
      <alignment horizontal="center" vertical="center"/>
    </xf>
    <xf numFmtId="0" fontId="108" fillId="28" borderId="22" xfId="0" applyFont="1" applyFill="1" applyBorder="1" applyAlignment="1">
      <alignment horizontal="center" vertical="center"/>
    </xf>
    <xf numFmtId="0" fontId="11" fillId="28" borderId="10" xfId="19" applyFont="1" applyFill="1" applyBorder="1" applyAlignment="1">
      <alignment horizontal="center" vertical="center" wrapText="1"/>
    </xf>
    <xf numFmtId="0" fontId="11" fillId="28" borderId="11" xfId="19" applyFont="1" applyFill="1" applyBorder="1" applyAlignment="1">
      <alignment horizontal="center" vertical="center" wrapText="1"/>
    </xf>
    <xf numFmtId="0" fontId="11" fillId="28" borderId="12" xfId="19" applyFont="1" applyFill="1" applyBorder="1" applyAlignment="1">
      <alignment horizontal="center" vertical="center" wrapText="1"/>
    </xf>
    <xf numFmtId="0" fontId="108" fillId="28" borderId="9" xfId="0" applyFont="1" applyFill="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horizontal="left" vertical="center" wrapText="1"/>
    </xf>
  </cellXfs>
  <cellStyles count="20">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inputExposure" xfId="17" xr:uid="{67426A72-D355-4280-88E4-399BE0530AA1}"/>
    <cellStyle name="Normal" xfId="0" builtinId="0"/>
    <cellStyle name="Normal 10" xfId="16" xr:uid="{FBF78ADF-A66F-4CB1-B51E-CC4198A22339}"/>
    <cellStyle name="Normal 2" xfId="3" xr:uid="{2A1B7328-316F-4A84-95E7-A579A7EF7C67}"/>
    <cellStyle name="Normal 2 2" xfId="7" xr:uid="{0ECCD957-E4CC-4BBE-B70D-C25531742EA1}"/>
    <cellStyle name="Normal 2 2 4" xfId="18" xr:uid="{A8FE2B74-507D-4E1F-A0E9-D1973C354439}"/>
    <cellStyle name="Normal 2 3" xfId="9" xr:uid="{49467A7A-EC50-415C-AF69-2E13C7345D71}"/>
    <cellStyle name="Normal 4" xfId="12" xr:uid="{1A5790F7-288A-492C-B6D9-569D70938E93}"/>
    <cellStyle name="Normal_20 OPR" xfId="11" xr:uid="{83D18B41-46D9-48D5-9D3B-8E02EB3E3B85}"/>
    <cellStyle name="Normal_ListMarketRiskParameters" xfId="19" xr:uid="{19086C3D-C106-4F55-9910-AA135482744E}"/>
    <cellStyle name="optionalExposure" xfId="8" xr:uid="{F3355DB0-0D45-40D5-9093-B7D834DF3A8C}"/>
    <cellStyle name="Percent" xfId="15" builtinId="5"/>
    <cellStyle name="Percent 2" xfId="10" xr:uid="{ECB5D363-DB24-4EC2-B27B-3E3F4FC37A2E}"/>
    <cellStyle name="Standard 3" xfId="13" xr:uid="{D5CADD45-63E0-4BCF-82C0-78F38844CE5E}"/>
  </cellStyles>
  <dxfs count="33">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Q130"/>
  <sheetViews>
    <sheetView workbookViewId="0">
      <selection activeCell="N112" sqref="N112"/>
    </sheetView>
  </sheetViews>
  <sheetFormatPr defaultColWidth="9.140625" defaultRowHeight="15"/>
  <cols>
    <col min="1" max="1" width="9.85546875" style="1" customWidth="1"/>
    <col min="2" max="12" width="9.140625" style="1"/>
    <col min="13" max="13" width="15.5703125" style="1" customWidth="1"/>
    <col min="14" max="17" width="14.140625" style="1" customWidth="1"/>
    <col min="18" max="16384" width="9.140625" style="1"/>
  </cols>
  <sheetData>
    <row r="2" spans="2:17">
      <c r="B2" s="670" t="s">
        <v>1677</v>
      </c>
      <c r="N2" s="670" t="s">
        <v>1803</v>
      </c>
      <c r="O2" s="670" t="s">
        <v>1804</v>
      </c>
      <c r="Q2" s="681" t="s">
        <v>1801</v>
      </c>
    </row>
    <row r="3" spans="2:17">
      <c r="B3" s="1228" t="s">
        <v>1624</v>
      </c>
      <c r="C3" s="1229"/>
      <c r="D3" s="1229"/>
      <c r="E3" s="1229"/>
      <c r="F3" s="1229"/>
      <c r="G3" s="1229"/>
      <c r="H3" s="1229"/>
      <c r="I3" s="1229"/>
      <c r="J3" s="1229"/>
      <c r="K3" s="1229"/>
      <c r="L3" s="1230"/>
      <c r="N3" s="681" t="s">
        <v>1704</v>
      </c>
      <c r="O3" s="1" t="s">
        <v>1693</v>
      </c>
      <c r="Q3" s="678" t="s">
        <v>1802</v>
      </c>
    </row>
    <row r="4" spans="2:17">
      <c r="B4" s="1231" t="s">
        <v>1</v>
      </c>
      <c r="C4" s="1232"/>
      <c r="D4" s="1232"/>
      <c r="E4" s="1232"/>
      <c r="F4" s="1232"/>
      <c r="G4" s="1232"/>
      <c r="H4" s="1232"/>
      <c r="I4" s="1232"/>
      <c r="J4" s="1232"/>
      <c r="K4" s="1232"/>
      <c r="L4" s="1233"/>
      <c r="N4" s="681" t="s">
        <v>1705</v>
      </c>
      <c r="O4" s="1" t="s">
        <v>1693</v>
      </c>
      <c r="Q4" s="685" t="s">
        <v>1761</v>
      </c>
    </row>
    <row r="5" spans="2:17" ht="22.5" customHeight="1">
      <c r="B5" s="1231" t="s">
        <v>2</v>
      </c>
      <c r="C5" s="1232"/>
      <c r="D5" s="1232"/>
      <c r="E5" s="1232"/>
      <c r="F5" s="1232"/>
      <c r="G5" s="1232"/>
      <c r="H5" s="1232"/>
      <c r="I5" s="1232"/>
      <c r="J5" s="1232"/>
      <c r="K5" s="1232"/>
      <c r="L5" s="1233"/>
      <c r="N5" s="1" t="s">
        <v>1706</v>
      </c>
      <c r="O5" s="1" t="s">
        <v>1694</v>
      </c>
    </row>
    <row r="6" spans="2:17">
      <c r="B6" s="1231" t="s">
        <v>3</v>
      </c>
      <c r="C6" s="1232"/>
      <c r="D6" s="1232"/>
      <c r="E6" s="1232"/>
      <c r="F6" s="1232"/>
      <c r="G6" s="1232"/>
      <c r="H6" s="1232"/>
      <c r="I6" s="1232"/>
      <c r="J6" s="1232"/>
      <c r="K6" s="1232"/>
      <c r="L6" s="1233"/>
      <c r="N6" s="1" t="s">
        <v>1707</v>
      </c>
      <c r="O6" s="1" t="s">
        <v>1694</v>
      </c>
    </row>
    <row r="7" spans="2:17" ht="22.5" customHeight="1">
      <c r="B7" s="1222" t="s">
        <v>4</v>
      </c>
      <c r="C7" s="1223"/>
      <c r="D7" s="1223"/>
      <c r="E7" s="1223"/>
      <c r="F7" s="1223"/>
      <c r="G7" s="1223"/>
      <c r="H7" s="1223"/>
      <c r="I7" s="1223"/>
      <c r="J7" s="1223"/>
      <c r="K7" s="1223"/>
      <c r="L7" s="1224"/>
      <c r="N7" s="1" t="s">
        <v>1708</v>
      </c>
      <c r="O7" s="1" t="s">
        <v>1694</v>
      </c>
    </row>
    <row r="8" spans="2:17" ht="20.100000000000001" customHeight="1">
      <c r="B8" s="670" t="s">
        <v>1678</v>
      </c>
      <c r="C8" s="664"/>
      <c r="D8" s="664"/>
      <c r="E8" s="664"/>
      <c r="F8" s="664"/>
      <c r="G8" s="664"/>
      <c r="H8" s="664"/>
      <c r="I8" s="664"/>
      <c r="J8" s="664"/>
      <c r="K8" s="664"/>
      <c r="L8" s="669"/>
      <c r="N8" s="1" t="s">
        <v>1709</v>
      </c>
      <c r="O8" s="1" t="s">
        <v>1709</v>
      </c>
    </row>
    <row r="9" spans="2:17" ht="22.5" customHeight="1">
      <c r="B9" s="1228" t="s">
        <v>118</v>
      </c>
      <c r="C9" s="1229"/>
      <c r="D9" s="1229"/>
      <c r="E9" s="1229"/>
      <c r="F9" s="1229"/>
      <c r="G9" s="1229"/>
      <c r="H9" s="1229"/>
      <c r="I9" s="1229"/>
      <c r="J9" s="1229"/>
      <c r="K9" s="1229"/>
      <c r="L9" s="1230"/>
      <c r="N9" s="1" t="s">
        <v>1710</v>
      </c>
      <c r="O9" s="1" t="s">
        <v>1694</v>
      </c>
    </row>
    <row r="10" spans="2:17" ht="22.5" customHeight="1">
      <c r="B10" s="1222" t="s">
        <v>119</v>
      </c>
      <c r="C10" s="1223"/>
      <c r="D10" s="1223"/>
      <c r="E10" s="1223"/>
      <c r="F10" s="1223"/>
      <c r="G10" s="1223"/>
      <c r="H10" s="1223"/>
      <c r="I10" s="1223"/>
      <c r="J10" s="1223"/>
      <c r="K10" s="1223"/>
      <c r="L10" s="1224"/>
      <c r="N10" s="1" t="s">
        <v>1711</v>
      </c>
      <c r="O10" s="1" t="s">
        <v>1694</v>
      </c>
    </row>
    <row r="11" spans="2:17" ht="20.100000000000001" customHeight="1">
      <c r="B11" s="670" t="s">
        <v>1679</v>
      </c>
      <c r="C11" s="664"/>
      <c r="D11" s="664"/>
      <c r="E11" s="664"/>
      <c r="F11" s="664"/>
      <c r="G11" s="664"/>
      <c r="H11" s="664"/>
      <c r="I11" s="664"/>
      <c r="J11" s="664"/>
      <c r="K11" s="664"/>
      <c r="L11" s="669"/>
      <c r="N11" s="1" t="s">
        <v>1709</v>
      </c>
      <c r="O11" s="1" t="s">
        <v>1709</v>
      </c>
    </row>
    <row r="12" spans="2:17" ht="22.5" customHeight="1">
      <c r="B12" s="1225" t="s">
        <v>183</v>
      </c>
      <c r="C12" s="1226"/>
      <c r="D12" s="1226"/>
      <c r="E12" s="1226"/>
      <c r="F12" s="1226"/>
      <c r="G12" s="1226"/>
      <c r="H12" s="1226"/>
      <c r="I12" s="1226"/>
      <c r="J12" s="1226"/>
      <c r="K12" s="1226"/>
      <c r="L12" s="1227"/>
      <c r="N12" s="1" t="s">
        <v>1712</v>
      </c>
      <c r="O12" s="1" t="s">
        <v>1694</v>
      </c>
    </row>
    <row r="13" spans="2:17" ht="22.5" customHeight="1">
      <c r="B13" s="1231" t="s">
        <v>184</v>
      </c>
      <c r="C13" s="1232"/>
      <c r="D13" s="1232"/>
      <c r="E13" s="1232"/>
      <c r="F13" s="1232"/>
      <c r="G13" s="1232"/>
      <c r="H13" s="1232"/>
      <c r="I13" s="1232"/>
      <c r="J13" s="1232"/>
      <c r="K13" s="1232"/>
      <c r="L13" s="1233"/>
      <c r="N13" s="1" t="s">
        <v>1713</v>
      </c>
      <c r="O13" s="1" t="s">
        <v>1694</v>
      </c>
    </row>
    <row r="14" spans="2:17" ht="22.5" customHeight="1">
      <c r="B14" s="1231" t="s">
        <v>185</v>
      </c>
      <c r="C14" s="1232"/>
      <c r="D14" s="1232"/>
      <c r="E14" s="1232"/>
      <c r="F14" s="1232"/>
      <c r="G14" s="1232"/>
      <c r="H14" s="1232"/>
      <c r="I14" s="1232"/>
      <c r="J14" s="1232"/>
      <c r="K14" s="1232"/>
      <c r="L14" s="1233"/>
      <c r="N14" s="1" t="s">
        <v>1714</v>
      </c>
      <c r="O14" s="1" t="s">
        <v>1694</v>
      </c>
    </row>
    <row r="15" spans="2:17">
      <c r="B15" s="1231" t="s">
        <v>186</v>
      </c>
      <c r="C15" s="1232"/>
      <c r="D15" s="1232"/>
      <c r="E15" s="1232"/>
      <c r="F15" s="1232"/>
      <c r="G15" s="1232"/>
      <c r="H15" s="1232"/>
      <c r="I15" s="1232"/>
      <c r="J15" s="1232"/>
      <c r="K15" s="1232"/>
      <c r="L15" s="1233"/>
      <c r="N15" s="1" t="s">
        <v>1715</v>
      </c>
      <c r="O15" s="1" t="s">
        <v>1694</v>
      </c>
    </row>
    <row r="16" spans="2:17">
      <c r="B16" s="1231" t="s">
        <v>187</v>
      </c>
      <c r="C16" s="1232"/>
      <c r="D16" s="1232"/>
      <c r="E16" s="1232"/>
      <c r="F16" s="1232"/>
      <c r="G16" s="1232"/>
      <c r="H16" s="1232"/>
      <c r="I16" s="1232"/>
      <c r="J16" s="1232"/>
      <c r="K16" s="1232"/>
      <c r="L16" s="1233"/>
      <c r="N16" s="1" t="s">
        <v>1716</v>
      </c>
      <c r="O16" s="1" t="s">
        <v>1694</v>
      </c>
    </row>
    <row r="17" spans="2:15">
      <c r="B17" s="1222" t="s">
        <v>188</v>
      </c>
      <c r="C17" s="1223"/>
      <c r="D17" s="1223"/>
      <c r="E17" s="1223"/>
      <c r="F17" s="1223"/>
      <c r="G17" s="1223"/>
      <c r="H17" s="1223"/>
      <c r="I17" s="1223"/>
      <c r="J17" s="1223"/>
      <c r="K17" s="1223"/>
      <c r="L17" s="1224"/>
      <c r="N17" s="685" t="s">
        <v>1717</v>
      </c>
      <c r="O17" s="1" t="s">
        <v>1694</v>
      </c>
    </row>
    <row r="18" spans="2:15" ht="20.100000000000001" customHeight="1">
      <c r="B18" s="670" t="s">
        <v>690</v>
      </c>
      <c r="C18" s="664"/>
      <c r="D18" s="664"/>
      <c r="E18" s="664"/>
      <c r="F18" s="664"/>
      <c r="G18" s="664"/>
      <c r="H18" s="664"/>
      <c r="I18" s="664"/>
      <c r="J18" s="664"/>
      <c r="K18" s="664"/>
      <c r="L18" s="669"/>
      <c r="N18" s="1" t="s">
        <v>1709</v>
      </c>
      <c r="O18" s="1" t="s">
        <v>1709</v>
      </c>
    </row>
    <row r="19" spans="2:15">
      <c r="B19" s="1225" t="s">
        <v>275</v>
      </c>
      <c r="C19" s="1226"/>
      <c r="D19" s="1226"/>
      <c r="E19" s="1226"/>
      <c r="F19" s="1226"/>
      <c r="G19" s="1226"/>
      <c r="H19" s="1226"/>
      <c r="I19" s="1226"/>
      <c r="J19" s="1226"/>
      <c r="K19" s="1226"/>
      <c r="L19" s="1227"/>
      <c r="N19" s="678" t="s">
        <v>1718</v>
      </c>
      <c r="O19" s="1" t="s">
        <v>1695</v>
      </c>
    </row>
    <row r="20" spans="2:15">
      <c r="B20" s="1231" t="s">
        <v>276</v>
      </c>
      <c r="C20" s="1232"/>
      <c r="D20" s="1232"/>
      <c r="E20" s="1232"/>
      <c r="F20" s="1232"/>
      <c r="G20" s="1232"/>
      <c r="H20" s="1232"/>
      <c r="I20" s="1232"/>
      <c r="J20" s="1232"/>
      <c r="K20" s="1232"/>
      <c r="L20" s="1233"/>
      <c r="N20" s="1" t="s">
        <v>1719</v>
      </c>
      <c r="O20" s="1" t="s">
        <v>1695</v>
      </c>
    </row>
    <row r="21" spans="2:15">
      <c r="B21" s="1222" t="s">
        <v>277</v>
      </c>
      <c r="C21" s="1223"/>
      <c r="D21" s="1223"/>
      <c r="E21" s="1223"/>
      <c r="F21" s="1223"/>
      <c r="G21" s="1223"/>
      <c r="H21" s="1223"/>
      <c r="I21" s="1223"/>
      <c r="J21" s="1223"/>
      <c r="K21" s="1223"/>
      <c r="L21" s="1224"/>
      <c r="N21" s="1" t="s">
        <v>1656</v>
      </c>
      <c r="O21" s="1" t="s">
        <v>1694</v>
      </c>
    </row>
    <row r="22" spans="2:15" ht="20.100000000000001" customHeight="1">
      <c r="B22" s="670" t="s">
        <v>1680</v>
      </c>
      <c r="C22" s="664"/>
      <c r="D22" s="664"/>
      <c r="E22" s="664"/>
      <c r="F22" s="664"/>
      <c r="G22" s="664"/>
      <c r="H22" s="664"/>
      <c r="I22" s="664"/>
      <c r="J22" s="664"/>
      <c r="K22" s="664"/>
      <c r="L22" s="669"/>
      <c r="N22" s="1" t="s">
        <v>1709</v>
      </c>
      <c r="O22" s="1" t="s">
        <v>1709</v>
      </c>
    </row>
    <row r="23" spans="2:15">
      <c r="B23" s="1225" t="s">
        <v>153</v>
      </c>
      <c r="C23" s="1226"/>
      <c r="D23" s="1226"/>
      <c r="E23" s="1226"/>
      <c r="F23" s="1226"/>
      <c r="G23" s="1226"/>
      <c r="H23" s="1226"/>
      <c r="I23" s="1226"/>
      <c r="J23" s="1226"/>
      <c r="K23" s="1226"/>
      <c r="L23" s="1227"/>
      <c r="N23" s="681" t="s">
        <v>1720</v>
      </c>
      <c r="O23" s="1" t="s">
        <v>1695</v>
      </c>
    </row>
    <row r="24" spans="2:15">
      <c r="B24" s="1222" t="s">
        <v>154</v>
      </c>
      <c r="C24" s="1223"/>
      <c r="D24" s="1223"/>
      <c r="E24" s="1223"/>
      <c r="F24" s="1223"/>
      <c r="G24" s="1223"/>
      <c r="H24" s="1223"/>
      <c r="I24" s="1223"/>
      <c r="J24" s="1223"/>
      <c r="K24" s="1223"/>
      <c r="L24" s="1224"/>
      <c r="N24" s="681" t="s">
        <v>1721</v>
      </c>
      <c r="O24" s="1" t="s">
        <v>1695</v>
      </c>
    </row>
    <row r="25" spans="2:15" ht="20.100000000000001" customHeight="1">
      <c r="B25" s="670" t="s">
        <v>1681</v>
      </c>
      <c r="C25" s="664"/>
      <c r="D25" s="664"/>
      <c r="E25" s="664"/>
      <c r="F25" s="664"/>
      <c r="G25" s="664"/>
      <c r="H25" s="664"/>
      <c r="I25" s="664"/>
      <c r="J25" s="664"/>
      <c r="K25" s="664"/>
      <c r="L25" s="669"/>
      <c r="N25" s="1" t="s">
        <v>1709</v>
      </c>
      <c r="O25" s="1" t="s">
        <v>1709</v>
      </c>
    </row>
    <row r="26" spans="2:15">
      <c r="B26" s="1228" t="s">
        <v>477</v>
      </c>
      <c r="C26" s="1229"/>
      <c r="D26" s="1229"/>
      <c r="E26" s="1229"/>
      <c r="F26" s="1229"/>
      <c r="G26" s="1229"/>
      <c r="H26" s="1229"/>
      <c r="I26" s="1229"/>
      <c r="J26" s="1229"/>
      <c r="K26" s="1229"/>
      <c r="L26" s="1230"/>
      <c r="N26" s="678" t="s">
        <v>1722</v>
      </c>
      <c r="O26" s="1" t="s">
        <v>1695</v>
      </c>
    </row>
    <row r="27" spans="2:15">
      <c r="B27" s="1231" t="s">
        <v>478</v>
      </c>
      <c r="C27" s="1232"/>
      <c r="D27" s="1232"/>
      <c r="E27" s="1232"/>
      <c r="F27" s="1232"/>
      <c r="G27" s="1232"/>
      <c r="H27" s="1232"/>
      <c r="I27" s="1232"/>
      <c r="J27" s="1232"/>
      <c r="K27" s="1232"/>
      <c r="L27" s="1233"/>
      <c r="N27" s="681" t="s">
        <v>1723</v>
      </c>
      <c r="O27" s="1" t="s">
        <v>1696</v>
      </c>
    </row>
    <row r="28" spans="2:15">
      <c r="B28" s="1231" t="s">
        <v>479</v>
      </c>
      <c r="C28" s="1232"/>
      <c r="D28" s="1232"/>
      <c r="E28" s="1232"/>
      <c r="F28" s="1232"/>
      <c r="G28" s="1232"/>
      <c r="H28" s="1232"/>
      <c r="I28" s="1232"/>
      <c r="J28" s="1232"/>
      <c r="K28" s="1232"/>
      <c r="L28" s="1233"/>
      <c r="N28" s="681" t="s">
        <v>1724</v>
      </c>
      <c r="O28" s="1" t="s">
        <v>1695</v>
      </c>
    </row>
    <row r="29" spans="2:15">
      <c r="B29" s="1234" t="s">
        <v>480</v>
      </c>
      <c r="C29" s="1235"/>
      <c r="D29" s="1235"/>
      <c r="E29" s="1235"/>
      <c r="F29" s="1235"/>
      <c r="G29" s="1235"/>
      <c r="H29" s="1235"/>
      <c r="I29" s="1235"/>
      <c r="J29" s="1235"/>
      <c r="K29" s="1235"/>
      <c r="L29" s="1236"/>
      <c r="N29" s="1" t="s">
        <v>1657</v>
      </c>
      <c r="O29" s="1" t="s">
        <v>1694</v>
      </c>
    </row>
    <row r="30" spans="2:15" ht="20.100000000000001" customHeight="1">
      <c r="B30" s="670" t="s">
        <v>1682</v>
      </c>
      <c r="D30" s="671"/>
      <c r="E30" s="671"/>
      <c r="F30" s="671"/>
      <c r="G30" s="671"/>
      <c r="H30" s="671"/>
      <c r="I30" s="671"/>
      <c r="J30" s="671"/>
      <c r="K30" s="671"/>
      <c r="L30" s="672"/>
      <c r="N30" s="1" t="s">
        <v>1709</v>
      </c>
      <c r="O30" s="1" t="s">
        <v>1709</v>
      </c>
    </row>
    <row r="31" spans="2:15">
      <c r="B31" s="1228" t="s">
        <v>612</v>
      </c>
      <c r="C31" s="1229"/>
      <c r="D31" s="1229"/>
      <c r="E31" s="1229"/>
      <c r="F31" s="1229"/>
      <c r="G31" s="1229"/>
      <c r="H31" s="1229"/>
      <c r="I31" s="1229"/>
      <c r="J31" s="1229"/>
      <c r="K31" s="1229"/>
      <c r="L31" s="1230"/>
      <c r="N31" s="1" t="s">
        <v>1725</v>
      </c>
      <c r="O31" s="1" t="s">
        <v>1694</v>
      </c>
    </row>
    <row r="32" spans="2:15">
      <c r="B32" s="1231" t="s">
        <v>613</v>
      </c>
      <c r="C32" s="1232"/>
      <c r="D32" s="1232"/>
      <c r="E32" s="1232"/>
      <c r="F32" s="1232"/>
      <c r="G32" s="1232"/>
      <c r="H32" s="1232"/>
      <c r="I32" s="1232"/>
      <c r="J32" s="1232"/>
      <c r="K32" s="1232"/>
      <c r="L32" s="1233"/>
      <c r="N32" s="678" t="s">
        <v>1726</v>
      </c>
      <c r="O32" s="1" t="s">
        <v>1693</v>
      </c>
    </row>
    <row r="33" spans="2:15">
      <c r="B33" s="1231" t="s">
        <v>614</v>
      </c>
      <c r="C33" s="1232"/>
      <c r="D33" s="1232"/>
      <c r="E33" s="1232"/>
      <c r="F33" s="1232"/>
      <c r="G33" s="1232"/>
      <c r="H33" s="1232"/>
      <c r="I33" s="1232"/>
      <c r="J33" s="1232"/>
      <c r="K33" s="1232"/>
      <c r="L33" s="1233"/>
      <c r="N33" s="1" t="s">
        <v>1649</v>
      </c>
      <c r="O33" s="1" t="s">
        <v>1693</v>
      </c>
    </row>
    <row r="34" spans="2:15">
      <c r="B34" s="1222" t="s">
        <v>615</v>
      </c>
      <c r="C34" s="1223"/>
      <c r="D34" s="1223"/>
      <c r="E34" s="1223"/>
      <c r="F34" s="1223"/>
      <c r="G34" s="1223"/>
      <c r="H34" s="1223"/>
      <c r="I34" s="1223"/>
      <c r="J34" s="1223"/>
      <c r="K34" s="1223"/>
      <c r="L34" s="1224"/>
      <c r="N34" s="678" t="s">
        <v>1658</v>
      </c>
      <c r="O34" s="1" t="s">
        <v>1695</v>
      </c>
    </row>
    <row r="35" spans="2:15" ht="20.100000000000001" customHeight="1">
      <c r="B35" s="670" t="s">
        <v>1683</v>
      </c>
      <c r="C35" s="664"/>
      <c r="D35" s="664"/>
      <c r="E35" s="664"/>
      <c r="F35" s="664"/>
      <c r="G35" s="664"/>
      <c r="H35" s="664"/>
      <c r="I35" s="664"/>
      <c r="J35" s="664"/>
      <c r="K35" s="664"/>
      <c r="L35" s="669"/>
      <c r="N35" s="1" t="s">
        <v>1709</v>
      </c>
      <c r="O35" s="1" t="s">
        <v>1709</v>
      </c>
    </row>
    <row r="36" spans="2:15">
      <c r="B36" s="1228" t="s">
        <v>765</v>
      </c>
      <c r="C36" s="1229"/>
      <c r="D36" s="1229"/>
      <c r="E36" s="1229"/>
      <c r="F36" s="1229"/>
      <c r="G36" s="1229"/>
      <c r="H36" s="1229"/>
      <c r="I36" s="1229"/>
      <c r="J36" s="1229"/>
      <c r="K36" s="1229"/>
      <c r="L36" s="1230"/>
      <c r="N36" s="1" t="s">
        <v>1659</v>
      </c>
      <c r="O36" s="1" t="s">
        <v>1694</v>
      </c>
    </row>
    <row r="37" spans="2:15">
      <c r="B37" s="1231" t="s">
        <v>766</v>
      </c>
      <c r="C37" s="1232"/>
      <c r="D37" s="1232"/>
      <c r="E37" s="1232"/>
      <c r="F37" s="1232"/>
      <c r="G37" s="1232"/>
      <c r="H37" s="1232"/>
      <c r="I37" s="1232"/>
      <c r="J37" s="1232"/>
      <c r="K37" s="1232"/>
      <c r="L37" s="1233"/>
      <c r="N37" s="1" t="s">
        <v>1660</v>
      </c>
      <c r="O37" s="1" t="s">
        <v>1694</v>
      </c>
    </row>
    <row r="38" spans="2:15">
      <c r="B38" s="1231" t="s">
        <v>767</v>
      </c>
      <c r="C38" s="1232"/>
      <c r="D38" s="1232"/>
      <c r="E38" s="1232"/>
      <c r="F38" s="1232"/>
      <c r="G38" s="1232"/>
      <c r="H38" s="1232"/>
      <c r="I38" s="1232"/>
      <c r="J38" s="1232"/>
      <c r="K38" s="1232"/>
      <c r="L38" s="1233"/>
      <c r="N38" s="1" t="s">
        <v>1661</v>
      </c>
      <c r="O38" s="1" t="s">
        <v>1695</v>
      </c>
    </row>
    <row r="39" spans="2:15">
      <c r="B39" s="1231" t="s">
        <v>768</v>
      </c>
      <c r="C39" s="1232"/>
      <c r="D39" s="1232"/>
      <c r="E39" s="1232"/>
      <c r="F39" s="1232"/>
      <c r="G39" s="1232"/>
      <c r="H39" s="1232"/>
      <c r="I39" s="1232"/>
      <c r="J39" s="1232"/>
      <c r="K39" s="1232"/>
      <c r="L39" s="1233"/>
      <c r="N39" s="1" t="s">
        <v>1703</v>
      </c>
      <c r="O39" s="1" t="s">
        <v>1695</v>
      </c>
    </row>
    <row r="40" spans="2:15">
      <c r="B40" s="1231" t="s">
        <v>769</v>
      </c>
      <c r="C40" s="1232"/>
      <c r="D40" s="1232"/>
      <c r="E40" s="1232"/>
      <c r="F40" s="1232"/>
      <c r="G40" s="1232"/>
      <c r="H40" s="1232"/>
      <c r="I40" s="1232"/>
      <c r="J40" s="1232"/>
      <c r="K40" s="1232"/>
      <c r="L40" s="1233"/>
      <c r="N40" s="1" t="s">
        <v>1662</v>
      </c>
      <c r="O40" s="1" t="s">
        <v>1695</v>
      </c>
    </row>
    <row r="41" spans="2:15">
      <c r="B41" s="1231" t="s">
        <v>770</v>
      </c>
      <c r="C41" s="1232"/>
      <c r="D41" s="1232"/>
      <c r="E41" s="1232"/>
      <c r="F41" s="1232"/>
      <c r="G41" s="1232"/>
      <c r="H41" s="1232"/>
      <c r="I41" s="1232"/>
      <c r="J41" s="1232"/>
      <c r="K41" s="1232"/>
      <c r="L41" s="1233"/>
      <c r="N41" s="1" t="s">
        <v>1663</v>
      </c>
      <c r="O41" s="1" t="s">
        <v>1695</v>
      </c>
    </row>
    <row r="42" spans="2:15">
      <c r="B42" s="1231" t="s">
        <v>771</v>
      </c>
      <c r="C42" s="1232"/>
      <c r="D42" s="1232"/>
      <c r="E42" s="1232"/>
      <c r="F42" s="1232"/>
      <c r="G42" s="1232"/>
      <c r="H42" s="1232"/>
      <c r="I42" s="1232"/>
      <c r="J42" s="1232"/>
      <c r="K42" s="1232"/>
      <c r="L42" s="1233"/>
      <c r="N42" s="1" t="s">
        <v>1664</v>
      </c>
      <c r="O42" s="1" t="s">
        <v>1695</v>
      </c>
    </row>
    <row r="43" spans="2:15">
      <c r="B43" s="1231" t="s">
        <v>772</v>
      </c>
      <c r="C43" s="1232"/>
      <c r="D43" s="1232"/>
      <c r="E43" s="1232"/>
      <c r="F43" s="1232"/>
      <c r="G43" s="1232"/>
      <c r="H43" s="1232"/>
      <c r="I43" s="1232"/>
      <c r="J43" s="1232"/>
      <c r="K43" s="1232"/>
      <c r="L43" s="1233"/>
      <c r="N43" s="1" t="s">
        <v>1665</v>
      </c>
      <c r="O43" s="1" t="s">
        <v>1695</v>
      </c>
    </row>
    <row r="44" spans="2:15">
      <c r="B44" s="1231" t="s">
        <v>773</v>
      </c>
      <c r="C44" s="1232"/>
      <c r="D44" s="1232"/>
      <c r="E44" s="1232"/>
      <c r="F44" s="1232"/>
      <c r="G44" s="1232"/>
      <c r="H44" s="1232"/>
      <c r="I44" s="1232"/>
      <c r="J44" s="1232"/>
      <c r="K44" s="1232"/>
      <c r="L44" s="1233"/>
      <c r="N44" s="1" t="s">
        <v>1666</v>
      </c>
      <c r="O44" s="1" t="s">
        <v>1694</v>
      </c>
    </row>
    <row r="45" spans="2:15">
      <c r="B45" s="1231" t="s">
        <v>774</v>
      </c>
      <c r="C45" s="1232"/>
      <c r="D45" s="1232"/>
      <c r="E45" s="1232"/>
      <c r="F45" s="1232"/>
      <c r="G45" s="1232"/>
      <c r="H45" s="1232"/>
      <c r="I45" s="1232"/>
      <c r="J45" s="1232"/>
      <c r="K45" s="1232"/>
      <c r="L45" s="1233"/>
      <c r="N45" s="1" t="s">
        <v>1667</v>
      </c>
      <c r="O45" s="1" t="s">
        <v>1695</v>
      </c>
    </row>
    <row r="46" spans="2:15">
      <c r="B46" s="1231" t="s">
        <v>775</v>
      </c>
      <c r="C46" s="1232"/>
      <c r="D46" s="1232"/>
      <c r="E46" s="1232"/>
      <c r="F46" s="1232"/>
      <c r="G46" s="1232"/>
      <c r="H46" s="1232"/>
      <c r="I46" s="1232"/>
      <c r="J46" s="1232"/>
      <c r="K46" s="1232"/>
      <c r="L46" s="1233"/>
      <c r="N46" s="1" t="s">
        <v>1668</v>
      </c>
      <c r="O46" s="1" t="s">
        <v>1695</v>
      </c>
    </row>
    <row r="47" spans="2:15">
      <c r="B47" s="1231" t="s">
        <v>776</v>
      </c>
      <c r="C47" s="1232"/>
      <c r="D47" s="1232"/>
      <c r="E47" s="1232"/>
      <c r="F47" s="1232"/>
      <c r="G47" s="1232"/>
      <c r="H47" s="1232"/>
      <c r="I47" s="1232"/>
      <c r="J47" s="1232"/>
      <c r="K47" s="1232"/>
      <c r="L47" s="1233"/>
      <c r="N47" s="1" t="s">
        <v>1669</v>
      </c>
      <c r="O47" s="1" t="s">
        <v>1695</v>
      </c>
    </row>
    <row r="48" spans="2:15">
      <c r="B48" s="1231" t="s">
        <v>777</v>
      </c>
      <c r="C48" s="1232"/>
      <c r="D48" s="1232"/>
      <c r="E48" s="1232"/>
      <c r="F48" s="1232"/>
      <c r="G48" s="1232"/>
      <c r="H48" s="1232"/>
      <c r="I48" s="1232"/>
      <c r="J48" s="1232"/>
      <c r="K48" s="1232"/>
      <c r="L48" s="1233"/>
      <c r="N48" s="1" t="s">
        <v>1670</v>
      </c>
      <c r="O48" s="1" t="s">
        <v>1695</v>
      </c>
    </row>
    <row r="49" spans="2:15">
      <c r="B49" s="1222" t="s">
        <v>1625</v>
      </c>
      <c r="C49" s="1223"/>
      <c r="D49" s="1223"/>
      <c r="E49" s="1223"/>
      <c r="F49" s="1223"/>
      <c r="G49" s="1223"/>
      <c r="H49" s="1223"/>
      <c r="I49" s="1223"/>
      <c r="J49" s="1223"/>
      <c r="K49" s="1223"/>
      <c r="L49" s="1224"/>
      <c r="N49" s="1" t="s">
        <v>1671</v>
      </c>
      <c r="O49" s="1" t="s">
        <v>1695</v>
      </c>
    </row>
    <row r="50" spans="2:15" ht="20.100000000000001" customHeight="1">
      <c r="B50" s="670" t="s">
        <v>1684</v>
      </c>
      <c r="C50" s="664"/>
      <c r="D50" s="664"/>
      <c r="E50" s="664"/>
      <c r="F50" s="664"/>
      <c r="G50" s="664"/>
      <c r="H50" s="664"/>
      <c r="I50" s="664"/>
      <c r="J50" s="664"/>
      <c r="K50" s="664"/>
      <c r="L50" s="669"/>
      <c r="N50" s="1" t="s">
        <v>1709</v>
      </c>
      <c r="O50" s="1" t="s">
        <v>1709</v>
      </c>
    </row>
    <row r="51" spans="2:15">
      <c r="B51" s="1228" t="s">
        <v>1626</v>
      </c>
      <c r="C51" s="1229"/>
      <c r="D51" s="1229"/>
      <c r="E51" s="1229"/>
      <c r="F51" s="1229"/>
      <c r="G51" s="1229"/>
      <c r="H51" s="1229"/>
      <c r="I51" s="1229"/>
      <c r="J51" s="1229"/>
      <c r="K51" s="1229"/>
      <c r="L51" s="1230"/>
      <c r="N51" s="1" t="s">
        <v>1727</v>
      </c>
      <c r="O51" s="1" t="s">
        <v>1694</v>
      </c>
    </row>
    <row r="52" spans="2:15">
      <c r="B52" s="1222" t="s">
        <v>1627</v>
      </c>
      <c r="C52" s="1223"/>
      <c r="D52" s="1223"/>
      <c r="E52" s="1223"/>
      <c r="F52" s="1223"/>
      <c r="G52" s="1223"/>
      <c r="H52" s="1223"/>
      <c r="I52" s="1223"/>
      <c r="J52" s="1223"/>
      <c r="K52" s="1223"/>
      <c r="L52" s="1224"/>
      <c r="N52" s="1" t="s">
        <v>1728</v>
      </c>
      <c r="O52" s="1" t="s">
        <v>1695</v>
      </c>
    </row>
    <row r="53" spans="2:15" ht="20.100000000000001" customHeight="1">
      <c r="B53" s="670" t="s">
        <v>1685</v>
      </c>
      <c r="C53" s="664"/>
      <c r="D53" s="664"/>
      <c r="E53" s="664"/>
      <c r="F53" s="664"/>
      <c r="G53" s="664"/>
      <c r="H53" s="664"/>
      <c r="I53" s="664"/>
      <c r="J53" s="664"/>
      <c r="K53" s="664"/>
      <c r="L53" s="669"/>
      <c r="N53" s="1" t="s">
        <v>1709</v>
      </c>
      <c r="O53" s="1" t="s">
        <v>1709</v>
      </c>
    </row>
    <row r="54" spans="2:15">
      <c r="B54" s="1228" t="s">
        <v>1628</v>
      </c>
      <c r="C54" s="1229"/>
      <c r="D54" s="1229"/>
      <c r="E54" s="1229"/>
      <c r="F54" s="1229"/>
      <c r="G54" s="1229"/>
      <c r="H54" s="1229"/>
      <c r="I54" s="1229"/>
      <c r="J54" s="1229"/>
      <c r="K54" s="1229"/>
      <c r="L54" s="1230"/>
      <c r="N54" s="1" t="s">
        <v>1729</v>
      </c>
      <c r="O54" s="1" t="s">
        <v>1694</v>
      </c>
    </row>
    <row r="55" spans="2:15">
      <c r="B55" s="1231" t="s">
        <v>1629</v>
      </c>
      <c r="C55" s="1232"/>
      <c r="D55" s="1232"/>
      <c r="E55" s="1232"/>
      <c r="F55" s="1232"/>
      <c r="G55" s="1232"/>
      <c r="H55" s="1232"/>
      <c r="I55" s="1232"/>
      <c r="J55" s="1232"/>
      <c r="K55" s="1232"/>
      <c r="L55" s="1233"/>
      <c r="N55" s="681" t="s">
        <v>1730</v>
      </c>
      <c r="O55" s="1" t="s">
        <v>1695</v>
      </c>
    </row>
    <row r="56" spans="2:15">
      <c r="B56" s="1222" t="s">
        <v>1630</v>
      </c>
      <c r="C56" s="1223"/>
      <c r="D56" s="1223"/>
      <c r="E56" s="1223"/>
      <c r="F56" s="1223"/>
      <c r="G56" s="1223"/>
      <c r="H56" s="1223"/>
      <c r="I56" s="1223"/>
      <c r="J56" s="1223"/>
      <c r="K56" s="1223"/>
      <c r="L56" s="1224"/>
      <c r="N56" s="681" t="s">
        <v>1731</v>
      </c>
      <c r="O56" s="1" t="s">
        <v>1695</v>
      </c>
    </row>
    <row r="57" spans="2:15" ht="20.100000000000001" customHeight="1">
      <c r="B57" s="670" t="s">
        <v>1686</v>
      </c>
      <c r="C57" s="664"/>
      <c r="D57" s="664"/>
      <c r="E57" s="664"/>
      <c r="F57" s="664"/>
      <c r="G57" s="664"/>
      <c r="H57" s="664"/>
      <c r="I57" s="664"/>
      <c r="J57" s="664"/>
      <c r="K57" s="664"/>
      <c r="L57" s="669"/>
      <c r="N57" s="1" t="s">
        <v>1709</v>
      </c>
      <c r="O57" s="1" t="s">
        <v>1709</v>
      </c>
    </row>
    <row r="58" spans="2:15">
      <c r="B58" s="1228" t="s">
        <v>1631</v>
      </c>
      <c r="C58" s="1229"/>
      <c r="D58" s="1229"/>
      <c r="E58" s="1229"/>
      <c r="F58" s="1229"/>
      <c r="G58" s="1229"/>
      <c r="H58" s="1229"/>
      <c r="I58" s="1229"/>
      <c r="J58" s="1229"/>
      <c r="K58" s="1229"/>
      <c r="L58" s="1230"/>
      <c r="N58" s="685" t="s">
        <v>1732</v>
      </c>
      <c r="O58" s="1" t="s">
        <v>1694</v>
      </c>
    </row>
    <row r="59" spans="2:15">
      <c r="B59" s="1231" t="s">
        <v>1632</v>
      </c>
      <c r="C59" s="1232"/>
      <c r="D59" s="1232"/>
      <c r="E59" s="1232"/>
      <c r="F59" s="1232"/>
      <c r="G59" s="1232"/>
      <c r="H59" s="1232"/>
      <c r="I59" s="1232"/>
      <c r="J59" s="1232"/>
      <c r="K59" s="1232"/>
      <c r="L59" s="1233"/>
      <c r="N59" s="685" t="s">
        <v>1672</v>
      </c>
      <c r="O59" s="1" t="s">
        <v>1695</v>
      </c>
    </row>
    <row r="60" spans="2:15">
      <c r="B60" s="1231" t="s">
        <v>1633</v>
      </c>
      <c r="C60" s="1232"/>
      <c r="D60" s="1232"/>
      <c r="E60" s="1232"/>
      <c r="F60" s="1232"/>
      <c r="G60" s="1232"/>
      <c r="H60" s="1232"/>
      <c r="I60" s="1232"/>
      <c r="J60" s="1232"/>
      <c r="K60" s="1232"/>
      <c r="L60" s="1233"/>
      <c r="N60" s="685" t="s">
        <v>1702</v>
      </c>
      <c r="O60" s="1" t="s">
        <v>1694</v>
      </c>
    </row>
    <row r="61" spans="2:15">
      <c r="B61" s="1231" t="s">
        <v>1634</v>
      </c>
      <c r="C61" s="1232"/>
      <c r="D61" s="1232"/>
      <c r="E61" s="1232"/>
      <c r="F61" s="1232"/>
      <c r="G61" s="1232"/>
      <c r="H61" s="1232"/>
      <c r="I61" s="1232"/>
      <c r="J61" s="1232"/>
      <c r="K61" s="1232"/>
      <c r="L61" s="1233"/>
      <c r="N61" s="685" t="s">
        <v>1673</v>
      </c>
      <c r="O61" s="1" t="s">
        <v>1695</v>
      </c>
    </row>
    <row r="62" spans="2:15">
      <c r="B62" s="1231" t="s">
        <v>1635</v>
      </c>
      <c r="C62" s="1232"/>
      <c r="D62" s="1232"/>
      <c r="E62" s="1232"/>
      <c r="F62" s="1232"/>
      <c r="G62" s="1232"/>
      <c r="H62" s="1232"/>
      <c r="I62" s="1232"/>
      <c r="J62" s="1232"/>
      <c r="K62" s="1232"/>
      <c r="L62" s="1233"/>
      <c r="N62" s="685" t="s">
        <v>1676</v>
      </c>
      <c r="O62" s="1" t="s">
        <v>1695</v>
      </c>
    </row>
    <row r="63" spans="2:15">
      <c r="B63" s="1231" t="s">
        <v>1636</v>
      </c>
      <c r="C63" s="1232"/>
      <c r="D63" s="1232"/>
      <c r="E63" s="1232"/>
      <c r="F63" s="1232"/>
      <c r="G63" s="1232"/>
      <c r="H63" s="1232"/>
      <c r="I63" s="1232"/>
      <c r="J63" s="1232"/>
      <c r="K63" s="1232"/>
      <c r="L63" s="1233"/>
      <c r="N63" s="685" t="s">
        <v>1733</v>
      </c>
      <c r="O63" s="1" t="s">
        <v>1693</v>
      </c>
    </row>
    <row r="64" spans="2:15">
      <c r="B64" s="1231" t="s">
        <v>1637</v>
      </c>
      <c r="C64" s="1232"/>
      <c r="D64" s="1232"/>
      <c r="E64" s="1232"/>
      <c r="F64" s="1232"/>
      <c r="G64" s="1232"/>
      <c r="H64" s="1232"/>
      <c r="I64" s="1232"/>
      <c r="J64" s="1232"/>
      <c r="K64" s="1232"/>
      <c r="L64" s="1233"/>
      <c r="N64" s="685" t="s">
        <v>1734</v>
      </c>
      <c r="O64" s="1" t="s">
        <v>1694</v>
      </c>
    </row>
    <row r="65" spans="2:15">
      <c r="B65" s="1222" t="s">
        <v>1638</v>
      </c>
      <c r="C65" s="1223"/>
      <c r="D65" s="1223"/>
      <c r="E65" s="1223"/>
      <c r="F65" s="1223"/>
      <c r="G65" s="1223"/>
      <c r="H65" s="1223"/>
      <c r="I65" s="1223"/>
      <c r="J65" s="1223"/>
      <c r="K65" s="1223"/>
      <c r="L65" s="1224"/>
      <c r="N65" s="685" t="s">
        <v>1735</v>
      </c>
      <c r="O65" s="1" t="s">
        <v>1694</v>
      </c>
    </row>
    <row r="66" spans="2:15" ht="20.100000000000001" customHeight="1">
      <c r="B66" s="670" t="s">
        <v>1687</v>
      </c>
      <c r="C66" s="667"/>
      <c r="D66" s="667"/>
      <c r="E66" s="667"/>
      <c r="F66" s="667"/>
      <c r="G66" s="667"/>
      <c r="H66" s="667"/>
      <c r="I66" s="667"/>
      <c r="J66" s="667"/>
      <c r="K66" s="667"/>
      <c r="L66" s="668"/>
      <c r="N66" s="1" t="s">
        <v>1709</v>
      </c>
      <c r="O66" s="1" t="s">
        <v>1709</v>
      </c>
    </row>
    <row r="67" spans="2:15">
      <c r="B67" s="1237" t="s">
        <v>1639</v>
      </c>
      <c r="C67" s="1238"/>
      <c r="D67" s="1238"/>
      <c r="E67" s="1238"/>
      <c r="F67" s="1238"/>
      <c r="G67" s="1238"/>
      <c r="H67" s="1238"/>
      <c r="I67" s="1238"/>
      <c r="J67" s="1238"/>
      <c r="K67" s="1238"/>
      <c r="L67" s="1239"/>
      <c r="N67" s="685" t="s">
        <v>1736</v>
      </c>
      <c r="O67" s="1" t="s">
        <v>1695</v>
      </c>
    </row>
    <row r="68" spans="2:15" ht="20.100000000000001" customHeight="1">
      <c r="B68" s="670" t="s">
        <v>1688</v>
      </c>
      <c r="C68" s="665"/>
      <c r="D68" s="665"/>
      <c r="E68" s="665"/>
      <c r="F68" s="665"/>
      <c r="G68" s="665"/>
      <c r="H68" s="665"/>
      <c r="I68" s="665"/>
      <c r="J68" s="665"/>
      <c r="K68" s="665"/>
      <c r="L68" s="666"/>
      <c r="N68" s="1" t="s">
        <v>1709</v>
      </c>
      <c r="O68" s="1" t="s">
        <v>1709</v>
      </c>
    </row>
    <row r="69" spans="2:15">
      <c r="B69" s="1228" t="s">
        <v>1640</v>
      </c>
      <c r="C69" s="1229"/>
      <c r="D69" s="1229"/>
      <c r="E69" s="1229"/>
      <c r="F69" s="1229"/>
      <c r="G69" s="1229"/>
      <c r="H69" s="1229"/>
      <c r="I69" s="1229"/>
      <c r="J69" s="1229"/>
      <c r="K69" s="1229"/>
      <c r="L69" s="1230"/>
      <c r="N69" s="1" t="s">
        <v>1737</v>
      </c>
      <c r="O69" s="1" t="s">
        <v>1694</v>
      </c>
    </row>
    <row r="70" spans="2:15">
      <c r="B70" s="1231" t="s">
        <v>1641</v>
      </c>
      <c r="C70" s="1232"/>
      <c r="D70" s="1232"/>
      <c r="E70" s="1232"/>
      <c r="F70" s="1232"/>
      <c r="G70" s="1232"/>
      <c r="H70" s="1232"/>
      <c r="I70" s="1232"/>
      <c r="J70" s="1232"/>
      <c r="K70" s="1232"/>
      <c r="L70" s="1233"/>
      <c r="N70" s="1" t="s">
        <v>1738</v>
      </c>
      <c r="O70" s="1" t="s">
        <v>1697</v>
      </c>
    </row>
    <row r="71" spans="2:15">
      <c r="B71" s="1231" t="s">
        <v>1642</v>
      </c>
      <c r="C71" s="1232"/>
      <c r="D71" s="1232"/>
      <c r="E71" s="1232"/>
      <c r="F71" s="1232"/>
      <c r="G71" s="1232"/>
      <c r="H71" s="1232"/>
      <c r="I71" s="1232"/>
      <c r="J71" s="1232"/>
      <c r="K71" s="1232"/>
      <c r="L71" s="1233"/>
      <c r="N71" s="681" t="s">
        <v>1739</v>
      </c>
      <c r="O71" s="1" t="s">
        <v>1695</v>
      </c>
    </row>
    <row r="72" spans="2:15">
      <c r="B72" s="1231" t="s">
        <v>1643</v>
      </c>
      <c r="C72" s="1232"/>
      <c r="D72" s="1232"/>
      <c r="E72" s="1232"/>
      <c r="F72" s="1232"/>
      <c r="G72" s="1232"/>
      <c r="H72" s="1232"/>
      <c r="I72" s="1232"/>
      <c r="J72" s="1232"/>
      <c r="K72" s="1232"/>
      <c r="L72" s="1233"/>
      <c r="N72" s="681" t="s">
        <v>1740</v>
      </c>
      <c r="O72" s="1" t="s">
        <v>1695</v>
      </c>
    </row>
    <row r="73" spans="2:15">
      <c r="B73" s="1240" t="s">
        <v>1644</v>
      </c>
      <c r="C73" s="1241"/>
      <c r="D73" s="1241"/>
      <c r="E73" s="1241"/>
      <c r="F73" s="1241"/>
      <c r="G73" s="1241"/>
      <c r="H73" s="1241"/>
      <c r="I73" s="1241"/>
      <c r="J73" s="1241"/>
      <c r="K73" s="1241"/>
      <c r="L73" s="1242"/>
      <c r="N73" s="685" t="s">
        <v>1741</v>
      </c>
      <c r="O73" s="1" t="s">
        <v>1695</v>
      </c>
    </row>
    <row r="74" spans="2:15">
      <c r="B74" s="1231" t="s">
        <v>1645</v>
      </c>
      <c r="C74" s="1232"/>
      <c r="D74" s="1232"/>
      <c r="E74" s="1232"/>
      <c r="F74" s="1232"/>
      <c r="G74" s="1232"/>
      <c r="H74" s="1232"/>
      <c r="I74" s="1232"/>
      <c r="J74" s="1232"/>
      <c r="K74" s="1232"/>
      <c r="L74" s="1233"/>
      <c r="N74" s="685" t="s">
        <v>1742</v>
      </c>
      <c r="O74" s="1" t="s">
        <v>1695</v>
      </c>
    </row>
    <row r="75" spans="2:15">
      <c r="B75" s="1231" t="s">
        <v>1646</v>
      </c>
      <c r="C75" s="1232"/>
      <c r="D75" s="1232"/>
      <c r="E75" s="1232"/>
      <c r="F75" s="1232"/>
      <c r="G75" s="1232"/>
      <c r="H75" s="1232"/>
      <c r="I75" s="1232"/>
      <c r="J75" s="1232"/>
      <c r="K75" s="1232"/>
      <c r="L75" s="1233"/>
      <c r="N75" s="685" t="s">
        <v>1743</v>
      </c>
      <c r="O75" s="1" t="s">
        <v>1695</v>
      </c>
    </row>
    <row r="76" spans="2:15">
      <c r="B76" s="1231" t="s">
        <v>1647</v>
      </c>
      <c r="C76" s="1232"/>
      <c r="D76" s="1232"/>
      <c r="E76" s="1232"/>
      <c r="F76" s="1232"/>
      <c r="G76" s="1232"/>
      <c r="H76" s="1232"/>
      <c r="I76" s="1232"/>
      <c r="J76" s="1232"/>
      <c r="K76" s="1232"/>
      <c r="L76" s="1233"/>
      <c r="N76" s="685" t="s">
        <v>1744</v>
      </c>
      <c r="O76" s="1" t="s">
        <v>1693</v>
      </c>
    </row>
    <row r="77" spans="2:15">
      <c r="B77" s="1222" t="s">
        <v>1648</v>
      </c>
      <c r="C77" s="1223"/>
      <c r="D77" s="1223"/>
      <c r="E77" s="1223"/>
      <c r="F77" s="1223"/>
      <c r="G77" s="1223"/>
      <c r="H77" s="1223"/>
      <c r="I77" s="1223"/>
      <c r="J77" s="1223"/>
      <c r="K77" s="1223"/>
      <c r="L77" s="1224"/>
      <c r="N77" s="685" t="s">
        <v>1745</v>
      </c>
      <c r="O77" s="1" t="s">
        <v>1695</v>
      </c>
    </row>
    <row r="78" spans="2:15" ht="20.100000000000001" customHeight="1">
      <c r="B78" s="670" t="s">
        <v>1689</v>
      </c>
      <c r="C78" s="664"/>
      <c r="D78" s="664"/>
      <c r="E78" s="664"/>
      <c r="F78" s="664"/>
      <c r="G78" s="664"/>
      <c r="H78" s="664"/>
      <c r="I78" s="664"/>
      <c r="J78" s="664"/>
      <c r="K78" s="664"/>
      <c r="L78" s="669"/>
      <c r="N78" s="1" t="s">
        <v>1709</v>
      </c>
      <c r="O78" s="1" t="s">
        <v>1709</v>
      </c>
    </row>
    <row r="79" spans="2:15">
      <c r="B79" s="1228" t="s">
        <v>1361</v>
      </c>
      <c r="C79" s="1229"/>
      <c r="D79" s="1229"/>
      <c r="E79" s="1229"/>
      <c r="F79" s="1229"/>
      <c r="G79" s="1229"/>
      <c r="H79" s="1229"/>
      <c r="I79" s="1229"/>
      <c r="J79" s="1229"/>
      <c r="K79" s="1229"/>
      <c r="L79" s="1230"/>
      <c r="N79" s="685" t="s">
        <v>1655</v>
      </c>
      <c r="O79" s="1" t="s">
        <v>1698</v>
      </c>
    </row>
    <row r="80" spans="2:15">
      <c r="B80" s="1231" t="s">
        <v>1362</v>
      </c>
      <c r="C80" s="1232"/>
      <c r="D80" s="1232"/>
      <c r="E80" s="1232"/>
      <c r="F80" s="1232"/>
      <c r="G80" s="1232"/>
      <c r="H80" s="1232"/>
      <c r="I80" s="1232"/>
      <c r="J80" s="1232"/>
      <c r="K80" s="1232"/>
      <c r="L80" s="1233"/>
      <c r="N80" s="685" t="s">
        <v>1650</v>
      </c>
      <c r="O80" s="1" t="s">
        <v>1695</v>
      </c>
    </row>
    <row r="81" spans="2:15">
      <c r="B81" s="1231" t="s">
        <v>1363</v>
      </c>
      <c r="C81" s="1232"/>
      <c r="D81" s="1232"/>
      <c r="E81" s="1232"/>
      <c r="F81" s="1232"/>
      <c r="G81" s="1232"/>
      <c r="H81" s="1232"/>
      <c r="I81" s="1232"/>
      <c r="J81" s="1232"/>
      <c r="K81" s="1232"/>
      <c r="L81" s="1233"/>
      <c r="N81" s="685" t="s">
        <v>1651</v>
      </c>
      <c r="O81" s="1" t="s">
        <v>1695</v>
      </c>
    </row>
    <row r="82" spans="2:15">
      <c r="B82" s="1231" t="s">
        <v>1364</v>
      </c>
      <c r="C82" s="1232"/>
      <c r="D82" s="1232"/>
      <c r="E82" s="1232"/>
      <c r="F82" s="1232"/>
      <c r="G82" s="1232"/>
      <c r="H82" s="1232"/>
      <c r="I82" s="1232"/>
      <c r="J82" s="1232"/>
      <c r="K82" s="1232"/>
      <c r="L82" s="1233"/>
      <c r="N82" s="685" t="s">
        <v>1652</v>
      </c>
      <c r="O82" s="1" t="s">
        <v>1695</v>
      </c>
    </row>
    <row r="83" spans="2:15">
      <c r="B83" s="1231" t="s">
        <v>1365</v>
      </c>
      <c r="C83" s="1232"/>
      <c r="D83" s="1232"/>
      <c r="E83" s="1232"/>
      <c r="F83" s="1232"/>
      <c r="G83" s="1232"/>
      <c r="H83" s="1232"/>
      <c r="I83" s="1232"/>
      <c r="J83" s="1232"/>
      <c r="K83" s="1232"/>
      <c r="L83" s="1233"/>
      <c r="N83" s="685" t="s">
        <v>1653</v>
      </c>
      <c r="O83" s="1" t="s">
        <v>1695</v>
      </c>
    </row>
    <row r="84" spans="2:15">
      <c r="B84" s="1222" t="s">
        <v>1366</v>
      </c>
      <c r="C84" s="1223"/>
      <c r="D84" s="1223"/>
      <c r="E84" s="1223"/>
      <c r="F84" s="1223"/>
      <c r="G84" s="1223"/>
      <c r="H84" s="1223"/>
      <c r="I84" s="1223"/>
      <c r="J84" s="1223"/>
      <c r="K84" s="1223"/>
      <c r="L84" s="1224"/>
      <c r="N84" s="685" t="s">
        <v>1654</v>
      </c>
      <c r="O84" s="1" t="s">
        <v>1695</v>
      </c>
    </row>
    <row r="85" spans="2:15" ht="20.100000000000001" customHeight="1">
      <c r="B85" s="670" t="s">
        <v>1690</v>
      </c>
      <c r="C85" s="664"/>
      <c r="D85" s="664"/>
      <c r="E85" s="664"/>
      <c r="F85" s="664"/>
      <c r="G85" s="664"/>
      <c r="H85" s="664"/>
      <c r="I85" s="664"/>
      <c r="J85" s="664"/>
      <c r="K85" s="664"/>
      <c r="L85" s="669"/>
      <c r="N85" s="1" t="s">
        <v>1709</v>
      </c>
      <c r="O85" s="1" t="s">
        <v>1709</v>
      </c>
    </row>
    <row r="86" spans="2:15">
      <c r="B86" s="1228" t="s">
        <v>1133</v>
      </c>
      <c r="C86" s="1229"/>
      <c r="D86" s="1229"/>
      <c r="E86" s="1229"/>
      <c r="F86" s="1229"/>
      <c r="G86" s="1229"/>
      <c r="H86" s="1229"/>
      <c r="I86" s="1229"/>
      <c r="J86" s="1229"/>
      <c r="K86" s="1229"/>
      <c r="L86" s="1230"/>
      <c r="N86" s="1" t="s">
        <v>1674</v>
      </c>
      <c r="O86" s="1" t="s">
        <v>1698</v>
      </c>
    </row>
    <row r="87" spans="2:15">
      <c r="B87" s="1231" t="s">
        <v>1134</v>
      </c>
      <c r="C87" s="1232"/>
      <c r="D87" s="1232"/>
      <c r="E87" s="1232"/>
      <c r="F87" s="1232"/>
      <c r="G87" s="1232"/>
      <c r="H87" s="1232"/>
      <c r="I87" s="1232"/>
      <c r="J87" s="1232"/>
      <c r="K87" s="1232"/>
      <c r="L87" s="1233"/>
      <c r="N87" s="681" t="s">
        <v>1746</v>
      </c>
      <c r="O87" s="1" t="s">
        <v>1695</v>
      </c>
    </row>
    <row r="88" spans="2:15">
      <c r="B88" s="1231" t="s">
        <v>1135</v>
      </c>
      <c r="C88" s="1232"/>
      <c r="D88" s="1232"/>
      <c r="E88" s="1232"/>
      <c r="F88" s="1232"/>
      <c r="G88" s="1232"/>
      <c r="H88" s="1232"/>
      <c r="I88" s="1232"/>
      <c r="J88" s="1232"/>
      <c r="K88" s="1232"/>
      <c r="L88" s="1233"/>
      <c r="N88" s="685" t="s">
        <v>1675</v>
      </c>
      <c r="O88" s="1" t="s">
        <v>1698</v>
      </c>
    </row>
    <row r="89" spans="2:15">
      <c r="B89" s="1231" t="s">
        <v>1136</v>
      </c>
      <c r="C89" s="1232"/>
      <c r="D89" s="1232"/>
      <c r="E89" s="1232"/>
      <c r="F89" s="1232"/>
      <c r="G89" s="1232"/>
      <c r="H89" s="1232"/>
      <c r="I89" s="1232"/>
      <c r="J89" s="1232"/>
      <c r="K89" s="1232"/>
      <c r="L89" s="1233"/>
      <c r="N89" s="685" t="s">
        <v>1700</v>
      </c>
      <c r="O89" s="1" t="s">
        <v>1699</v>
      </c>
    </row>
    <row r="90" spans="2:15">
      <c r="B90" s="1231" t="s">
        <v>1137</v>
      </c>
      <c r="C90" s="1232"/>
      <c r="D90" s="1232"/>
      <c r="E90" s="1232"/>
      <c r="F90" s="1232"/>
      <c r="G90" s="1232"/>
      <c r="H90" s="1232"/>
      <c r="I90" s="1232"/>
      <c r="J90" s="1232"/>
      <c r="K90" s="1232"/>
      <c r="L90" s="1233"/>
      <c r="N90" s="685" t="s">
        <v>1701</v>
      </c>
      <c r="O90" s="1" t="s">
        <v>1693</v>
      </c>
    </row>
    <row r="91" spans="2:15">
      <c r="B91" s="1231" t="s">
        <v>1138</v>
      </c>
      <c r="C91" s="1232"/>
      <c r="D91" s="1232"/>
      <c r="E91" s="1232"/>
      <c r="F91" s="1232"/>
      <c r="G91" s="1232"/>
      <c r="H91" s="1232"/>
      <c r="I91" s="1232"/>
      <c r="J91" s="1232"/>
      <c r="K91" s="1232"/>
      <c r="L91" s="1233"/>
      <c r="N91" s="685" t="s">
        <v>1747</v>
      </c>
      <c r="O91" s="1" t="s">
        <v>1695</v>
      </c>
    </row>
    <row r="92" spans="2:15">
      <c r="B92" s="1222" t="s">
        <v>1139</v>
      </c>
      <c r="C92" s="1223"/>
      <c r="D92" s="1223"/>
      <c r="E92" s="1223"/>
      <c r="F92" s="1223"/>
      <c r="G92" s="1223"/>
      <c r="H92" s="1223"/>
      <c r="I92" s="1223"/>
      <c r="J92" s="1223"/>
      <c r="K92" s="1223"/>
      <c r="L92" s="1224"/>
      <c r="N92" s="685" t="s">
        <v>1748</v>
      </c>
      <c r="O92" s="1" t="s">
        <v>1695</v>
      </c>
    </row>
    <row r="93" spans="2:15" ht="20.100000000000001" customHeight="1">
      <c r="B93" s="670" t="s">
        <v>272</v>
      </c>
      <c r="C93" s="664"/>
      <c r="D93" s="664"/>
      <c r="E93" s="664"/>
      <c r="F93" s="664"/>
      <c r="G93" s="664"/>
      <c r="H93" s="664"/>
      <c r="I93" s="664"/>
      <c r="J93" s="664"/>
      <c r="K93" s="664"/>
      <c r="L93" s="669"/>
      <c r="N93" s="1" t="s">
        <v>1709</v>
      </c>
      <c r="O93" s="1" t="s">
        <v>1709</v>
      </c>
    </row>
    <row r="94" spans="2:15">
      <c r="B94" s="1228" t="s">
        <v>1435</v>
      </c>
      <c r="C94" s="1229"/>
      <c r="D94" s="1229"/>
      <c r="E94" s="1229"/>
      <c r="F94" s="1229"/>
      <c r="G94" s="1229"/>
      <c r="H94" s="1229"/>
      <c r="I94" s="1229"/>
      <c r="J94" s="1229"/>
      <c r="K94" s="1229"/>
      <c r="L94" s="1230"/>
      <c r="N94" s="1" t="s">
        <v>1749</v>
      </c>
      <c r="O94" s="1" t="s">
        <v>1698</v>
      </c>
    </row>
    <row r="95" spans="2:15">
      <c r="B95" s="1222" t="s">
        <v>1436</v>
      </c>
      <c r="C95" s="1223"/>
      <c r="D95" s="1223"/>
      <c r="E95" s="1223"/>
      <c r="F95" s="1223"/>
      <c r="G95" s="1223"/>
      <c r="H95" s="1223"/>
      <c r="I95" s="1223"/>
      <c r="J95" s="1223"/>
      <c r="K95" s="1223"/>
      <c r="L95" s="1224"/>
      <c r="N95" s="681" t="s">
        <v>1750</v>
      </c>
      <c r="O95" s="1" t="s">
        <v>1698</v>
      </c>
    </row>
    <row r="96" spans="2:15" ht="20.100000000000001" customHeight="1">
      <c r="B96" s="670" t="s">
        <v>1691</v>
      </c>
      <c r="C96" s="664"/>
      <c r="D96" s="664"/>
      <c r="E96" s="664"/>
      <c r="F96" s="664"/>
      <c r="G96" s="664"/>
      <c r="H96" s="664"/>
      <c r="I96" s="664"/>
      <c r="J96" s="664"/>
      <c r="K96" s="664"/>
      <c r="L96" s="669"/>
      <c r="N96" s="1" t="s">
        <v>1709</v>
      </c>
      <c r="O96" s="1" t="s">
        <v>1709</v>
      </c>
    </row>
    <row r="97" spans="2:15">
      <c r="B97" s="1228" t="s">
        <v>1462</v>
      </c>
      <c r="C97" s="1229"/>
      <c r="D97" s="1229"/>
      <c r="E97" s="1229"/>
      <c r="F97" s="1229"/>
      <c r="G97" s="1229"/>
      <c r="H97" s="1229"/>
      <c r="I97" s="1229"/>
      <c r="J97" s="1229"/>
      <c r="K97" s="1229"/>
      <c r="L97" s="1230"/>
      <c r="N97" s="1" t="s">
        <v>1751</v>
      </c>
      <c r="O97" s="1" t="s">
        <v>1698</v>
      </c>
    </row>
    <row r="98" spans="2:15">
      <c r="B98" s="1231" t="s">
        <v>1463</v>
      </c>
      <c r="C98" s="1232"/>
      <c r="D98" s="1232"/>
      <c r="E98" s="1232"/>
      <c r="F98" s="1232"/>
      <c r="G98" s="1232"/>
      <c r="H98" s="1232"/>
      <c r="I98" s="1232"/>
      <c r="J98" s="1232"/>
      <c r="K98" s="1232"/>
      <c r="L98" s="1233"/>
      <c r="N98" s="1" t="s">
        <v>1752</v>
      </c>
      <c r="O98" s="1" t="s">
        <v>1698</v>
      </c>
    </row>
    <row r="99" spans="2:15">
      <c r="B99" s="1231" t="s">
        <v>1464</v>
      </c>
      <c r="C99" s="1232"/>
      <c r="D99" s="1232"/>
      <c r="E99" s="1232"/>
      <c r="F99" s="1232"/>
      <c r="G99" s="1232"/>
      <c r="H99" s="1232"/>
      <c r="I99" s="1232"/>
      <c r="J99" s="1232"/>
      <c r="K99" s="1232"/>
      <c r="L99" s="1233"/>
      <c r="N99" s="1" t="s">
        <v>1753</v>
      </c>
      <c r="O99" s="1" t="s">
        <v>1698</v>
      </c>
    </row>
    <row r="100" spans="2:15">
      <c r="B100" s="1231" t="s">
        <v>1465</v>
      </c>
      <c r="C100" s="1232"/>
      <c r="D100" s="1232"/>
      <c r="E100" s="1232"/>
      <c r="F100" s="1232"/>
      <c r="G100" s="1232"/>
      <c r="H100" s="1232"/>
      <c r="I100" s="1232"/>
      <c r="J100" s="1232"/>
      <c r="K100" s="1232"/>
      <c r="L100" s="1233"/>
      <c r="N100" s="1" t="s">
        <v>1754</v>
      </c>
      <c r="O100" s="1" t="s">
        <v>1698</v>
      </c>
    </row>
    <row r="101" spans="2:15">
      <c r="B101" s="1231" t="s">
        <v>1466</v>
      </c>
      <c r="C101" s="1232"/>
      <c r="D101" s="1232"/>
      <c r="E101" s="1232"/>
      <c r="F101" s="1232"/>
      <c r="G101" s="1232"/>
      <c r="H101" s="1232"/>
      <c r="I101" s="1232"/>
      <c r="J101" s="1232"/>
      <c r="K101" s="1232"/>
      <c r="L101" s="1233"/>
      <c r="N101" s="1" t="s">
        <v>1755</v>
      </c>
      <c r="O101" s="1" t="s">
        <v>1698</v>
      </c>
    </row>
    <row r="102" spans="2:15">
      <c r="B102" s="1222" t="s">
        <v>1467</v>
      </c>
      <c r="C102" s="1223"/>
      <c r="D102" s="1223"/>
      <c r="E102" s="1223"/>
      <c r="F102" s="1223"/>
      <c r="G102" s="1223"/>
      <c r="H102" s="1223"/>
      <c r="I102" s="1223"/>
      <c r="J102" s="1223"/>
      <c r="K102" s="1223"/>
      <c r="L102" s="1224"/>
      <c r="N102" s="1" t="s">
        <v>1756</v>
      </c>
      <c r="O102" s="1" t="s">
        <v>1698</v>
      </c>
    </row>
    <row r="103" spans="2:15" ht="20.100000000000001" customHeight="1">
      <c r="B103" s="670" t="s">
        <v>1692</v>
      </c>
      <c r="C103" s="664"/>
      <c r="D103" s="664"/>
      <c r="E103" s="664"/>
      <c r="F103" s="664"/>
      <c r="G103" s="664"/>
      <c r="H103" s="664"/>
      <c r="I103" s="664"/>
      <c r="J103" s="664"/>
      <c r="K103" s="664"/>
      <c r="L103" s="669"/>
      <c r="N103" s="1" t="s">
        <v>1709</v>
      </c>
      <c r="O103" s="1" t="s">
        <v>1709</v>
      </c>
    </row>
    <row r="104" spans="2:15">
      <c r="B104" s="1228" t="s">
        <v>1587</v>
      </c>
      <c r="C104" s="1229"/>
      <c r="D104" s="1229"/>
      <c r="E104" s="1229"/>
      <c r="F104" s="1229"/>
      <c r="G104" s="1229"/>
      <c r="H104" s="1229"/>
      <c r="I104" s="1229"/>
      <c r="J104" s="1229"/>
      <c r="K104" s="1229"/>
      <c r="L104" s="1230"/>
      <c r="N104" s="1" t="s">
        <v>1757</v>
      </c>
      <c r="O104" s="1" t="s">
        <v>1698</v>
      </c>
    </row>
    <row r="105" spans="2:15">
      <c r="B105" s="1231" t="s">
        <v>1588</v>
      </c>
      <c r="C105" s="1232"/>
      <c r="D105" s="1232"/>
      <c r="E105" s="1232"/>
      <c r="F105" s="1232"/>
      <c r="G105" s="1232"/>
      <c r="H105" s="1232"/>
      <c r="I105" s="1232"/>
      <c r="J105" s="1232"/>
      <c r="K105" s="1232"/>
      <c r="L105" s="1233"/>
      <c r="N105" s="1" t="s">
        <v>1758</v>
      </c>
      <c r="O105" s="1" t="s">
        <v>1698</v>
      </c>
    </row>
    <row r="106" spans="2:15">
      <c r="B106" s="1231" t="s">
        <v>1589</v>
      </c>
      <c r="C106" s="1232"/>
      <c r="D106" s="1232"/>
      <c r="E106" s="1232"/>
      <c r="F106" s="1232"/>
      <c r="G106" s="1232"/>
      <c r="H106" s="1232"/>
      <c r="I106" s="1232"/>
      <c r="J106" s="1232"/>
      <c r="K106" s="1232"/>
      <c r="L106" s="1233"/>
      <c r="N106" s="1" t="s">
        <v>1759</v>
      </c>
      <c r="O106" s="1" t="s">
        <v>1698</v>
      </c>
    </row>
    <row r="107" spans="2:15">
      <c r="B107" s="1222" t="s">
        <v>1590</v>
      </c>
      <c r="C107" s="1223"/>
      <c r="D107" s="1223"/>
      <c r="E107" s="1223"/>
      <c r="F107" s="1223"/>
      <c r="G107" s="1223"/>
      <c r="H107" s="1223"/>
      <c r="I107" s="1223"/>
      <c r="J107" s="1223"/>
      <c r="K107" s="1223"/>
      <c r="L107" s="1224"/>
      <c r="N107" s="1" t="s">
        <v>1760</v>
      </c>
      <c r="O107" s="1" t="s">
        <v>1698</v>
      </c>
    </row>
    <row r="109" spans="2:15" ht="20.100000000000001" customHeight="1">
      <c r="B109" s="670" t="s">
        <v>1874</v>
      </c>
      <c r="C109" s="664"/>
      <c r="D109" s="664"/>
      <c r="E109" s="664"/>
      <c r="F109" s="664"/>
      <c r="G109" s="664"/>
      <c r="H109" s="664"/>
      <c r="I109" s="664"/>
      <c r="J109" s="664"/>
      <c r="K109" s="664"/>
      <c r="L109" s="669"/>
    </row>
    <row r="110" spans="2:15">
      <c r="B110" s="1243" t="s">
        <v>1875</v>
      </c>
      <c r="C110" s="1244"/>
      <c r="D110" s="1244"/>
      <c r="E110" s="1244"/>
      <c r="F110" s="1244"/>
      <c r="G110" s="1244"/>
      <c r="H110" s="1244"/>
      <c r="I110" s="1244"/>
      <c r="J110" s="1244"/>
      <c r="K110" s="1244"/>
      <c r="L110" s="1245"/>
    </row>
    <row r="111" spans="2:15">
      <c r="B111" s="1243" t="s">
        <v>1876</v>
      </c>
      <c r="C111" s="1244"/>
      <c r="D111" s="1244"/>
      <c r="E111" s="1244"/>
      <c r="F111" s="1244"/>
      <c r="G111" s="1244"/>
      <c r="H111" s="1244"/>
      <c r="I111" s="1244"/>
      <c r="J111" s="1244"/>
      <c r="K111" s="1244"/>
      <c r="L111" s="1245"/>
    </row>
    <row r="112" spans="2:15">
      <c r="B112" s="1243" t="s">
        <v>1877</v>
      </c>
      <c r="C112" s="1244"/>
      <c r="D112" s="1244"/>
      <c r="E112" s="1244"/>
      <c r="F112" s="1244"/>
      <c r="G112" s="1244"/>
      <c r="H112" s="1244"/>
      <c r="I112" s="1244"/>
      <c r="J112" s="1244"/>
      <c r="K112" s="1244"/>
      <c r="L112" s="1245"/>
    </row>
    <row r="113" spans="2:12">
      <c r="B113" s="1243" t="s">
        <v>1878</v>
      </c>
      <c r="C113" s="1244"/>
      <c r="D113" s="1244"/>
      <c r="E113" s="1244"/>
      <c r="F113" s="1244"/>
      <c r="G113" s="1244"/>
      <c r="H113" s="1244"/>
      <c r="I113" s="1244"/>
      <c r="J113" s="1244"/>
      <c r="K113" s="1244"/>
      <c r="L113" s="1245"/>
    </row>
    <row r="114" spans="2:12">
      <c r="B114" s="1243" t="s">
        <v>1879</v>
      </c>
      <c r="C114" s="1244"/>
      <c r="D114" s="1244"/>
      <c r="E114" s="1244"/>
      <c r="F114" s="1244"/>
      <c r="G114" s="1244"/>
      <c r="H114" s="1244"/>
      <c r="I114" s="1244"/>
      <c r="J114" s="1244"/>
      <c r="K114" s="1244"/>
      <c r="L114" s="1245"/>
    </row>
    <row r="115" spans="2:12">
      <c r="B115" s="1243" t="s">
        <v>1880</v>
      </c>
      <c r="C115" s="1244"/>
      <c r="D115" s="1244"/>
      <c r="E115" s="1244"/>
      <c r="F115" s="1244"/>
      <c r="G115" s="1244"/>
      <c r="H115" s="1244"/>
      <c r="I115" s="1244"/>
      <c r="J115" s="1244"/>
      <c r="K115" s="1244"/>
      <c r="L115" s="1245"/>
    </row>
    <row r="116" spans="2:12">
      <c r="B116" s="1243" t="s">
        <v>1881</v>
      </c>
      <c r="C116" s="1244"/>
      <c r="D116" s="1244"/>
      <c r="E116" s="1244"/>
      <c r="F116" s="1244"/>
      <c r="G116" s="1244"/>
      <c r="H116" s="1244"/>
      <c r="I116" s="1244"/>
      <c r="J116" s="1244"/>
      <c r="K116" s="1244"/>
      <c r="L116" s="1245"/>
    </row>
    <row r="117" spans="2:12">
      <c r="B117" s="1243" t="s">
        <v>1882</v>
      </c>
      <c r="C117" s="1244"/>
      <c r="D117" s="1244"/>
      <c r="E117" s="1244"/>
      <c r="F117" s="1244"/>
      <c r="G117" s="1244"/>
      <c r="H117" s="1244"/>
      <c r="I117" s="1244"/>
      <c r="J117" s="1244"/>
      <c r="K117" s="1244"/>
      <c r="L117" s="1245"/>
    </row>
    <row r="118" spans="2:12">
      <c r="B118" s="1243" t="s">
        <v>2120</v>
      </c>
      <c r="C118" s="1244"/>
      <c r="D118" s="1244"/>
      <c r="E118" s="1244"/>
      <c r="F118" s="1244"/>
      <c r="G118" s="1244"/>
      <c r="H118" s="1244"/>
      <c r="I118" s="1244"/>
      <c r="J118" s="1244"/>
      <c r="K118" s="1244"/>
      <c r="L118" s="1245"/>
    </row>
    <row r="119" spans="2:12">
      <c r="B119" s="1243" t="s">
        <v>2129</v>
      </c>
      <c r="C119" s="1244"/>
      <c r="D119" s="1244"/>
      <c r="E119" s="1244"/>
      <c r="F119" s="1244"/>
      <c r="G119" s="1244"/>
      <c r="H119" s="1244"/>
      <c r="I119" s="1244"/>
      <c r="J119" s="1244"/>
      <c r="K119" s="1244"/>
      <c r="L119" s="1245"/>
    </row>
    <row r="120" spans="2:12">
      <c r="B120" s="1243" t="s">
        <v>2173</v>
      </c>
      <c r="C120" s="1244"/>
      <c r="D120" s="1244"/>
      <c r="E120" s="1244"/>
      <c r="F120" s="1244"/>
      <c r="G120" s="1244"/>
      <c r="H120" s="1244"/>
      <c r="I120" s="1244"/>
      <c r="J120" s="1244"/>
      <c r="K120" s="1244"/>
      <c r="L120" s="1245"/>
    </row>
    <row r="121" spans="2:12">
      <c r="B121" s="1246" t="s">
        <v>2200</v>
      </c>
      <c r="C121" s="1247"/>
      <c r="D121" s="1247"/>
      <c r="E121" s="1247"/>
      <c r="F121" s="1247"/>
      <c r="G121" s="1247"/>
      <c r="H121" s="1247"/>
      <c r="I121" s="1247"/>
      <c r="J121" s="1247"/>
      <c r="K121" s="1247"/>
      <c r="L121" s="1248"/>
    </row>
    <row r="123" spans="2:12">
      <c r="B123" s="670" t="s">
        <v>2490</v>
      </c>
    </row>
    <row r="124" spans="2:12">
      <c r="B124" s="1243" t="s">
        <v>2225</v>
      </c>
      <c r="C124" s="1244"/>
      <c r="D124" s="1244"/>
      <c r="E124" s="1244"/>
      <c r="F124" s="1244"/>
      <c r="G124" s="1244"/>
      <c r="H124" s="1244"/>
      <c r="I124" s="1244"/>
      <c r="J124" s="1244"/>
      <c r="K124" s="1244"/>
      <c r="L124" s="1245"/>
    </row>
    <row r="125" spans="2:12">
      <c r="B125" s="1243" t="s">
        <v>2295</v>
      </c>
      <c r="C125" s="1244"/>
      <c r="D125" s="1244"/>
      <c r="E125" s="1244"/>
      <c r="F125" s="1244"/>
      <c r="G125" s="1244"/>
      <c r="H125" s="1244"/>
      <c r="I125" s="1244"/>
      <c r="J125" s="1244"/>
      <c r="K125" s="1244"/>
      <c r="L125" s="1245"/>
    </row>
    <row r="126" spans="2:12">
      <c r="B126" s="1243" t="s">
        <v>2329</v>
      </c>
      <c r="C126" s="1244"/>
      <c r="D126" s="1244"/>
      <c r="E126" s="1244"/>
      <c r="F126" s="1244"/>
      <c r="G126" s="1244"/>
      <c r="H126" s="1244"/>
      <c r="I126" s="1244"/>
      <c r="J126" s="1244"/>
      <c r="K126" s="1244"/>
      <c r="L126" s="1245"/>
    </row>
    <row r="127" spans="2:12">
      <c r="B127" s="1243" t="s">
        <v>2353</v>
      </c>
      <c r="C127" s="1244"/>
      <c r="D127" s="1244"/>
      <c r="E127" s="1244"/>
      <c r="F127" s="1244"/>
      <c r="G127" s="1244"/>
      <c r="H127" s="1244"/>
      <c r="I127" s="1244"/>
      <c r="J127" s="1244"/>
      <c r="K127" s="1244"/>
      <c r="L127" s="1245"/>
    </row>
    <row r="128" spans="2:12">
      <c r="B128" s="1243" t="s">
        <v>2412</v>
      </c>
      <c r="C128" s="1244"/>
      <c r="D128" s="1244"/>
      <c r="E128" s="1244"/>
      <c r="F128" s="1244"/>
      <c r="G128" s="1244"/>
      <c r="H128" s="1244"/>
      <c r="I128" s="1244"/>
      <c r="J128" s="1244"/>
      <c r="K128" s="1244"/>
      <c r="L128" s="1245"/>
    </row>
    <row r="129" spans="2:12">
      <c r="B129" s="1243" t="s">
        <v>2424</v>
      </c>
      <c r="C129" s="1244"/>
      <c r="D129" s="1244"/>
      <c r="E129" s="1244"/>
      <c r="F129" s="1244"/>
      <c r="G129" s="1244"/>
      <c r="H129" s="1244"/>
      <c r="I129" s="1244"/>
      <c r="J129" s="1244"/>
      <c r="K129" s="1244"/>
      <c r="L129" s="1245"/>
    </row>
    <row r="130" spans="2:12">
      <c r="B130" s="1246" t="s">
        <v>2486</v>
      </c>
      <c r="C130" s="1247"/>
      <c r="D130" s="1247"/>
      <c r="E130" s="1247"/>
      <c r="F130" s="1247"/>
      <c r="G130" s="1247"/>
      <c r="H130" s="1247"/>
      <c r="I130" s="1247"/>
      <c r="J130" s="1247"/>
      <c r="K130" s="1247"/>
      <c r="L130" s="1248"/>
    </row>
  </sheetData>
  <mergeCells count="107">
    <mergeCell ref="B129:L129"/>
    <mergeCell ref="B130:L130"/>
    <mergeCell ref="B124:L124"/>
    <mergeCell ref="B125:L125"/>
    <mergeCell ref="B126:L126"/>
    <mergeCell ref="B127:L127"/>
    <mergeCell ref="B128:L128"/>
    <mergeCell ref="B118:L118"/>
    <mergeCell ref="B119:L119"/>
    <mergeCell ref="B120:L120"/>
    <mergeCell ref="B121:L121"/>
    <mergeCell ref="B115:L115"/>
    <mergeCell ref="B116:L116"/>
    <mergeCell ref="B117:L117"/>
    <mergeCell ref="B110:L110"/>
    <mergeCell ref="B111:L111"/>
    <mergeCell ref="B112:L112"/>
    <mergeCell ref="B113:L113"/>
    <mergeCell ref="B114:L114"/>
    <mergeCell ref="B107:L107"/>
    <mergeCell ref="B105:L105"/>
    <mergeCell ref="B106:L106"/>
    <mergeCell ref="B92:L92"/>
    <mergeCell ref="B80:L80"/>
    <mergeCell ref="B81:L81"/>
    <mergeCell ref="B82:L82"/>
    <mergeCell ref="B83:L83"/>
    <mergeCell ref="B84:L84"/>
    <mergeCell ref="B86:L86"/>
    <mergeCell ref="B87:L87"/>
    <mergeCell ref="B88:L88"/>
    <mergeCell ref="B89:L89"/>
    <mergeCell ref="B90:L90"/>
    <mergeCell ref="B91:L91"/>
    <mergeCell ref="B94:L94"/>
    <mergeCell ref="B95:L95"/>
    <mergeCell ref="B97:L97"/>
    <mergeCell ref="B98:L98"/>
    <mergeCell ref="B99:L99"/>
    <mergeCell ref="B100:L100"/>
    <mergeCell ref="B101:L101"/>
    <mergeCell ref="B102:L102"/>
    <mergeCell ref="B104:L104"/>
    <mergeCell ref="B79:L79"/>
    <mergeCell ref="B65:L65"/>
    <mergeCell ref="B67:L67"/>
    <mergeCell ref="B69:L69"/>
    <mergeCell ref="B70:L70"/>
    <mergeCell ref="B71:L71"/>
    <mergeCell ref="B72:L72"/>
    <mergeCell ref="B73:L73"/>
    <mergeCell ref="B74:L74"/>
    <mergeCell ref="B75:L75"/>
    <mergeCell ref="B76:L76"/>
    <mergeCell ref="B77:L77"/>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47:L47"/>
    <mergeCell ref="B36:L36"/>
    <mergeCell ref="B37:L37"/>
    <mergeCell ref="B38:L38"/>
    <mergeCell ref="B39:L39"/>
    <mergeCell ref="B40:L40"/>
    <mergeCell ref="B41:L41"/>
    <mergeCell ref="B42:L42"/>
    <mergeCell ref="B43:L43"/>
    <mergeCell ref="B44:L44"/>
    <mergeCell ref="B45:L45"/>
    <mergeCell ref="B46:L46"/>
    <mergeCell ref="B31:L31"/>
    <mergeCell ref="B32:L32"/>
    <mergeCell ref="B33:L33"/>
    <mergeCell ref="B34:L34"/>
    <mergeCell ref="B26:L26"/>
    <mergeCell ref="B27:L27"/>
    <mergeCell ref="B28:L28"/>
    <mergeCell ref="B29:L29"/>
    <mergeCell ref="B24:L24"/>
    <mergeCell ref="B21:L21"/>
    <mergeCell ref="B23:L23"/>
    <mergeCell ref="B9:L9"/>
    <mergeCell ref="B3:L3"/>
    <mergeCell ref="B4:L4"/>
    <mergeCell ref="B5:L5"/>
    <mergeCell ref="B6:L6"/>
    <mergeCell ref="B7:L7"/>
    <mergeCell ref="B10:L10"/>
    <mergeCell ref="B12:L12"/>
    <mergeCell ref="B13:L13"/>
    <mergeCell ref="B14:L14"/>
    <mergeCell ref="B15:L15"/>
    <mergeCell ref="B16:L16"/>
    <mergeCell ref="B17:L17"/>
    <mergeCell ref="B19:L19"/>
    <mergeCell ref="B20:L20"/>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 ref="B110:L110" location="'Qualitative-Environmental risk'!A1" display="Table 1 - Qualitative information on Environmental risk" xr:uid="{22124012-D708-4E91-A953-C252F2C2CD14}"/>
    <hyperlink ref="B111:L111" location="'Qualitative-Social risk'!A1" display="Table 2 - Qualitative information on Social risk" xr:uid="{4B995F6B-039A-4B31-ABF4-C4EBC7F5C43B}"/>
    <hyperlink ref="B112:L112" location="'Qualitative-Governance risk'!A1" display="Table 3 - Qualitative information on Governance risk" xr:uid="{F39E617F-A89F-4F58-A688-9F684683854F}"/>
    <hyperlink ref="B113:L113" location="'1.CC Transition risk-Banking b.'!A1" display="Template 1: Banking book- Climate Change transition risk: Credit quality of exposures by sector, emissions and residual maturity" xr:uid="{5B8DF1B5-4E92-4911-813D-AF00EC230FF9}"/>
    <hyperlink ref="B114:L114" location="'2.CC Trans-BB.RE collateral'!A1" display="Template 2: Banking book - Climate change transition risk: Loans collateralised by immovable property - Energy efficiency of the collateral" xr:uid="{0166AE2C-AB9B-4568-86F8-4BB598A13C21}"/>
    <hyperlink ref="B115:L115" location="'3.CC Trans-BB.alignment metrics'!A1" display="Template 3: Banking book - Climate change transition risk: Alignment metrics" xr:uid="{0DCFBDA7-94FE-4557-B5FA-249D81998CA7}"/>
    <hyperlink ref="B116:L116" location="'4.CC Transition-toppollutcomp'!A1" display="Template 4: Banking book - Climate change transition risk: Exposures to top 20 carbon-intensive firms" xr:uid="{9F844879-D116-43B5-B9E7-04BD3A39A9EB}"/>
    <hyperlink ref="B117:L117" location="'5.CC Physical risk'!A1" display="Template 5: Banking book - Climate change physical risk: Exposures subject to physical risk" xr:uid="{4DA040E9-1011-4C10-B71A-B7E33D8A4E6F}"/>
    <hyperlink ref="B118:L118" location="'6. Summary GAR '!A1" display="Template 6. Summary of GAR KPIs" xr:uid="{0A9AD193-1C17-40F0-BCBE-56CD227C702A}"/>
    <hyperlink ref="B119:L121" location="'6. Summary GAR '!A1" display="Template 6. Summary of GAR KPIs" xr:uid="{DC694452-5763-4299-BAA0-8263B4AD5281}"/>
    <hyperlink ref="B119:L119" location="'7.Mitigating actions-GAR assets'!A1" display="Template 7 - Mitigating actions: Assets for the calculation of GAR" xr:uid="{8C0BC736-6878-4510-B924-075CEAED608A}"/>
    <hyperlink ref="B120:L120" location="'8.Mitigating actions - GAR %'!A1" display="Template 8 - GAR (%)" xr:uid="{FEB5E460-3DA5-48DF-8861-D9E1EFE086DB}"/>
    <hyperlink ref="B121:L121" location="'10.Other mitigating actions'!A1" display="Template 10 - Other climate change mitigating actions that are not covered in the EU Taxonomy" xr:uid="{BC8AEA5E-787E-4443-987D-13D398E8AD87}"/>
    <hyperlink ref="B124:L124" location="'1_IRRBB_CSRBB_mapping'!A1" display="Template 1_IRRBB_CSRBB_mapping" xr:uid="{A93D8A2B-B236-4CBF-8963-51B289D8A770}"/>
    <hyperlink ref="B126:L126" location="'3_Unrealised losses'!A1" display="Template 3_Unrealised losses" xr:uid="{95D93076-672E-445C-88C0-3944B0955E38}"/>
    <hyperlink ref="B127:L127" location="'4_CSRBB_Additional'!A1" display="Template 4_CSRBB_Additional" xr:uid="{380FF074-FAEB-4433-85E1-BA892451BDAD}"/>
    <hyperlink ref="B128:L128" location="'5_NMD_Stratification'!A1" display="Template 5_NMD_stratification" xr:uid="{06431E8F-9230-470E-A005-FFA1F7F23F34}"/>
    <hyperlink ref="B129:L129" location="'6_IRRBB_Additional'!A1" display="Template 3: Banking book - Climate change transition risk: Alignment metrics" xr:uid="{6EA88CF8-C312-4775-B226-EF2CF64AA624}"/>
    <hyperlink ref="B125:L125" location="'2_CSRBB_sensitivities'!A1" display="Template 2_CSRBB sensitivities" xr:uid="{DD05AAAF-7F0B-48D7-8C7E-A48BDACF70CD}"/>
    <hyperlink ref="B130:L130" location="'7_Realised_NII'!A1" display="Template 7_Realised NII" xr:uid="{919B6A2F-F95C-455B-86C2-AC0BA640154E}"/>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topLeftCell="A29" workbookViewId="0">
      <selection activeCell="C54" sqref="C54"/>
    </sheetView>
  </sheetViews>
  <sheetFormatPr defaultColWidth="9.140625" defaultRowHeight="15"/>
  <cols>
    <col min="1" max="1" width="1" style="3" customWidth="1"/>
    <col min="2" max="2" width="7.85546875" style="3" customWidth="1"/>
    <col min="3" max="3" width="64.42578125" style="3" customWidth="1"/>
    <col min="4" max="4" width="16.5703125" style="3" customWidth="1"/>
    <col min="5" max="5" width="14.140625" style="3" customWidth="1"/>
    <col min="6" max="6" width="16.5703125" style="3" customWidth="1"/>
    <col min="7" max="7" width="9.140625" style="3" customWidth="1"/>
    <col min="8" max="8" width="15" style="3" bestFit="1" customWidth="1"/>
    <col min="9" max="16384" width="9.140625" style="3"/>
  </cols>
  <sheetData>
    <row r="1" spans="1:8">
      <c r="A1" s="2"/>
      <c r="B1" s="2"/>
      <c r="C1" s="2"/>
      <c r="D1" s="2"/>
      <c r="E1" s="2"/>
      <c r="F1" s="2"/>
    </row>
    <row r="2" spans="1:8">
      <c r="A2" s="2"/>
      <c r="B2" s="4" t="s">
        <v>0</v>
      </c>
    </row>
    <row r="3" spans="1:8">
      <c r="A3" s="2"/>
    </row>
    <row r="4" spans="1:8">
      <c r="A4" s="2"/>
    </row>
    <row r="5" spans="1:8" ht="30">
      <c r="A5" s="2"/>
      <c r="B5" s="1249"/>
      <c r="C5" s="1250"/>
      <c r="D5" s="1253" t="s">
        <v>5</v>
      </c>
      <c r="E5" s="1253"/>
      <c r="F5" s="5" t="s">
        <v>6</v>
      </c>
    </row>
    <row r="6" spans="1:8">
      <c r="A6" s="2"/>
      <c r="B6" s="1249"/>
      <c r="C6" s="1250"/>
      <c r="D6" s="5" t="s">
        <v>7</v>
      </c>
      <c r="E6" s="5" t="s">
        <v>8</v>
      </c>
      <c r="F6" s="5" t="s">
        <v>9</v>
      </c>
    </row>
    <row r="7" spans="1:8">
      <c r="A7" s="2"/>
      <c r="B7" s="1251"/>
      <c r="C7" s="1252"/>
      <c r="D7" s="5" t="s">
        <v>2115</v>
      </c>
      <c r="E7" s="5" t="s">
        <v>2102</v>
      </c>
      <c r="F7" s="5" t="s">
        <v>2115</v>
      </c>
      <c r="H7" s="924"/>
    </row>
    <row r="8" spans="1:8">
      <c r="A8" s="2"/>
      <c r="B8" s="5">
        <v>1</v>
      </c>
      <c r="C8" s="6" t="s">
        <v>11</v>
      </c>
      <c r="D8" s="673">
        <v>2270338120.4099998</v>
      </c>
      <c r="E8" s="673">
        <v>2123591811.0900002</v>
      </c>
      <c r="F8" s="673">
        <f>D8*8%</f>
        <v>181627049.63279998</v>
      </c>
    </row>
    <row r="9" spans="1:8">
      <c r="A9" s="2"/>
      <c r="B9" s="5">
        <v>2</v>
      </c>
      <c r="C9" s="7" t="s">
        <v>12</v>
      </c>
      <c r="D9" s="673">
        <f>D8</f>
        <v>2270338120.4099998</v>
      </c>
      <c r="E9" s="673">
        <f>E8</f>
        <v>2123591811.0900002</v>
      </c>
      <c r="F9" s="673">
        <f t="shared" ref="F9:F19" si="0">D9*8%</f>
        <v>181627049.63279998</v>
      </c>
    </row>
    <row r="10" spans="1:8">
      <c r="A10" s="2"/>
      <c r="B10" s="5">
        <v>3</v>
      </c>
      <c r="C10" s="7" t="s">
        <v>13</v>
      </c>
      <c r="D10" s="673">
        <v>0</v>
      </c>
      <c r="E10" s="673">
        <v>0</v>
      </c>
      <c r="F10" s="673">
        <f t="shared" si="0"/>
        <v>0</v>
      </c>
    </row>
    <row r="11" spans="1:8">
      <c r="A11" s="2"/>
      <c r="B11" s="5">
        <v>4</v>
      </c>
      <c r="C11" s="7" t="s">
        <v>14</v>
      </c>
      <c r="D11" s="673">
        <v>0</v>
      </c>
      <c r="E11" s="673">
        <v>0</v>
      </c>
      <c r="F11" s="673">
        <f t="shared" si="0"/>
        <v>0</v>
      </c>
    </row>
    <row r="12" spans="1:8">
      <c r="A12" s="2"/>
      <c r="B12" s="5" t="s">
        <v>15</v>
      </c>
      <c r="C12" s="7" t="s">
        <v>16</v>
      </c>
      <c r="D12" s="673">
        <v>0</v>
      </c>
      <c r="E12" s="673">
        <v>0</v>
      </c>
      <c r="F12" s="673">
        <f t="shared" si="0"/>
        <v>0</v>
      </c>
    </row>
    <row r="13" spans="1:8">
      <c r="A13" s="2"/>
      <c r="B13" s="5">
        <v>5</v>
      </c>
      <c r="C13" s="7" t="s">
        <v>17</v>
      </c>
      <c r="D13" s="673">
        <v>0</v>
      </c>
      <c r="E13" s="673">
        <v>0</v>
      </c>
      <c r="F13" s="673">
        <f t="shared" si="0"/>
        <v>0</v>
      </c>
    </row>
    <row r="14" spans="1:8">
      <c r="A14" s="2"/>
      <c r="B14" s="5">
        <v>6</v>
      </c>
      <c r="C14" s="6" t="s">
        <v>18</v>
      </c>
      <c r="D14" s="673">
        <f>D15+D16+D17+D18+D19</f>
        <v>10664946.460000001</v>
      </c>
      <c r="E14" s="673">
        <f>E15+E16+E17+E18+E19</f>
        <v>16493081.139999999</v>
      </c>
      <c r="F14" s="673">
        <f t="shared" si="0"/>
        <v>853195.71680000005</v>
      </c>
    </row>
    <row r="15" spans="1:8">
      <c r="A15" s="2"/>
      <c r="B15" s="5">
        <v>7</v>
      </c>
      <c r="C15" s="7" t="s">
        <v>12</v>
      </c>
      <c r="D15" s="673">
        <v>8698813.4000000004</v>
      </c>
      <c r="E15" s="673">
        <v>13481869.359999999</v>
      </c>
      <c r="F15" s="673">
        <f t="shared" si="0"/>
        <v>695905.07200000004</v>
      </c>
    </row>
    <row r="16" spans="1:8">
      <c r="A16" s="2"/>
      <c r="B16" s="5">
        <v>8</v>
      </c>
      <c r="C16" s="7" t="s">
        <v>19</v>
      </c>
      <c r="D16" s="673">
        <v>0</v>
      </c>
      <c r="E16" s="673">
        <v>0</v>
      </c>
      <c r="F16" s="673">
        <f t="shared" si="0"/>
        <v>0</v>
      </c>
    </row>
    <row r="17" spans="1:6">
      <c r="A17" s="2"/>
      <c r="B17" s="5" t="s">
        <v>20</v>
      </c>
      <c r="C17" s="7" t="s">
        <v>21</v>
      </c>
      <c r="D17" s="673">
        <v>0</v>
      </c>
      <c r="E17" s="673">
        <v>0</v>
      </c>
      <c r="F17" s="673">
        <f t="shared" si="0"/>
        <v>0</v>
      </c>
    </row>
    <row r="18" spans="1:6">
      <c r="A18" s="2"/>
      <c r="B18" s="5" t="s">
        <v>22</v>
      </c>
      <c r="C18" s="7" t="s">
        <v>23</v>
      </c>
      <c r="D18" s="673">
        <v>1966133.06</v>
      </c>
      <c r="E18" s="673">
        <v>3011211.78</v>
      </c>
      <c r="F18" s="673">
        <f t="shared" si="0"/>
        <v>157290.64480000001</v>
      </c>
    </row>
    <row r="19" spans="1:6">
      <c r="A19" s="2"/>
      <c r="B19" s="5">
        <v>9</v>
      </c>
      <c r="C19" s="7" t="s">
        <v>24</v>
      </c>
      <c r="D19" s="673">
        <v>0</v>
      </c>
      <c r="E19" s="673">
        <v>0</v>
      </c>
      <c r="F19" s="673">
        <f t="shared" si="0"/>
        <v>0</v>
      </c>
    </row>
    <row r="20" spans="1:6">
      <c r="A20" s="2"/>
      <c r="B20" s="5">
        <v>10</v>
      </c>
      <c r="C20" s="6" t="s">
        <v>25</v>
      </c>
      <c r="D20" s="674"/>
      <c r="E20" s="674"/>
      <c r="F20" s="8"/>
    </row>
    <row r="21" spans="1:6">
      <c r="A21" s="2"/>
      <c r="B21" s="5">
        <v>11</v>
      </c>
      <c r="C21" s="6" t="s">
        <v>25</v>
      </c>
      <c r="D21" s="674"/>
      <c r="E21" s="674"/>
      <c r="F21" s="8"/>
    </row>
    <row r="22" spans="1:6">
      <c r="A22" s="2"/>
      <c r="B22" s="5">
        <v>12</v>
      </c>
      <c r="C22" s="6" t="s">
        <v>25</v>
      </c>
      <c r="D22" s="674"/>
      <c r="E22" s="674"/>
      <c r="F22" s="8"/>
    </row>
    <row r="23" spans="1:6">
      <c r="A23" s="2"/>
      <c r="B23" s="5">
        <v>13</v>
      </c>
      <c r="C23" s="6" t="s">
        <v>25</v>
      </c>
      <c r="D23" s="674"/>
      <c r="E23" s="674"/>
      <c r="F23" s="8"/>
    </row>
    <row r="24" spans="1:6">
      <c r="A24" s="2"/>
      <c r="B24" s="5">
        <v>14</v>
      </c>
      <c r="C24" s="6" t="s">
        <v>25</v>
      </c>
      <c r="D24" s="674"/>
      <c r="E24" s="674"/>
      <c r="F24" s="8"/>
    </row>
    <row r="25" spans="1:6">
      <c r="A25" s="2"/>
      <c r="B25" s="5">
        <v>15</v>
      </c>
      <c r="C25" s="6" t="s">
        <v>26</v>
      </c>
      <c r="D25" s="673">
        <v>0</v>
      </c>
      <c r="E25" s="673">
        <v>0</v>
      </c>
      <c r="F25" s="673">
        <f t="shared" ref="F25:F32" si="1">D25*8%</f>
        <v>0</v>
      </c>
    </row>
    <row r="26" spans="1:6" ht="15" customHeight="1">
      <c r="A26" s="2"/>
      <c r="B26" s="5">
        <v>16</v>
      </c>
      <c r="C26" s="6" t="s">
        <v>27</v>
      </c>
      <c r="D26" s="673">
        <v>0</v>
      </c>
      <c r="E26" s="673">
        <v>0</v>
      </c>
      <c r="F26" s="673">
        <f t="shared" si="1"/>
        <v>0</v>
      </c>
    </row>
    <row r="27" spans="1:6">
      <c r="A27" s="2"/>
      <c r="B27" s="5">
        <v>17</v>
      </c>
      <c r="C27" s="7" t="s">
        <v>28</v>
      </c>
      <c r="D27" s="673">
        <v>0</v>
      </c>
      <c r="E27" s="673">
        <v>0</v>
      </c>
      <c r="F27" s="673">
        <f t="shared" si="1"/>
        <v>0</v>
      </c>
    </row>
    <row r="28" spans="1:6">
      <c r="A28" s="2"/>
      <c r="B28" s="5">
        <v>18</v>
      </c>
      <c r="C28" s="7" t="s">
        <v>29</v>
      </c>
      <c r="D28" s="673">
        <v>0</v>
      </c>
      <c r="E28" s="673">
        <v>0</v>
      </c>
      <c r="F28" s="673">
        <f t="shared" si="1"/>
        <v>0</v>
      </c>
    </row>
    <row r="29" spans="1:6">
      <c r="A29" s="2"/>
      <c r="B29" s="5">
        <v>19</v>
      </c>
      <c r="C29" s="7" t="s">
        <v>30</v>
      </c>
      <c r="D29" s="673">
        <v>0</v>
      </c>
      <c r="E29" s="673">
        <v>0</v>
      </c>
      <c r="F29" s="673">
        <f t="shared" si="1"/>
        <v>0</v>
      </c>
    </row>
    <row r="30" spans="1:6">
      <c r="A30" s="2"/>
      <c r="B30" s="5" t="s">
        <v>31</v>
      </c>
      <c r="C30" s="7" t="s">
        <v>32</v>
      </c>
      <c r="D30" s="673">
        <v>0</v>
      </c>
      <c r="E30" s="673">
        <v>0</v>
      </c>
      <c r="F30" s="673">
        <f t="shared" si="1"/>
        <v>0</v>
      </c>
    </row>
    <row r="31" spans="1:6">
      <c r="A31" s="2"/>
      <c r="B31" s="5">
        <v>20</v>
      </c>
      <c r="C31" s="6" t="s">
        <v>33</v>
      </c>
      <c r="D31" s="673">
        <v>55638306.739</v>
      </c>
      <c r="E31" s="673">
        <v>3528849.8560000001</v>
      </c>
      <c r="F31" s="673">
        <f t="shared" si="1"/>
        <v>4451064.5391199999</v>
      </c>
    </row>
    <row r="32" spans="1:6">
      <c r="A32" s="2"/>
      <c r="B32" s="5">
        <v>21</v>
      </c>
      <c r="C32" s="7" t="s">
        <v>12</v>
      </c>
      <c r="D32" s="673">
        <f>D31</f>
        <v>55638306.739</v>
      </c>
      <c r="E32" s="673">
        <f>E31</f>
        <v>3528849.8560000001</v>
      </c>
      <c r="F32" s="673">
        <f t="shared" si="1"/>
        <v>4451064.5391199999</v>
      </c>
    </row>
    <row r="33" spans="1:6">
      <c r="A33" s="2"/>
      <c r="B33" s="5">
        <v>22</v>
      </c>
      <c r="C33" s="7" t="s">
        <v>34</v>
      </c>
      <c r="D33" s="673">
        <v>0</v>
      </c>
      <c r="E33" s="673">
        <v>0</v>
      </c>
      <c r="F33" s="6"/>
    </row>
    <row r="34" spans="1:6">
      <c r="A34" s="2"/>
      <c r="B34" s="5" t="s">
        <v>35</v>
      </c>
      <c r="C34" s="6" t="s">
        <v>36</v>
      </c>
      <c r="D34" s="673">
        <v>0</v>
      </c>
      <c r="E34" s="673">
        <v>0</v>
      </c>
      <c r="F34" s="6"/>
    </row>
    <row r="35" spans="1:6">
      <c r="A35" s="2"/>
      <c r="B35" s="5">
        <v>23</v>
      </c>
      <c r="C35" s="6" t="s">
        <v>37</v>
      </c>
      <c r="D35" s="674">
        <v>259437379.375</v>
      </c>
      <c r="E35" s="674">
        <v>259437379.375</v>
      </c>
      <c r="F35" s="674">
        <f t="shared" ref="F35:F39" si="2">D35*8%</f>
        <v>20754990.350000001</v>
      </c>
    </row>
    <row r="36" spans="1:6">
      <c r="A36" s="2"/>
      <c r="B36" s="5" t="s">
        <v>38</v>
      </c>
      <c r="C36" s="6" t="s">
        <v>39</v>
      </c>
      <c r="D36" s="673">
        <f>D35</f>
        <v>259437379.375</v>
      </c>
      <c r="E36" s="673">
        <f>E35</f>
        <v>259437379.375</v>
      </c>
      <c r="F36" s="673">
        <f t="shared" si="2"/>
        <v>20754990.350000001</v>
      </c>
    </row>
    <row r="37" spans="1:6">
      <c r="A37" s="2"/>
      <c r="B37" s="5" t="s">
        <v>40</v>
      </c>
      <c r="C37" s="6" t="s">
        <v>41</v>
      </c>
      <c r="D37" s="673">
        <v>0</v>
      </c>
      <c r="E37" s="673">
        <v>0</v>
      </c>
      <c r="F37" s="673">
        <f t="shared" si="2"/>
        <v>0</v>
      </c>
    </row>
    <row r="38" spans="1:6">
      <c r="A38" s="2"/>
      <c r="B38" s="5" t="s">
        <v>42</v>
      </c>
      <c r="C38" s="6" t="s">
        <v>43</v>
      </c>
      <c r="D38" s="673">
        <v>0</v>
      </c>
      <c r="E38" s="673">
        <v>0</v>
      </c>
      <c r="F38" s="673">
        <f t="shared" si="2"/>
        <v>0</v>
      </c>
    </row>
    <row r="39" spans="1:6" ht="30">
      <c r="A39" s="2"/>
      <c r="B39" s="5">
        <v>24</v>
      </c>
      <c r="C39" s="6" t="s">
        <v>44</v>
      </c>
      <c r="D39" s="673">
        <v>0</v>
      </c>
      <c r="E39" s="673">
        <v>0</v>
      </c>
      <c r="F39" s="673">
        <f t="shared" si="2"/>
        <v>0</v>
      </c>
    </row>
    <row r="40" spans="1:6">
      <c r="A40" s="2"/>
      <c r="B40" s="5">
        <v>25</v>
      </c>
      <c r="C40" s="6" t="s">
        <v>25</v>
      </c>
      <c r="D40" s="674"/>
      <c r="E40" s="674"/>
      <c r="F40" s="8"/>
    </row>
    <row r="41" spans="1:6">
      <c r="A41" s="2"/>
      <c r="B41" s="5">
        <v>26</v>
      </c>
      <c r="C41" s="6" t="s">
        <v>25</v>
      </c>
      <c r="D41" s="674"/>
      <c r="E41" s="674"/>
      <c r="F41" s="8"/>
    </row>
    <row r="42" spans="1:6">
      <c r="A42" s="2"/>
      <c r="B42" s="5">
        <v>27</v>
      </c>
      <c r="C42" s="6" t="s">
        <v>25</v>
      </c>
      <c r="D42" s="674"/>
      <c r="E42" s="674"/>
      <c r="F42" s="8"/>
    </row>
    <row r="43" spans="1:6">
      <c r="A43" s="2"/>
      <c r="B43" s="5">
        <v>28</v>
      </c>
      <c r="C43" s="6" t="s">
        <v>1867</v>
      </c>
      <c r="D43" s="674"/>
      <c r="E43" s="674"/>
      <c r="F43" s="8"/>
    </row>
    <row r="44" spans="1:6">
      <c r="A44" s="2"/>
      <c r="B44" s="9">
        <v>29</v>
      </c>
      <c r="C44" s="10" t="s">
        <v>45</v>
      </c>
      <c r="D44" s="675">
        <f>D8+D14+D25+D26+D31+D34+D35</f>
        <v>2596078752.9839997</v>
      </c>
      <c r="E44" s="675">
        <f>E8+E14+E25+E26+E31+E35</f>
        <v>2403051121.4610004</v>
      </c>
      <c r="F44" s="675">
        <f t="shared" ref="F44" si="3">D44*8%</f>
        <v>207686300.23871997</v>
      </c>
    </row>
    <row r="47" spans="1:6">
      <c r="E47" s="925"/>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tabSelected="1" workbookViewId="0">
      <selection activeCell="D9" sqref="D9"/>
    </sheetView>
  </sheetViews>
  <sheetFormatPr defaultColWidth="9.140625" defaultRowHeight="15"/>
  <cols>
    <col min="1" max="1" width="4.42578125" style="1" customWidth="1"/>
    <col min="2" max="2" width="8.42578125" style="1" customWidth="1"/>
    <col min="3" max="3" width="60.140625" style="1" customWidth="1"/>
    <col min="4" max="4" width="17.5703125" style="1" customWidth="1"/>
    <col min="5" max="6" width="14.42578125" style="1" bestFit="1" customWidth="1"/>
    <col min="7" max="7" width="15.85546875" style="1" bestFit="1" customWidth="1"/>
    <col min="8" max="8" width="14.42578125" style="1" bestFit="1" customWidth="1"/>
    <col min="9" max="9" width="13.5703125" style="1" bestFit="1" customWidth="1"/>
    <col min="10" max="10" width="28.5703125" style="1" customWidth="1"/>
    <col min="11" max="11" width="15.5703125" style="1" customWidth="1"/>
    <col min="12" max="16384" width="9.140625" style="1"/>
  </cols>
  <sheetData>
    <row r="1" spans="1:8">
      <c r="A1" s="11"/>
    </row>
    <row r="2" spans="1:8">
      <c r="A2" s="11"/>
      <c r="B2" s="12" t="s">
        <v>1</v>
      </c>
    </row>
    <row r="3" spans="1:8">
      <c r="A3" s="11"/>
      <c r="B3" s="12"/>
    </row>
    <row r="4" spans="1:8">
      <c r="A4" s="11"/>
    </row>
    <row r="5" spans="1:8">
      <c r="A5" s="11"/>
      <c r="B5" s="13"/>
      <c r="C5" s="14"/>
      <c r="D5" s="15" t="s">
        <v>7</v>
      </c>
      <c r="E5" s="15" t="s">
        <v>8</v>
      </c>
      <c r="F5" s="15" t="s">
        <v>9</v>
      </c>
      <c r="G5" s="15" t="s">
        <v>46</v>
      </c>
      <c r="H5" s="15" t="s">
        <v>47</v>
      </c>
    </row>
    <row r="6" spans="1:8">
      <c r="A6" s="11"/>
      <c r="B6" s="16"/>
      <c r="C6" s="17"/>
      <c r="D6" s="87" t="s">
        <v>2115</v>
      </c>
      <c r="E6" s="87" t="s">
        <v>2102</v>
      </c>
      <c r="F6" s="87" t="s">
        <v>2099</v>
      </c>
      <c r="G6" s="87" t="s">
        <v>2100</v>
      </c>
      <c r="H6" s="87" t="s">
        <v>1868</v>
      </c>
    </row>
    <row r="7" spans="1:8">
      <c r="A7" s="11"/>
      <c r="B7" s="18"/>
      <c r="C7" s="1260" t="s">
        <v>48</v>
      </c>
      <c r="D7" s="1261"/>
      <c r="E7" s="1261"/>
      <c r="F7" s="1261"/>
      <c r="G7" s="1261"/>
      <c r="H7" s="1262"/>
    </row>
    <row r="8" spans="1:8">
      <c r="A8" s="11"/>
      <c r="B8" s="19">
        <v>1</v>
      </c>
      <c r="C8" s="20" t="s">
        <v>49</v>
      </c>
      <c r="D8" s="673">
        <v>471356880.75999999</v>
      </c>
      <c r="E8" s="673">
        <v>440774823.10432535</v>
      </c>
      <c r="F8" s="673">
        <v>422655584.12521672</v>
      </c>
      <c r="G8" s="673">
        <v>365624819.50999999</v>
      </c>
      <c r="H8" s="673">
        <v>364955562.54166609</v>
      </c>
    </row>
    <row r="9" spans="1:8">
      <c r="A9" s="11"/>
      <c r="B9" s="19">
        <v>2</v>
      </c>
      <c r="C9" s="20" t="s">
        <v>50</v>
      </c>
      <c r="D9" s="673">
        <v>526356880.75999999</v>
      </c>
      <c r="E9" s="673">
        <v>495774823.10432535</v>
      </c>
      <c r="F9" s="673">
        <v>477655584.12521672</v>
      </c>
      <c r="G9" s="673">
        <v>420624819.50999999</v>
      </c>
      <c r="H9" s="673">
        <v>419955562.54166609</v>
      </c>
    </row>
    <row r="10" spans="1:8">
      <c r="A10" s="11"/>
      <c r="B10" s="19">
        <v>3</v>
      </c>
      <c r="C10" s="20" t="s">
        <v>51</v>
      </c>
      <c r="D10" s="673">
        <v>596356880.75999999</v>
      </c>
      <c r="E10" s="673">
        <v>605774823.10432529</v>
      </c>
      <c r="F10" s="673">
        <v>552655584.12521672</v>
      </c>
      <c r="G10" s="673">
        <v>495624819.50999999</v>
      </c>
      <c r="H10" s="673">
        <v>494955562.54166609</v>
      </c>
    </row>
    <row r="11" spans="1:8">
      <c r="A11" s="11"/>
      <c r="B11" s="21"/>
      <c r="C11" s="1257" t="s">
        <v>52</v>
      </c>
      <c r="D11" s="1258"/>
      <c r="E11" s="1258"/>
      <c r="F11" s="1258"/>
      <c r="G11" s="1258"/>
      <c r="H11" s="1259"/>
    </row>
    <row r="12" spans="1:8">
      <c r="A12" s="11"/>
      <c r="B12" s="19">
        <v>4</v>
      </c>
      <c r="C12" s="20" t="s">
        <v>53</v>
      </c>
      <c r="D12" s="673">
        <v>2596078752.9839997</v>
      </c>
      <c r="E12" s="673">
        <v>2403051121.461</v>
      </c>
      <c r="F12" s="673">
        <v>2325774188.1329999</v>
      </c>
      <c r="G12" s="673">
        <v>2235154569.2420001</v>
      </c>
      <c r="H12" s="673">
        <v>2278688947.2365298</v>
      </c>
    </row>
    <row r="13" spans="1:8" ht="15" customHeight="1">
      <c r="A13" s="11"/>
      <c r="B13" s="21"/>
      <c r="C13" s="1263" t="s">
        <v>54</v>
      </c>
      <c r="D13" s="1264"/>
      <c r="E13" s="1264"/>
      <c r="F13" s="1264"/>
      <c r="G13" s="1264"/>
      <c r="H13" s="1265"/>
    </row>
    <row r="14" spans="1:8">
      <c r="A14" s="11"/>
      <c r="B14" s="19">
        <v>5</v>
      </c>
      <c r="C14" s="20" t="s">
        <v>55</v>
      </c>
      <c r="D14" s="676">
        <v>0.18156493912914246</v>
      </c>
      <c r="E14" s="676">
        <v>0.18342299053394434</v>
      </c>
      <c r="F14" s="676">
        <v>0.18172683585610722</v>
      </c>
      <c r="G14" s="676">
        <v>0.163579</v>
      </c>
      <c r="H14" s="676">
        <v>0.16016032507827116</v>
      </c>
    </row>
    <row r="15" spans="1:8">
      <c r="A15" s="11"/>
      <c r="B15" s="19">
        <v>6</v>
      </c>
      <c r="C15" s="20" t="s">
        <v>56</v>
      </c>
      <c r="D15" s="676">
        <v>0.2027507371087999</v>
      </c>
      <c r="E15" s="676">
        <v>0.20631056021933716</v>
      </c>
      <c r="F15" s="676">
        <v>0.20537487541241123</v>
      </c>
      <c r="G15" s="676">
        <v>0.18818599999999999</v>
      </c>
      <c r="H15" s="676">
        <v>0.18429701124893128</v>
      </c>
    </row>
    <row r="16" spans="1:8">
      <c r="A16" s="11"/>
      <c r="B16" s="19">
        <v>7</v>
      </c>
      <c r="C16" s="20" t="s">
        <v>57</v>
      </c>
      <c r="D16" s="676">
        <v>0.22971447999200026</v>
      </c>
      <c r="E16" s="676">
        <v>0.25208569959012278</v>
      </c>
      <c r="F16" s="676">
        <v>0.23762220208009849</v>
      </c>
      <c r="G16" s="676">
        <v>0.22174099999999999</v>
      </c>
      <c r="H16" s="676">
        <v>0.21721067420892234</v>
      </c>
    </row>
    <row r="17" spans="1:8" ht="29.1" customHeight="1">
      <c r="A17" s="11"/>
      <c r="B17" s="21"/>
      <c r="C17" s="1254" t="s">
        <v>58</v>
      </c>
      <c r="D17" s="1255"/>
      <c r="E17" s="1255"/>
      <c r="F17" s="1255"/>
      <c r="G17" s="1255"/>
      <c r="H17" s="1256"/>
    </row>
    <row r="18" spans="1:8" ht="30">
      <c r="A18" s="11"/>
      <c r="B18" s="19" t="s">
        <v>59</v>
      </c>
      <c r="C18" s="6" t="s">
        <v>60</v>
      </c>
      <c r="D18" s="676">
        <v>3.4000000000000002E-2</v>
      </c>
      <c r="E18" s="676">
        <v>3.4000000000000002E-2</v>
      </c>
      <c r="F18" s="676">
        <v>3.4000000000000002E-2</v>
      </c>
      <c r="G18" s="676">
        <v>3.4000000000000002E-2</v>
      </c>
      <c r="H18" s="676">
        <v>3.4000000000000002E-2</v>
      </c>
    </row>
    <row r="19" spans="1:8">
      <c r="A19" s="11"/>
      <c r="B19" s="19" t="s">
        <v>61</v>
      </c>
      <c r="C19" s="6" t="s">
        <v>62</v>
      </c>
      <c r="D19" s="676">
        <v>1.9100000000000006E-2</v>
      </c>
      <c r="E19" s="676">
        <v>1.9100000000000006E-2</v>
      </c>
      <c r="F19" s="676">
        <v>1.9100000000000006E-2</v>
      </c>
      <c r="G19" s="676">
        <v>1.9100000000000006E-2</v>
      </c>
      <c r="H19" s="676">
        <v>1.9100000000000006E-2</v>
      </c>
    </row>
    <row r="20" spans="1:8">
      <c r="A20" s="11"/>
      <c r="B20" s="19" t="s">
        <v>63</v>
      </c>
      <c r="C20" s="6" t="s">
        <v>64</v>
      </c>
      <c r="D20" s="676">
        <v>2.5500000000000009E-2</v>
      </c>
      <c r="E20" s="676">
        <v>2.5500000000000009E-2</v>
      </c>
      <c r="F20" s="676">
        <v>2.5500000000000009E-2</v>
      </c>
      <c r="G20" s="676">
        <v>2.5500000000000009E-2</v>
      </c>
      <c r="H20" s="676">
        <v>2.5500000000000009E-2</v>
      </c>
    </row>
    <row r="21" spans="1:8">
      <c r="A21" s="11"/>
      <c r="B21" s="19" t="s">
        <v>65</v>
      </c>
      <c r="C21" s="6" t="s">
        <v>66</v>
      </c>
      <c r="D21" s="676">
        <v>0.114</v>
      </c>
      <c r="E21" s="676">
        <v>0.114</v>
      </c>
      <c r="F21" s="676">
        <v>0.114</v>
      </c>
      <c r="G21" s="676">
        <v>0.114</v>
      </c>
      <c r="H21" s="676">
        <v>0.114</v>
      </c>
    </row>
    <row r="22" spans="1:8" ht="15.75" customHeight="1">
      <c r="A22" s="11"/>
      <c r="B22" s="21"/>
      <c r="C22" s="1254" t="s">
        <v>67</v>
      </c>
      <c r="D22" s="1255"/>
      <c r="E22" s="1255"/>
      <c r="F22" s="1255"/>
      <c r="G22" s="1255"/>
      <c r="H22" s="1256"/>
    </row>
    <row r="23" spans="1:8">
      <c r="A23" s="11"/>
      <c r="B23" s="19">
        <v>8</v>
      </c>
      <c r="C23" s="20" t="s">
        <v>68</v>
      </c>
      <c r="D23" s="676">
        <v>2.5000000000000001E-2</v>
      </c>
      <c r="E23" s="676">
        <v>2.5000000000000001E-2</v>
      </c>
      <c r="F23" s="676">
        <v>2.5000000000000001E-2</v>
      </c>
      <c r="G23" s="676">
        <v>2.4999999999999998E-2</v>
      </c>
      <c r="H23" s="676">
        <v>2.4999999999999894E-2</v>
      </c>
    </row>
    <row r="24" spans="1:8" ht="30">
      <c r="A24" s="11"/>
      <c r="B24" s="19" t="s">
        <v>20</v>
      </c>
      <c r="C24" s="20" t="s">
        <v>69</v>
      </c>
      <c r="D24" s="676">
        <v>0</v>
      </c>
      <c r="E24" s="676">
        <v>0</v>
      </c>
      <c r="F24" s="676">
        <v>0</v>
      </c>
      <c r="G24" s="676">
        <v>0</v>
      </c>
      <c r="H24" s="676">
        <v>0</v>
      </c>
    </row>
    <row r="25" spans="1:8">
      <c r="A25" s="11"/>
      <c r="B25" s="19">
        <v>9</v>
      </c>
      <c r="C25" s="20" t="s">
        <v>70</v>
      </c>
      <c r="D25" s="676">
        <v>1.4971999999999999E-2</v>
      </c>
      <c r="E25" s="676">
        <v>1.0080999999999857E-2</v>
      </c>
      <c r="F25" s="676">
        <v>9.816000000000203E-3</v>
      </c>
      <c r="G25" s="676">
        <v>9.8170000000001277E-3</v>
      </c>
      <c r="H25" s="676">
        <v>9.8339999999999851E-3</v>
      </c>
    </row>
    <row r="26" spans="1:8">
      <c r="A26" s="11"/>
      <c r="B26" s="19" t="s">
        <v>71</v>
      </c>
      <c r="C26" s="20" t="s">
        <v>72</v>
      </c>
      <c r="D26" s="676">
        <v>0</v>
      </c>
      <c r="E26" s="676">
        <v>0</v>
      </c>
      <c r="F26" s="676">
        <v>0</v>
      </c>
      <c r="G26" s="676">
        <v>0</v>
      </c>
      <c r="H26" s="676">
        <v>0</v>
      </c>
    </row>
    <row r="27" spans="1:8">
      <c r="A27" s="11"/>
      <c r="B27" s="19">
        <v>10</v>
      </c>
      <c r="C27" s="20" t="s">
        <v>73</v>
      </c>
      <c r="D27" s="676">
        <v>0</v>
      </c>
      <c r="E27" s="676">
        <v>0</v>
      </c>
      <c r="F27" s="676">
        <v>0</v>
      </c>
      <c r="G27" s="676">
        <v>0</v>
      </c>
      <c r="H27" s="676">
        <v>0</v>
      </c>
    </row>
    <row r="28" spans="1:8">
      <c r="A28" s="11"/>
      <c r="B28" s="19" t="s">
        <v>74</v>
      </c>
      <c r="C28" s="6" t="s">
        <v>75</v>
      </c>
      <c r="D28" s="676">
        <v>0.02</v>
      </c>
      <c r="E28" s="676">
        <v>0.02</v>
      </c>
      <c r="F28" s="676">
        <v>0.02</v>
      </c>
      <c r="G28" s="676">
        <v>1.9999999999999997E-2</v>
      </c>
      <c r="H28" s="676">
        <v>2.0000000000000177E-2</v>
      </c>
    </row>
    <row r="29" spans="1:8">
      <c r="A29" s="11"/>
      <c r="B29" s="19">
        <v>11</v>
      </c>
      <c r="C29" s="20" t="s">
        <v>76</v>
      </c>
      <c r="D29" s="676">
        <v>5.9972000000000004E-2</v>
      </c>
      <c r="E29" s="676">
        <v>5.5080999999999859E-2</v>
      </c>
      <c r="F29" s="676">
        <v>5.4816000000017406E-2</v>
      </c>
      <c r="G29" s="676">
        <v>5.4816999999982234E-2</v>
      </c>
      <c r="H29" s="676">
        <v>5.4833999999986449E-2</v>
      </c>
    </row>
    <row r="30" spans="1:8">
      <c r="A30" s="11"/>
      <c r="B30" s="19" t="s">
        <v>77</v>
      </c>
      <c r="C30" s="20" t="s">
        <v>78</v>
      </c>
      <c r="D30" s="676">
        <v>0.17397199999999999</v>
      </c>
      <c r="E30" s="676">
        <v>0.16908100000000001</v>
      </c>
      <c r="F30" s="676">
        <v>0.16881599999999999</v>
      </c>
      <c r="G30" s="676">
        <v>0.16881699999999999</v>
      </c>
      <c r="H30" s="676">
        <v>0.16883400000000001</v>
      </c>
    </row>
    <row r="31" spans="1:8" ht="14.45" customHeight="1">
      <c r="A31" s="11"/>
      <c r="B31" s="19">
        <v>12</v>
      </c>
      <c r="C31" s="20" t="s">
        <v>79</v>
      </c>
      <c r="D31" s="673">
        <v>300403902.919824</v>
      </c>
      <c r="E31" s="673">
        <v>286739246.2186752</v>
      </c>
      <c r="F31" s="673">
        <v>273573458.66589141</v>
      </c>
      <c r="G31" s="673">
        <v>265042863.89410999</v>
      </c>
      <c r="H31" s="673">
        <v>262414559.91602224</v>
      </c>
    </row>
    <row r="32" spans="1:8">
      <c r="A32" s="11"/>
      <c r="B32" s="21"/>
      <c r="C32" s="1257" t="s">
        <v>80</v>
      </c>
      <c r="D32" s="1258"/>
      <c r="E32" s="1258"/>
      <c r="F32" s="1258"/>
      <c r="G32" s="1258"/>
      <c r="H32" s="1259"/>
    </row>
    <row r="33" spans="1:8">
      <c r="A33" s="11"/>
      <c r="B33" s="19">
        <v>13</v>
      </c>
      <c r="C33" s="22" t="s">
        <v>81</v>
      </c>
      <c r="D33" s="673">
        <v>7193144628.0520601</v>
      </c>
      <c r="E33" s="673">
        <v>6647449387.0823898</v>
      </c>
      <c r="F33" s="673">
        <v>6291163933.092</v>
      </c>
      <c r="G33" s="673">
        <v>6100008458.6280003</v>
      </c>
      <c r="H33" s="673">
        <v>6145422455.1879997</v>
      </c>
    </row>
    <row r="34" spans="1:8">
      <c r="A34" s="11"/>
      <c r="B34" s="5">
        <v>14</v>
      </c>
      <c r="C34" s="23" t="s">
        <v>82</v>
      </c>
      <c r="D34" s="687">
        <v>7.3174000000000003E-2</v>
      </c>
      <c r="E34" s="687">
        <v>7.4581210662203218E-2</v>
      </c>
      <c r="F34" s="687">
        <v>7.5924835086987968E-2</v>
      </c>
      <c r="G34" s="687">
        <v>6.8955000000000002E-2</v>
      </c>
      <c r="H34" s="687">
        <v>6.8335999999999994E-2</v>
      </c>
    </row>
    <row r="35" spans="1:8">
      <c r="B35" s="21"/>
      <c r="C35" s="1254" t="s">
        <v>83</v>
      </c>
      <c r="D35" s="1255"/>
      <c r="E35" s="1255"/>
      <c r="F35" s="1255"/>
      <c r="G35" s="1255"/>
      <c r="H35" s="1256"/>
    </row>
    <row r="36" spans="1:8" s="24" customFormat="1" ht="30">
      <c r="B36" s="5" t="s">
        <v>84</v>
      </c>
      <c r="C36" s="6" t="s">
        <v>85</v>
      </c>
      <c r="D36" s="677"/>
      <c r="E36" s="25"/>
      <c r="F36" s="25"/>
      <c r="G36" s="25"/>
      <c r="H36" s="25"/>
    </row>
    <row r="37" spans="1:8" s="24" customFormat="1">
      <c r="B37" s="5" t="s">
        <v>86</v>
      </c>
      <c r="C37" s="6" t="s">
        <v>62</v>
      </c>
      <c r="D37" s="677"/>
      <c r="E37" s="25"/>
      <c r="F37" s="25"/>
      <c r="G37" s="25"/>
      <c r="H37" s="25"/>
    </row>
    <row r="38" spans="1:8" s="24" customFormat="1">
      <c r="B38" s="5" t="s">
        <v>87</v>
      </c>
      <c r="C38" s="6" t="s">
        <v>88</v>
      </c>
      <c r="D38" s="677"/>
      <c r="E38" s="25"/>
      <c r="F38" s="25"/>
      <c r="G38" s="25"/>
      <c r="H38" s="25"/>
    </row>
    <row r="39" spans="1:8" s="24" customFormat="1">
      <c r="B39" s="21"/>
      <c r="C39" s="1254" t="s">
        <v>89</v>
      </c>
      <c r="D39" s="1255"/>
      <c r="E39" s="1255"/>
      <c r="F39" s="1255"/>
      <c r="G39" s="1255"/>
      <c r="H39" s="1256"/>
    </row>
    <row r="40" spans="1:8" s="24" customFormat="1">
      <c r="B40" s="5" t="s">
        <v>90</v>
      </c>
      <c r="C40" s="26" t="s">
        <v>91</v>
      </c>
      <c r="D40" s="676">
        <v>0.03</v>
      </c>
      <c r="E40" s="676">
        <v>0.03</v>
      </c>
      <c r="F40" s="676">
        <v>0.03</v>
      </c>
      <c r="G40" s="676">
        <v>0.03</v>
      </c>
      <c r="H40" s="676">
        <v>0.03</v>
      </c>
    </row>
    <row r="41" spans="1:8" s="24" customFormat="1">
      <c r="B41" s="5" t="s">
        <v>92</v>
      </c>
      <c r="C41" s="26" t="s">
        <v>93</v>
      </c>
      <c r="D41" s="676">
        <v>0.03</v>
      </c>
      <c r="E41" s="676">
        <v>0.03</v>
      </c>
      <c r="F41" s="676">
        <v>0.03</v>
      </c>
      <c r="G41" s="676">
        <v>0.03</v>
      </c>
      <c r="H41" s="676">
        <v>0.03</v>
      </c>
    </row>
    <row r="42" spans="1:8">
      <c r="A42" s="11"/>
      <c r="B42" s="21"/>
      <c r="C42" s="1257" t="s">
        <v>94</v>
      </c>
      <c r="D42" s="1258"/>
      <c r="E42" s="1258"/>
      <c r="F42" s="1258"/>
      <c r="G42" s="1258"/>
      <c r="H42" s="1259"/>
    </row>
    <row r="43" spans="1:8" ht="30">
      <c r="A43" s="11"/>
      <c r="B43" s="19">
        <v>15</v>
      </c>
      <c r="C43" s="22" t="s">
        <v>95</v>
      </c>
      <c r="D43" s="673">
        <v>2885549736.9208083</v>
      </c>
      <c r="E43" s="673">
        <v>2778060540.2273245</v>
      </c>
      <c r="F43" s="673">
        <v>2812221388.9364247</v>
      </c>
      <c r="G43" s="673">
        <v>2964772453.2894664</v>
      </c>
      <c r="H43" s="673">
        <v>3202544958.555233</v>
      </c>
    </row>
    <row r="44" spans="1:8">
      <c r="A44" s="11"/>
      <c r="B44" s="5" t="s">
        <v>96</v>
      </c>
      <c r="C44" s="23" t="s">
        <v>97</v>
      </c>
      <c r="D44" s="673">
        <v>1808728318.6898749</v>
      </c>
      <c r="E44" s="673">
        <v>1870776902.7431667</v>
      </c>
      <c r="F44" s="673">
        <v>1983061610.7398748</v>
      </c>
      <c r="G44" s="673">
        <v>2140404471.2781248</v>
      </c>
      <c r="H44" s="673">
        <v>2322573347.2771664</v>
      </c>
    </row>
    <row r="45" spans="1:8">
      <c r="A45" s="11"/>
      <c r="B45" s="5" t="s">
        <v>98</v>
      </c>
      <c r="C45" s="23" t="s">
        <v>99</v>
      </c>
      <c r="D45" s="673">
        <v>52098395.667124994</v>
      </c>
      <c r="E45" s="673">
        <v>40475697.542374998</v>
      </c>
      <c r="F45" s="673">
        <v>42396947.70470833</v>
      </c>
      <c r="G45" s="673">
        <v>43678394.286124997</v>
      </c>
      <c r="H45" s="673">
        <v>45431212.123916663</v>
      </c>
    </row>
    <row r="46" spans="1:8">
      <c r="A46" s="11"/>
      <c r="B46" s="19">
        <v>16</v>
      </c>
      <c r="C46" s="22" t="s">
        <v>100</v>
      </c>
      <c r="D46" s="673">
        <v>1756629923.0227499</v>
      </c>
      <c r="E46" s="673">
        <v>1830301205.2007916</v>
      </c>
      <c r="F46" s="673">
        <v>1940664663.0351667</v>
      </c>
      <c r="G46" s="673">
        <v>2096726076.9919999</v>
      </c>
      <c r="H46" s="673">
        <v>2277142135.1532502</v>
      </c>
    </row>
    <row r="47" spans="1:8">
      <c r="A47" s="11"/>
      <c r="B47" s="19">
        <v>17</v>
      </c>
      <c r="C47" s="22" t="s">
        <v>101</v>
      </c>
      <c r="D47" s="676">
        <v>1.650798745350575</v>
      </c>
      <c r="E47" s="676">
        <v>1.5241252718488125</v>
      </c>
      <c r="F47" s="676">
        <v>1.4542333693895209</v>
      </c>
      <c r="G47" s="676">
        <v>1.4142983231079971</v>
      </c>
      <c r="H47" s="676">
        <v>1.4058119048055309</v>
      </c>
    </row>
    <row r="48" spans="1:8">
      <c r="A48" s="11"/>
      <c r="B48" s="21"/>
      <c r="C48" s="1257"/>
      <c r="D48" s="1258"/>
      <c r="E48" s="1258"/>
      <c r="F48" s="1258"/>
      <c r="G48" s="1258"/>
      <c r="H48" s="1259"/>
    </row>
    <row r="49" spans="1:9">
      <c r="A49" s="11"/>
      <c r="B49" s="19">
        <v>18</v>
      </c>
      <c r="C49" s="22" t="s">
        <v>102</v>
      </c>
      <c r="D49" s="673">
        <v>4658614445.6522303</v>
      </c>
      <c r="E49" s="673">
        <v>4338501328.9334269</v>
      </c>
      <c r="F49" s="673">
        <v>4054182820.9841022</v>
      </c>
      <c r="G49" s="673">
        <v>3733000368.7496152</v>
      </c>
      <c r="H49" s="673">
        <v>3796574126.7249146</v>
      </c>
    </row>
    <row r="50" spans="1:9">
      <c r="A50" s="11"/>
      <c r="B50" s="19">
        <v>19</v>
      </c>
      <c r="C50" s="27" t="s">
        <v>103</v>
      </c>
      <c r="D50" s="673">
        <v>2908030094.401988</v>
      </c>
      <c r="E50" s="673">
        <v>2764536973.8595314</v>
      </c>
      <c r="F50" s="673">
        <v>2738308651.367466</v>
      </c>
      <c r="G50" s="673">
        <v>2647364386.0396538</v>
      </c>
      <c r="H50" s="673">
        <v>2640559358.5243959</v>
      </c>
    </row>
    <row r="51" spans="1:9">
      <c r="A51" s="11"/>
      <c r="B51" s="19">
        <v>20</v>
      </c>
      <c r="C51" s="22" t="s">
        <v>104</v>
      </c>
      <c r="D51" s="687">
        <v>1.6019828868415598</v>
      </c>
      <c r="E51" s="687">
        <v>1.5693410397316936</v>
      </c>
      <c r="F51" s="687">
        <v>1.4805426769402019</v>
      </c>
      <c r="G51" s="687">
        <v>1.4100818113421958</v>
      </c>
      <c r="H51" s="687">
        <v>1.4377916233803303</v>
      </c>
    </row>
    <row r="52" spans="1:9">
      <c r="A52" s="11"/>
    </row>
    <row r="53" spans="1:9">
      <c r="A53" s="11"/>
    </row>
    <row r="54" spans="1:9">
      <c r="A54" s="11"/>
    </row>
    <row r="55" spans="1:9">
      <c r="A55" s="11"/>
    </row>
    <row r="56" spans="1:9">
      <c r="A56" s="11"/>
      <c r="I56" s="683"/>
    </row>
    <row r="57" spans="1:9">
      <c r="A57" s="11"/>
    </row>
    <row r="58" spans="1:9">
      <c r="A58" s="11"/>
      <c r="F58" s="927"/>
    </row>
    <row r="59" spans="1:9">
      <c r="A59" s="11"/>
      <c r="D59" s="927"/>
    </row>
    <row r="60" spans="1:9">
      <c r="A60" s="11"/>
    </row>
    <row r="61" spans="1:9">
      <c r="A61" s="11"/>
      <c r="D61" s="927"/>
    </row>
    <row r="62" spans="1:9">
      <c r="A62" s="11"/>
    </row>
    <row r="63" spans="1:9">
      <c r="A63" s="11"/>
    </row>
    <row r="64" spans="1:9">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0">
      <c r="A97" s="11"/>
    </row>
    <row r="98" spans="1:10">
      <c r="A98" s="11"/>
    </row>
    <row r="99" spans="1:10">
      <c r="A99" s="11"/>
    </row>
    <row r="100" spans="1:10">
      <c r="A100" s="11"/>
    </row>
    <row r="101" spans="1:10">
      <c r="A101" s="11"/>
    </row>
    <row r="102" spans="1:10">
      <c r="A102" s="11"/>
    </row>
    <row r="103" spans="1:10">
      <c r="A103" s="11"/>
    </row>
    <row r="104" spans="1:10">
      <c r="A104" s="11"/>
    </row>
    <row r="105" spans="1:10">
      <c r="A105" s="11"/>
      <c r="B105" s="11"/>
      <c r="C105" s="11"/>
      <c r="D105" s="11"/>
      <c r="E105" s="11"/>
      <c r="F105" s="11"/>
      <c r="G105" s="11"/>
      <c r="H105" s="11"/>
      <c r="I105" s="11"/>
      <c r="J105" s="11"/>
    </row>
    <row r="106" spans="1:10">
      <c r="A106" s="11"/>
      <c r="B106" s="11"/>
      <c r="C106" s="11"/>
      <c r="D106" s="11"/>
      <c r="E106" s="11"/>
      <c r="F106" s="11"/>
      <c r="G106" s="11"/>
      <c r="H106" s="11"/>
      <c r="I106" s="11"/>
      <c r="J106" s="11"/>
    </row>
    <row r="107" spans="1:10">
      <c r="A107" s="11"/>
      <c r="B107" s="11"/>
      <c r="C107" s="11"/>
      <c r="D107" s="11"/>
      <c r="E107" s="11"/>
      <c r="F107" s="11"/>
      <c r="G107" s="11"/>
      <c r="H107" s="11"/>
      <c r="I107" s="11"/>
      <c r="J107" s="11"/>
    </row>
    <row r="108" spans="1:10">
      <c r="A108" s="11"/>
      <c r="B108" s="11"/>
      <c r="C108" s="11"/>
      <c r="D108" s="11"/>
      <c r="E108" s="11"/>
      <c r="F108" s="11"/>
      <c r="G108" s="11"/>
      <c r="H108" s="11"/>
      <c r="I108" s="11"/>
      <c r="J108" s="11"/>
    </row>
    <row r="109" spans="1:10">
      <c r="A109" s="11"/>
      <c r="B109" s="11"/>
      <c r="C109" s="11"/>
      <c r="D109" s="11"/>
      <c r="E109" s="11"/>
      <c r="F109" s="11"/>
      <c r="G109" s="11"/>
      <c r="H109" s="11"/>
      <c r="I109" s="11"/>
      <c r="J109" s="11"/>
    </row>
    <row r="110" spans="1:10">
      <c r="A110" s="11"/>
      <c r="B110" s="11"/>
      <c r="C110" s="11"/>
      <c r="D110" s="11"/>
      <c r="E110" s="11"/>
      <c r="F110" s="11"/>
      <c r="G110" s="11"/>
      <c r="H110" s="11"/>
      <c r="I110" s="11"/>
      <c r="J110" s="11"/>
    </row>
    <row r="111" spans="1:10">
      <c r="A111" s="11"/>
      <c r="B111" s="11"/>
      <c r="C111" s="11"/>
      <c r="D111" s="11"/>
      <c r="E111" s="11"/>
      <c r="F111" s="11"/>
      <c r="G111" s="11"/>
      <c r="H111" s="11"/>
      <c r="I111" s="11"/>
      <c r="J111" s="11"/>
    </row>
    <row r="112" spans="1:10">
      <c r="A112" s="11"/>
      <c r="B112" s="11"/>
      <c r="C112" s="11"/>
      <c r="D112" s="11"/>
      <c r="E112" s="11"/>
      <c r="F112" s="11"/>
      <c r="G112" s="11"/>
      <c r="H112" s="11"/>
      <c r="I112" s="11"/>
      <c r="J112" s="11"/>
    </row>
    <row r="113" spans="1:10">
      <c r="A113" s="11"/>
      <c r="B113" s="11"/>
      <c r="C113" s="11"/>
      <c r="D113" s="11"/>
      <c r="E113" s="11"/>
      <c r="F113" s="11"/>
      <c r="G113" s="11"/>
      <c r="H113" s="11"/>
      <c r="I113" s="11"/>
      <c r="J113" s="11"/>
    </row>
    <row r="114" spans="1:10">
      <c r="A114" s="11"/>
      <c r="B114" s="11"/>
      <c r="C114" s="11"/>
      <c r="D114" s="11"/>
      <c r="E114" s="11"/>
      <c r="F114" s="11"/>
      <c r="G114" s="11"/>
      <c r="H114" s="11"/>
      <c r="I114" s="11"/>
      <c r="J114" s="11"/>
    </row>
    <row r="115" spans="1:10">
      <c r="A115" s="11"/>
      <c r="B115" s="11"/>
      <c r="C115" s="11"/>
      <c r="D115" s="11"/>
      <c r="E115" s="11"/>
      <c r="F115" s="11"/>
      <c r="G115" s="11"/>
      <c r="H115" s="11"/>
      <c r="I115" s="11"/>
      <c r="J115" s="11"/>
    </row>
    <row r="116" spans="1:10">
      <c r="A116" s="11"/>
      <c r="B116" s="11"/>
      <c r="C116" s="11"/>
      <c r="D116" s="11"/>
      <c r="E116" s="11"/>
      <c r="F116" s="11"/>
      <c r="G116" s="11"/>
      <c r="H116" s="11"/>
      <c r="I116" s="11"/>
      <c r="J116" s="11"/>
    </row>
    <row r="117" spans="1:10">
      <c r="A117" s="11"/>
      <c r="B117" s="11"/>
      <c r="C117" s="11"/>
      <c r="D117" s="11"/>
      <c r="E117" s="11"/>
      <c r="F117" s="11"/>
      <c r="G117" s="11"/>
      <c r="H117" s="11"/>
      <c r="I117" s="11"/>
      <c r="J117" s="11"/>
    </row>
    <row r="118" spans="1:10">
      <c r="A118" s="11"/>
      <c r="B118" s="11"/>
      <c r="C118" s="11"/>
      <c r="D118" s="11"/>
      <c r="E118" s="11"/>
      <c r="F118" s="11"/>
      <c r="G118" s="11"/>
      <c r="H118" s="11"/>
      <c r="I118" s="11"/>
      <c r="J118" s="11"/>
    </row>
    <row r="119" spans="1:10">
      <c r="A119" s="11"/>
      <c r="B119" s="11"/>
      <c r="C119" s="11"/>
      <c r="D119" s="11"/>
      <c r="E119" s="11"/>
      <c r="F119" s="11"/>
      <c r="G119" s="11"/>
      <c r="H119" s="11"/>
      <c r="I119" s="11"/>
      <c r="J119" s="11"/>
    </row>
    <row r="120" spans="1:10">
      <c r="A120" s="11"/>
      <c r="B120" s="11"/>
      <c r="C120" s="11"/>
      <c r="D120" s="11"/>
      <c r="E120" s="11"/>
      <c r="F120" s="11"/>
      <c r="G120" s="11"/>
      <c r="H120" s="11"/>
      <c r="I120" s="11"/>
      <c r="J120" s="11"/>
    </row>
    <row r="121" spans="1:10">
      <c r="A121" s="11"/>
      <c r="B121" s="11"/>
      <c r="C121" s="11"/>
      <c r="D121" s="11"/>
      <c r="E121" s="11"/>
      <c r="F121" s="11"/>
      <c r="G121" s="11"/>
      <c r="H121" s="11"/>
      <c r="I121" s="11"/>
      <c r="J121" s="11"/>
    </row>
    <row r="122" spans="1:10">
      <c r="A122" s="11"/>
      <c r="B122" s="11"/>
      <c r="C122" s="11"/>
      <c r="D122" s="11"/>
      <c r="E122" s="11"/>
      <c r="F122" s="11"/>
      <c r="G122" s="11"/>
      <c r="H122" s="11"/>
      <c r="I122" s="11"/>
      <c r="J122" s="11"/>
    </row>
    <row r="123" spans="1:10">
      <c r="A123" s="11"/>
      <c r="B123" s="11"/>
      <c r="C123" s="11"/>
      <c r="D123" s="11"/>
      <c r="E123" s="11"/>
      <c r="F123" s="11"/>
      <c r="G123" s="11"/>
      <c r="H123" s="11"/>
      <c r="I123" s="11"/>
      <c r="J123" s="11"/>
    </row>
    <row r="124" spans="1:10">
      <c r="A124" s="11"/>
      <c r="B124" s="11"/>
      <c r="C124" s="11"/>
      <c r="D124" s="11"/>
      <c r="E124" s="11"/>
      <c r="F124" s="11"/>
      <c r="G124" s="11"/>
      <c r="H124" s="11"/>
      <c r="I124" s="11"/>
      <c r="J124" s="11"/>
    </row>
    <row r="125" spans="1:10">
      <c r="A125" s="11"/>
      <c r="B125" s="11"/>
      <c r="C125" s="11"/>
      <c r="D125" s="11"/>
      <c r="E125" s="11"/>
      <c r="F125" s="11"/>
      <c r="G125" s="11"/>
      <c r="H125" s="11"/>
      <c r="I125" s="11"/>
      <c r="J125" s="11"/>
    </row>
    <row r="126" spans="1:10">
      <c r="A126" s="11"/>
      <c r="B126" s="11"/>
      <c r="C126" s="11"/>
      <c r="D126" s="11"/>
      <c r="E126" s="11"/>
      <c r="F126" s="11"/>
      <c r="G126" s="11"/>
      <c r="H126" s="11"/>
      <c r="I126" s="11"/>
      <c r="J126" s="11"/>
    </row>
    <row r="127" spans="1:10">
      <c r="A127" s="11"/>
      <c r="B127" s="11"/>
      <c r="C127" s="11"/>
      <c r="D127" s="11"/>
      <c r="E127" s="11"/>
      <c r="F127" s="11"/>
      <c r="G127" s="11"/>
      <c r="H127" s="11"/>
      <c r="I127" s="11"/>
      <c r="J127" s="11"/>
    </row>
    <row r="128" spans="1:10">
      <c r="A128" s="11"/>
      <c r="B128" s="11"/>
      <c r="C128" s="11"/>
      <c r="D128" s="11"/>
      <c r="E128" s="11"/>
      <c r="F128" s="11"/>
      <c r="G128" s="11"/>
      <c r="H128" s="11"/>
      <c r="I128" s="11"/>
      <c r="J128" s="11"/>
    </row>
    <row r="129" spans="1:10">
      <c r="A129" s="11"/>
      <c r="B129" s="11"/>
      <c r="C129" s="11"/>
      <c r="D129" s="11"/>
      <c r="E129" s="11"/>
      <c r="F129" s="11"/>
      <c r="G129" s="11"/>
      <c r="H129" s="11"/>
      <c r="I129" s="11"/>
      <c r="J129" s="11"/>
    </row>
    <row r="130" spans="1:10">
      <c r="A130" s="11"/>
      <c r="B130" s="11"/>
      <c r="C130" s="11"/>
      <c r="D130" s="11"/>
      <c r="E130" s="11"/>
      <c r="F130" s="11"/>
      <c r="G130" s="11"/>
      <c r="H130" s="11"/>
      <c r="I130" s="11"/>
      <c r="J130" s="11"/>
    </row>
    <row r="131" spans="1:10">
      <c r="A131" s="11"/>
      <c r="B131" s="11"/>
      <c r="C131" s="11"/>
      <c r="D131" s="11"/>
      <c r="E131" s="11"/>
      <c r="F131" s="11"/>
      <c r="G131" s="11"/>
      <c r="H131" s="11"/>
      <c r="I131" s="11"/>
      <c r="J131" s="11"/>
    </row>
    <row r="132" spans="1:10">
      <c r="A132" s="11"/>
      <c r="B132" s="11"/>
      <c r="C132" s="11"/>
      <c r="D132" s="11"/>
      <c r="E132" s="11"/>
      <c r="F132" s="11"/>
      <c r="G132" s="11"/>
      <c r="H132" s="11"/>
      <c r="I132" s="11"/>
      <c r="J132" s="11"/>
    </row>
    <row r="133" spans="1:10">
      <c r="A133" s="11"/>
      <c r="B133" s="11"/>
      <c r="C133" s="11"/>
      <c r="D133" s="11"/>
      <c r="E133" s="11"/>
      <c r="F133" s="11"/>
      <c r="G133" s="11"/>
      <c r="H133" s="11"/>
      <c r="I133" s="11"/>
      <c r="J133" s="11"/>
    </row>
    <row r="134" spans="1:10">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B24" sqref="B24"/>
    </sheetView>
  </sheetViews>
  <sheetFormatPr defaultColWidth="9.140625" defaultRowHeight="15"/>
  <cols>
    <col min="1" max="1" width="6.140625" style="1" customWidth="1"/>
    <col min="2" max="2" width="74.140625" style="1" customWidth="1"/>
    <col min="3" max="3" width="19.140625" style="1" customWidth="1"/>
    <col min="4" max="16384" width="9.140625" style="1"/>
  </cols>
  <sheetData>
    <row r="3" spans="1:3">
      <c r="A3" s="12" t="s">
        <v>3</v>
      </c>
    </row>
    <row r="7" spans="1:3">
      <c r="C7" s="19" t="s">
        <v>7</v>
      </c>
    </row>
    <row r="8" spans="1:3">
      <c r="A8" s="30"/>
      <c r="B8" s="31"/>
      <c r="C8" s="19" t="s">
        <v>10</v>
      </c>
    </row>
    <row r="9" spans="1:3" ht="15.75" customHeight="1">
      <c r="A9" s="19">
        <v>1</v>
      </c>
      <c r="B9" s="32" t="s">
        <v>108</v>
      </c>
      <c r="C9" s="19"/>
    </row>
    <row r="10" spans="1:3">
      <c r="A10" s="19">
        <v>2</v>
      </c>
      <c r="B10" s="32" t="s">
        <v>109</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B25" sqref="B25"/>
    </sheetView>
  </sheetViews>
  <sheetFormatPr defaultColWidth="9.140625" defaultRowHeight="15"/>
  <cols>
    <col min="1" max="1" width="4.5703125" style="1" customWidth="1"/>
    <col min="2" max="2" width="68.140625" style="1" customWidth="1"/>
    <col min="3" max="3" width="21.140625" style="1" customWidth="1"/>
    <col min="4" max="4" width="32.140625" style="1" customWidth="1"/>
    <col min="5" max="16384" width="9.140625" style="1"/>
  </cols>
  <sheetData>
    <row r="2" spans="1:4">
      <c r="A2" s="12" t="s">
        <v>2</v>
      </c>
    </row>
    <row r="5" spans="1:4">
      <c r="B5" s="28"/>
      <c r="C5" s="19" t="s">
        <v>7</v>
      </c>
      <c r="D5" s="19" t="s">
        <v>8</v>
      </c>
    </row>
    <row r="6" spans="1:4">
      <c r="B6" s="28"/>
      <c r="C6" s="19" t="s">
        <v>105</v>
      </c>
      <c r="D6" s="19" t="s">
        <v>106</v>
      </c>
    </row>
    <row r="7" spans="1:4" ht="30">
      <c r="A7" s="19">
        <v>1</v>
      </c>
      <c r="B7" s="29" t="s">
        <v>107</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29" sqref="C29"/>
    </sheetView>
  </sheetViews>
  <sheetFormatPr defaultColWidth="9.140625" defaultRowHeight="15"/>
  <cols>
    <col min="1" max="1" width="17.42578125" style="1" customWidth="1"/>
    <col min="2" max="2" width="15" style="1" customWidth="1"/>
    <col min="3" max="3" width="99" style="1" customWidth="1"/>
    <col min="4" max="16384" width="9.140625" style="1"/>
  </cols>
  <sheetData>
    <row r="2" spans="1:3" ht="26.25">
      <c r="B2" s="33"/>
      <c r="C2" s="34"/>
    </row>
    <row r="3" spans="1:3" ht="24">
      <c r="A3" s="12" t="s">
        <v>4</v>
      </c>
      <c r="C3" s="35" t="s">
        <v>110</v>
      </c>
    </row>
    <row r="4" spans="1:3">
      <c r="B4" s="36"/>
      <c r="C4" s="34"/>
    </row>
    <row r="5" spans="1:3">
      <c r="A5" s="12" t="s">
        <v>111</v>
      </c>
      <c r="B5" s="37"/>
      <c r="C5" s="38"/>
    </row>
    <row r="6" spans="1:3">
      <c r="A6" s="39" t="s">
        <v>112</v>
      </c>
      <c r="B6" s="1266" t="s">
        <v>114</v>
      </c>
      <c r="C6" s="1266"/>
    </row>
    <row r="7" spans="1:3">
      <c r="A7" s="41" t="s">
        <v>115</v>
      </c>
      <c r="B7" s="1267" t="s">
        <v>1865</v>
      </c>
      <c r="C7" s="1267"/>
    </row>
  </sheetData>
  <mergeCells count="2">
    <mergeCell ref="B6:C6"/>
    <mergeCell ref="B7:C7"/>
  </mergeCells>
  <conditionalFormatting sqref="B7">
    <cfRule type="cellIs" dxfId="3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defaultColWidth="9.140625" defaultRowHeight="15"/>
  <cols>
    <col min="1" max="1" width="25.140625" style="1" customWidth="1"/>
    <col min="2" max="2" width="13.42578125" style="1" customWidth="1"/>
    <col min="3" max="3" width="89.42578125" style="1" customWidth="1"/>
    <col min="4" max="16384" width="9.140625" style="1"/>
  </cols>
  <sheetData>
    <row r="2" spans="1:3" ht="18.75">
      <c r="A2" s="43" t="s">
        <v>118</v>
      </c>
    </row>
    <row r="3" spans="1:3">
      <c r="A3" s="1" t="s">
        <v>120</v>
      </c>
    </row>
    <row r="6" spans="1:3">
      <c r="A6" s="15" t="s">
        <v>121</v>
      </c>
      <c r="B6" s="15" t="s">
        <v>113</v>
      </c>
      <c r="C6" s="44" t="s">
        <v>122</v>
      </c>
    </row>
    <row r="7" spans="1:3" ht="30">
      <c r="A7" s="45" t="s">
        <v>123</v>
      </c>
      <c r="B7" s="45" t="s">
        <v>116</v>
      </c>
      <c r="C7" s="44" t="s">
        <v>124</v>
      </c>
    </row>
    <row r="8" spans="1:3" ht="30">
      <c r="A8" s="15" t="s">
        <v>125</v>
      </c>
      <c r="B8" s="15" t="s">
        <v>126</v>
      </c>
      <c r="C8" s="44" t="s">
        <v>127</v>
      </c>
    </row>
    <row r="9" spans="1:3" ht="30">
      <c r="A9" s="15" t="s">
        <v>128</v>
      </c>
      <c r="B9" s="15" t="s">
        <v>129</v>
      </c>
      <c r="C9" s="44" t="s">
        <v>130</v>
      </c>
    </row>
    <row r="10" spans="1:3" ht="30">
      <c r="A10" s="15" t="s">
        <v>131</v>
      </c>
      <c r="B10" s="15" t="s">
        <v>132</v>
      </c>
      <c r="C10" s="44" t="s">
        <v>133</v>
      </c>
    </row>
    <row r="11" spans="1:3" ht="30">
      <c r="A11" s="15" t="s">
        <v>131</v>
      </c>
      <c r="B11" s="15" t="s">
        <v>134</v>
      </c>
      <c r="C11" s="44" t="s">
        <v>135</v>
      </c>
    </row>
    <row r="12" spans="1:3" ht="30">
      <c r="A12" s="15" t="s">
        <v>136</v>
      </c>
      <c r="B12" s="15" t="s">
        <v>137</v>
      </c>
      <c r="C12" s="44" t="s">
        <v>138</v>
      </c>
    </row>
    <row r="13" spans="1:3" ht="30">
      <c r="A13" s="15" t="s">
        <v>139</v>
      </c>
      <c r="B13" s="15" t="s">
        <v>140</v>
      </c>
      <c r="C13" s="44" t="s">
        <v>141</v>
      </c>
    </row>
  </sheetData>
  <conditionalFormatting sqref="C8:C10">
    <cfRule type="cellIs" dxfId="31" priority="2" stopIfTrue="1" operator="lessThan">
      <formula>0</formula>
    </cfRule>
  </conditionalFormatting>
  <conditionalFormatting sqref="C11:C12">
    <cfRule type="cellIs" dxfId="3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defaultColWidth="9.140625" defaultRowHeight="15"/>
  <cols>
    <col min="1" max="1" width="20.85546875" style="1" customWidth="1"/>
    <col min="2" max="2" width="12.42578125" style="1" bestFit="1" customWidth="1"/>
    <col min="3" max="3" width="87.42578125" style="1" customWidth="1"/>
    <col min="4" max="16384" width="9.140625" style="1"/>
  </cols>
  <sheetData>
    <row r="2" spans="1:3" ht="18.75">
      <c r="A2" s="43" t="s">
        <v>119</v>
      </c>
    </row>
    <row r="3" spans="1:3">
      <c r="A3" s="1" t="s">
        <v>120</v>
      </c>
    </row>
    <row r="6" spans="1:3">
      <c r="A6" s="15" t="s">
        <v>121</v>
      </c>
      <c r="B6" s="45" t="s">
        <v>113</v>
      </c>
      <c r="C6" s="44" t="s">
        <v>114</v>
      </c>
    </row>
    <row r="7" spans="1:3" ht="30">
      <c r="A7" s="15" t="s">
        <v>142</v>
      </c>
      <c r="B7" s="15" t="s">
        <v>116</v>
      </c>
      <c r="C7" s="44" t="s">
        <v>143</v>
      </c>
    </row>
    <row r="8" spans="1:3" ht="30">
      <c r="A8" s="15" t="s">
        <v>144</v>
      </c>
      <c r="B8" s="15" t="s">
        <v>117</v>
      </c>
      <c r="C8" s="44" t="s">
        <v>145</v>
      </c>
    </row>
    <row r="9" spans="1:3" ht="30">
      <c r="A9" s="15" t="s">
        <v>146</v>
      </c>
      <c r="B9" s="15" t="s">
        <v>147</v>
      </c>
      <c r="C9" s="44" t="s">
        <v>148</v>
      </c>
    </row>
    <row r="10" spans="1:3" ht="30">
      <c r="A10" s="15" t="s">
        <v>149</v>
      </c>
      <c r="B10" s="15" t="s">
        <v>132</v>
      </c>
      <c r="C10" s="44" t="s">
        <v>150</v>
      </c>
    </row>
    <row r="11" spans="1:3" ht="30">
      <c r="A11" s="15" t="s">
        <v>151</v>
      </c>
      <c r="B11" s="15" t="s">
        <v>134</v>
      </c>
      <c r="C11" s="44" t="s">
        <v>152</v>
      </c>
    </row>
  </sheetData>
  <conditionalFormatting sqref="C7:C9">
    <cfRule type="cellIs" dxfId="29" priority="2" stopIfTrue="1" operator="lessThan">
      <formula>0</formula>
    </cfRule>
  </conditionalFormatting>
  <conditionalFormatting sqref="C10:C11">
    <cfRule type="cellIs" dxfId="2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defaultColWidth="9.140625" defaultRowHeight="15"/>
  <cols>
    <col min="1" max="1" width="9.140625" style="1"/>
    <col min="2" max="2" width="7.5703125" style="63" customWidth="1"/>
    <col min="3" max="3" width="44" style="1" customWidth="1"/>
    <col min="4" max="5" width="23" style="1" customWidth="1"/>
    <col min="6" max="10" width="21.140625" style="1" customWidth="1"/>
    <col min="11" max="16384" width="9.140625" style="1"/>
  </cols>
  <sheetData>
    <row r="3" spans="2:16" ht="24" customHeight="1">
      <c r="C3" s="47" t="s">
        <v>189</v>
      </c>
      <c r="D3" s="47"/>
      <c r="E3" s="47"/>
      <c r="F3" s="47"/>
      <c r="G3" s="47"/>
      <c r="H3" s="47"/>
      <c r="I3" s="47"/>
      <c r="J3" s="47"/>
    </row>
    <row r="5" spans="2:16">
      <c r="B5" s="1"/>
    </row>
    <row r="6" spans="2:16">
      <c r="B6" s="1"/>
      <c r="D6" s="59" t="s">
        <v>7</v>
      </c>
      <c r="E6" s="59" t="s">
        <v>8</v>
      </c>
      <c r="F6" s="59" t="s">
        <v>9</v>
      </c>
      <c r="G6" s="59" t="s">
        <v>46</v>
      </c>
      <c r="H6" s="59" t="s">
        <v>47</v>
      </c>
      <c r="I6" s="59" t="s">
        <v>155</v>
      </c>
      <c r="J6" s="59" t="s">
        <v>156</v>
      </c>
    </row>
    <row r="7" spans="2:16">
      <c r="B7" s="1"/>
      <c r="C7" s="1" t="s">
        <v>190</v>
      </c>
      <c r="D7" s="1269" t="s">
        <v>191</v>
      </c>
      <c r="E7" s="1270" t="s">
        <v>192</v>
      </c>
      <c r="F7" s="1269" t="s">
        <v>193</v>
      </c>
      <c r="G7" s="1269"/>
      <c r="H7" s="1269"/>
      <c r="I7" s="1269"/>
      <c r="J7" s="1269"/>
    </row>
    <row r="8" spans="2:16" ht="90.75" customHeight="1">
      <c r="B8" s="1"/>
      <c r="D8" s="1269"/>
      <c r="E8" s="1270"/>
      <c r="F8" s="59" t="s">
        <v>194</v>
      </c>
      <c r="G8" s="59" t="s">
        <v>195</v>
      </c>
      <c r="H8" s="59" t="s">
        <v>196</v>
      </c>
      <c r="I8" s="59" t="s">
        <v>197</v>
      </c>
      <c r="J8" s="59" t="s">
        <v>198</v>
      </c>
    </row>
    <row r="9" spans="2:16" ht="45">
      <c r="C9" s="64" t="s">
        <v>199</v>
      </c>
      <c r="D9" s="65"/>
      <c r="E9" s="66"/>
      <c r="F9" s="66"/>
      <c r="G9" s="66"/>
      <c r="H9" s="66"/>
      <c r="I9" s="66"/>
      <c r="J9" s="66"/>
      <c r="P9" s="67"/>
    </row>
    <row r="10" spans="2:16">
      <c r="B10" s="41">
        <v>1</v>
      </c>
      <c r="C10" s="68"/>
      <c r="D10" s="69"/>
      <c r="E10" s="70"/>
      <c r="F10" s="70"/>
      <c r="G10" s="70"/>
      <c r="H10" s="70"/>
      <c r="I10" s="71"/>
      <c r="J10" s="71"/>
    </row>
    <row r="11" spans="2:16">
      <c r="B11" s="41">
        <v>2</v>
      </c>
      <c r="C11" s="68"/>
      <c r="D11" s="69"/>
      <c r="E11" s="70"/>
      <c r="F11" s="70"/>
      <c r="G11" s="70"/>
      <c r="H11" s="70"/>
      <c r="I11" s="71"/>
      <c r="J11" s="71"/>
    </row>
    <row r="12" spans="2:16">
      <c r="B12" s="41">
        <v>3</v>
      </c>
      <c r="C12" s="68"/>
      <c r="D12" s="69"/>
      <c r="E12" s="70"/>
      <c r="F12" s="70"/>
      <c r="G12" s="70"/>
      <c r="H12" s="70"/>
      <c r="I12" s="71"/>
      <c r="J12" s="71"/>
    </row>
    <row r="13" spans="2:16">
      <c r="B13" s="72"/>
      <c r="C13" s="68"/>
      <c r="D13" s="69"/>
      <c r="E13" s="70"/>
      <c r="F13" s="70"/>
      <c r="G13" s="70"/>
      <c r="H13" s="70"/>
      <c r="I13" s="71"/>
      <c r="J13" s="71"/>
    </row>
    <row r="14" spans="2:16">
      <c r="B14" s="72"/>
      <c r="C14" s="68"/>
      <c r="D14" s="69"/>
      <c r="E14" s="70"/>
      <c r="F14" s="70"/>
      <c r="G14" s="70"/>
      <c r="H14" s="70"/>
      <c r="I14" s="71"/>
      <c r="J14" s="71"/>
    </row>
    <row r="15" spans="2:16">
      <c r="B15" s="72"/>
      <c r="C15" s="68"/>
      <c r="D15" s="69"/>
      <c r="E15" s="70"/>
      <c r="F15" s="70"/>
      <c r="G15" s="70"/>
      <c r="H15" s="70"/>
      <c r="I15" s="71"/>
      <c r="J15" s="71"/>
    </row>
    <row r="16" spans="2:16">
      <c r="B16" s="72"/>
      <c r="C16" s="68"/>
      <c r="D16" s="69"/>
      <c r="E16" s="70"/>
      <c r="F16" s="70"/>
      <c r="G16" s="70"/>
      <c r="H16" s="70"/>
      <c r="I16" s="71"/>
      <c r="J16" s="71"/>
    </row>
    <row r="17" spans="2:10">
      <c r="B17" s="72"/>
      <c r="C17" s="68"/>
      <c r="D17" s="69"/>
      <c r="E17" s="70"/>
      <c r="F17" s="70"/>
      <c r="G17" s="70"/>
      <c r="H17" s="70"/>
      <c r="I17" s="71"/>
      <c r="J17" s="71"/>
    </row>
    <row r="18" spans="2:10">
      <c r="B18" s="72"/>
      <c r="C18" s="68"/>
      <c r="D18" s="69"/>
      <c r="E18" s="70"/>
      <c r="F18" s="70"/>
      <c r="G18" s="70"/>
      <c r="H18" s="70"/>
      <c r="I18" s="71"/>
      <c r="J18" s="71"/>
    </row>
    <row r="19" spans="2:10">
      <c r="B19" s="41"/>
      <c r="C19" s="68" t="s">
        <v>200</v>
      </c>
      <c r="D19" s="69"/>
      <c r="E19" s="70"/>
      <c r="F19" s="70"/>
      <c r="G19" s="70"/>
      <c r="H19" s="70"/>
      <c r="I19" s="71"/>
      <c r="J19" s="71"/>
    </row>
    <row r="20" spans="2:10">
      <c r="B20" s="73" t="s">
        <v>201</v>
      </c>
      <c r="C20" s="74" t="s">
        <v>202</v>
      </c>
      <c r="D20" s="69"/>
      <c r="E20" s="70"/>
      <c r="F20" s="70"/>
      <c r="G20" s="70"/>
      <c r="H20" s="70"/>
      <c r="I20" s="71"/>
      <c r="J20" s="71"/>
    </row>
    <row r="21" spans="2:10">
      <c r="B21" s="41"/>
      <c r="C21" s="68"/>
      <c r="D21" s="69"/>
      <c r="E21" s="70"/>
      <c r="F21" s="70"/>
      <c r="G21" s="70"/>
      <c r="H21" s="70"/>
      <c r="I21" s="71"/>
      <c r="J21" s="71"/>
    </row>
    <row r="22" spans="2:10" ht="45">
      <c r="B22" s="41"/>
      <c r="C22" s="64" t="s">
        <v>203</v>
      </c>
      <c r="D22" s="65"/>
      <c r="E22" s="66"/>
      <c r="F22" s="66"/>
      <c r="G22" s="66"/>
      <c r="H22" s="66"/>
      <c r="I22" s="66"/>
      <c r="J22" s="66"/>
    </row>
    <row r="23" spans="2:10">
      <c r="B23" s="72" t="s">
        <v>204</v>
      </c>
      <c r="C23" s="68"/>
      <c r="D23" s="69"/>
      <c r="E23" s="70"/>
      <c r="F23" s="70"/>
      <c r="G23" s="70"/>
      <c r="H23" s="70"/>
      <c r="I23" s="71"/>
      <c r="J23" s="71"/>
    </row>
    <row r="24" spans="2:10">
      <c r="B24" s="41">
        <v>2</v>
      </c>
      <c r="C24" s="68"/>
      <c r="D24" s="69"/>
      <c r="E24" s="70"/>
      <c r="F24" s="70"/>
      <c r="G24" s="70"/>
      <c r="H24" s="70"/>
      <c r="I24" s="71"/>
      <c r="J24" s="71"/>
    </row>
    <row r="25" spans="2:10">
      <c r="B25" s="41">
        <v>3</v>
      </c>
      <c r="C25" s="68"/>
      <c r="D25" s="69"/>
      <c r="E25" s="70"/>
      <c r="F25" s="70"/>
      <c r="G25" s="70"/>
      <c r="H25" s="70"/>
      <c r="I25" s="71"/>
      <c r="J25" s="71"/>
    </row>
    <row r="26" spans="2:10">
      <c r="B26" s="41"/>
      <c r="C26" s="68"/>
      <c r="D26" s="69"/>
      <c r="E26" s="70"/>
      <c r="F26" s="70"/>
      <c r="G26" s="70"/>
      <c r="H26" s="70"/>
      <c r="I26" s="71"/>
      <c r="J26" s="71"/>
    </row>
    <row r="27" spans="2:10">
      <c r="B27" s="41"/>
      <c r="C27" s="68"/>
      <c r="D27" s="69"/>
      <c r="E27" s="70"/>
      <c r="F27" s="70"/>
      <c r="G27" s="70"/>
      <c r="H27" s="70"/>
      <c r="I27" s="71"/>
      <c r="J27" s="71"/>
    </row>
    <row r="28" spans="2:10">
      <c r="B28" s="41"/>
      <c r="C28" s="68"/>
      <c r="D28" s="69"/>
      <c r="E28" s="70"/>
      <c r="F28" s="70"/>
      <c r="G28" s="70"/>
      <c r="H28" s="70"/>
      <c r="I28" s="71"/>
      <c r="J28" s="71"/>
    </row>
    <row r="29" spans="2:10">
      <c r="B29" s="41"/>
      <c r="C29" s="68"/>
      <c r="D29" s="69"/>
      <c r="E29" s="70"/>
      <c r="F29" s="70"/>
      <c r="G29" s="70"/>
      <c r="H29" s="70"/>
      <c r="I29" s="71"/>
      <c r="J29" s="71"/>
    </row>
    <row r="30" spans="2:10">
      <c r="B30" s="41"/>
      <c r="C30" s="68" t="s">
        <v>200</v>
      </c>
      <c r="D30" s="69"/>
      <c r="E30" s="70"/>
      <c r="F30" s="70"/>
      <c r="G30" s="70"/>
      <c r="H30" s="70"/>
      <c r="I30" s="71"/>
      <c r="J30" s="71"/>
    </row>
    <row r="31" spans="2:10">
      <c r="B31" s="75" t="s">
        <v>201</v>
      </c>
      <c r="C31" s="74" t="s">
        <v>205</v>
      </c>
      <c r="D31" s="69"/>
      <c r="E31" s="70"/>
      <c r="F31" s="70"/>
      <c r="G31" s="70"/>
      <c r="H31" s="70"/>
      <c r="I31" s="71"/>
      <c r="J31" s="71"/>
    </row>
    <row r="32" spans="2:10">
      <c r="C32" s="1271"/>
      <c r="D32" s="1271"/>
    </row>
    <row r="33" spans="3:4">
      <c r="C33" s="1271"/>
      <c r="D33" s="1271"/>
    </row>
    <row r="34" spans="3:4">
      <c r="C34" s="1272"/>
      <c r="D34" s="1272"/>
    </row>
    <row r="35" spans="3:4">
      <c r="C35" s="1273"/>
      <c r="D35" s="1273"/>
    </row>
    <row r="36" spans="3:4">
      <c r="C36" s="1274"/>
      <c r="D36" s="1274"/>
    </row>
    <row r="37" spans="3:4">
      <c r="C37" s="1274"/>
      <c r="D37" s="1274"/>
    </row>
    <row r="38" spans="3:4">
      <c r="C38" s="1275"/>
      <c r="D38" s="1275"/>
    </row>
    <row r="39" spans="3:4">
      <c r="C39" s="1275"/>
      <c r="D39" s="1275"/>
    </row>
    <row r="40" spans="3:4">
      <c r="C40" s="1268"/>
      <c r="D40" s="1268"/>
    </row>
    <row r="41" spans="3:4">
      <c r="C41" s="1275"/>
      <c r="D41" s="1275"/>
    </row>
    <row r="42" spans="3:4">
      <c r="C42" s="1268"/>
      <c r="D42" s="1268"/>
    </row>
    <row r="43" spans="3:4">
      <c r="C43" s="1275"/>
      <c r="D43" s="1275"/>
    </row>
    <row r="44" spans="3:4">
      <c r="C44" s="1268"/>
      <c r="D44" s="1268"/>
    </row>
    <row r="45" spans="3:4">
      <c r="C45" s="1275"/>
      <c r="D45" s="1275"/>
    </row>
    <row r="46" spans="3:4">
      <c r="C46" s="1268"/>
      <c r="D46" s="1268"/>
    </row>
    <row r="47" spans="3:4">
      <c r="C47" s="1273"/>
      <c r="D47" s="1273"/>
    </row>
    <row r="48" spans="3:4">
      <c r="C48" s="1268"/>
      <c r="D48" s="1268"/>
    </row>
    <row r="49" spans="3:4">
      <c r="C49" s="1275"/>
      <c r="D49" s="1275"/>
    </row>
    <row r="50" spans="3:4">
      <c r="C50" s="1275"/>
      <c r="D50" s="1275"/>
    </row>
    <row r="51" spans="3:4">
      <c r="C51" s="1275"/>
      <c r="D51" s="1275"/>
    </row>
    <row r="52" spans="3:4">
      <c r="C52" s="1268"/>
      <c r="D52" s="1268"/>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defaultColWidth="9.140625" defaultRowHeight="15"/>
  <cols>
    <col min="1" max="1" width="7.85546875" style="1" customWidth="1"/>
    <col min="2" max="2" width="8.5703125" style="63" customWidth="1"/>
    <col min="3" max="3" width="96.85546875" style="1" customWidth="1"/>
    <col min="4" max="8" width="14.5703125" style="1" customWidth="1"/>
    <col min="9" max="9" width="25.42578125" style="1" customWidth="1"/>
    <col min="10" max="16384" width="9.140625" style="1"/>
  </cols>
  <sheetData>
    <row r="2" spans="2:8" s="77" customFormat="1" ht="18.75">
      <c r="B2" s="76"/>
      <c r="C2" s="47" t="s">
        <v>184</v>
      </c>
    </row>
    <row r="5" spans="2:8">
      <c r="B5" s="1"/>
      <c r="D5" s="59" t="s">
        <v>7</v>
      </c>
      <c r="E5" s="59" t="s">
        <v>8</v>
      </c>
      <c r="F5" s="59" t="s">
        <v>9</v>
      </c>
      <c r="G5" s="59" t="s">
        <v>46</v>
      </c>
      <c r="H5" s="59" t="s">
        <v>47</v>
      </c>
    </row>
    <row r="6" spans="2:8">
      <c r="B6" s="1"/>
      <c r="D6" s="1269" t="s">
        <v>45</v>
      </c>
      <c r="E6" s="1269" t="s">
        <v>206</v>
      </c>
      <c r="F6" s="1269"/>
      <c r="G6" s="1269"/>
      <c r="H6" s="1269"/>
    </row>
    <row r="7" spans="2:8" ht="30">
      <c r="B7" s="1"/>
      <c r="D7" s="1269"/>
      <c r="E7" s="59" t="s">
        <v>207</v>
      </c>
      <c r="F7" s="59" t="s">
        <v>208</v>
      </c>
      <c r="G7" s="78" t="s">
        <v>209</v>
      </c>
      <c r="H7" s="59" t="s">
        <v>210</v>
      </c>
    </row>
    <row r="8" spans="2:8">
      <c r="B8" s="79">
        <v>1</v>
      </c>
      <c r="C8" s="80" t="s">
        <v>211</v>
      </c>
      <c r="D8" s="44"/>
      <c r="E8" s="44"/>
      <c r="F8" s="15"/>
      <c r="G8" s="44"/>
      <c r="H8" s="44"/>
    </row>
    <row r="9" spans="2:8">
      <c r="B9" s="79">
        <v>2</v>
      </c>
      <c r="C9" s="80" t="s">
        <v>212</v>
      </c>
      <c r="D9" s="44"/>
      <c r="E9" s="44"/>
      <c r="F9" s="15"/>
      <c r="G9" s="44"/>
      <c r="H9" s="44"/>
    </row>
    <row r="10" spans="2:8">
      <c r="B10" s="79">
        <v>3</v>
      </c>
      <c r="C10" s="80" t="s">
        <v>213</v>
      </c>
      <c r="D10" s="44"/>
      <c r="E10" s="44"/>
      <c r="F10" s="15"/>
      <c r="G10" s="44"/>
      <c r="H10" s="44"/>
    </row>
    <row r="11" spans="2:8">
      <c r="B11" s="79">
        <v>4</v>
      </c>
      <c r="C11" s="74" t="s">
        <v>214</v>
      </c>
      <c r="D11" s="44"/>
      <c r="E11" s="44"/>
      <c r="F11" s="15"/>
      <c r="G11" s="44"/>
      <c r="H11" s="81"/>
    </row>
    <row r="12" spans="2:8">
      <c r="B12" s="59">
        <v>5</v>
      </c>
      <c r="C12" s="82" t="s">
        <v>215</v>
      </c>
      <c r="D12" s="44"/>
      <c r="E12" s="44"/>
      <c r="F12" s="15"/>
      <c r="G12" s="44"/>
      <c r="H12" s="81"/>
    </row>
    <row r="13" spans="2:8">
      <c r="B13" s="59">
        <v>6</v>
      </c>
      <c r="C13" s="82" t="s">
        <v>216</v>
      </c>
      <c r="D13" s="44"/>
      <c r="E13" s="44"/>
      <c r="F13" s="15"/>
      <c r="G13" s="44"/>
      <c r="H13" s="81"/>
    </row>
    <row r="14" spans="2:8">
      <c r="B14" s="59">
        <v>7</v>
      </c>
      <c r="C14" s="82" t="s">
        <v>217</v>
      </c>
      <c r="D14" s="44"/>
      <c r="E14" s="44"/>
      <c r="F14" s="15"/>
      <c r="G14" s="44"/>
      <c r="H14" s="81"/>
    </row>
    <row r="15" spans="2:8">
      <c r="B15" s="59">
        <v>8</v>
      </c>
      <c r="C15" s="82" t="s">
        <v>218</v>
      </c>
      <c r="D15" s="44"/>
      <c r="E15" s="44"/>
      <c r="F15" s="15"/>
      <c r="G15" s="44"/>
      <c r="H15" s="81"/>
    </row>
    <row r="16" spans="2:8">
      <c r="B16" s="59">
        <v>9</v>
      </c>
      <c r="C16" s="82" t="s">
        <v>219</v>
      </c>
      <c r="D16" s="44"/>
      <c r="E16" s="44"/>
      <c r="F16" s="15"/>
      <c r="G16" s="44"/>
      <c r="H16" s="81"/>
    </row>
    <row r="17" spans="2:8">
      <c r="B17" s="59">
        <v>10</v>
      </c>
      <c r="C17" s="82" t="s">
        <v>220</v>
      </c>
      <c r="D17" s="44"/>
      <c r="E17" s="44"/>
      <c r="F17" s="15"/>
      <c r="G17" s="44"/>
      <c r="H17" s="81"/>
    </row>
    <row r="18" spans="2:8">
      <c r="B18" s="59">
        <v>11</v>
      </c>
      <c r="C18" s="82" t="s">
        <v>221</v>
      </c>
      <c r="D18" s="44"/>
      <c r="E18" s="44"/>
      <c r="F18" s="15"/>
      <c r="G18" s="44"/>
      <c r="H18" s="81"/>
    </row>
    <row r="19" spans="2:8">
      <c r="B19" s="79">
        <v>12</v>
      </c>
      <c r="C19" s="74" t="s">
        <v>222</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defaultColWidth="9.140625" defaultRowHeight="15"/>
  <cols>
    <col min="1" max="1" width="9.140625" style="1"/>
    <col min="2" max="2" width="20.5703125" style="1" customWidth="1"/>
    <col min="3" max="3" width="18.140625" style="1" customWidth="1"/>
    <col min="4" max="8" width="14.5703125" style="1" customWidth="1"/>
    <col min="9" max="9" width="26.42578125" style="1" customWidth="1"/>
    <col min="10" max="16384" width="9.140625" style="1"/>
  </cols>
  <sheetData>
    <row r="3" spans="2:9" s="77" customFormat="1" ht="18.75">
      <c r="B3" s="47" t="s">
        <v>185</v>
      </c>
    </row>
    <row r="6" spans="2:9">
      <c r="B6" s="15" t="s">
        <v>7</v>
      </c>
      <c r="C6" s="41" t="s">
        <v>8</v>
      </c>
      <c r="D6" s="15" t="s">
        <v>9</v>
      </c>
      <c r="E6" s="15" t="s">
        <v>46</v>
      </c>
      <c r="F6" s="15" t="s">
        <v>47</v>
      </c>
      <c r="G6" s="15" t="s">
        <v>155</v>
      </c>
      <c r="H6" s="15" t="s">
        <v>156</v>
      </c>
      <c r="I6" s="41" t="s">
        <v>157</v>
      </c>
    </row>
    <row r="7" spans="2:9">
      <c r="B7" s="1276" t="s">
        <v>223</v>
      </c>
      <c r="C7" s="1270" t="s">
        <v>224</v>
      </c>
      <c r="D7" s="1277" t="s">
        <v>225</v>
      </c>
      <c r="E7" s="1278"/>
      <c r="F7" s="1278"/>
      <c r="G7" s="1278"/>
      <c r="H7" s="1279"/>
      <c r="I7" s="44" t="s">
        <v>226</v>
      </c>
    </row>
    <row r="8" spans="2:9" ht="45">
      <c r="B8" s="1276"/>
      <c r="C8" s="1270"/>
      <c r="D8" s="15" t="s">
        <v>227</v>
      </c>
      <c r="E8" s="15" t="s">
        <v>228</v>
      </c>
      <c r="F8" s="15" t="s">
        <v>229</v>
      </c>
      <c r="G8" s="15" t="s">
        <v>230</v>
      </c>
      <c r="H8" s="15" t="s">
        <v>231</v>
      </c>
      <c r="I8" s="83"/>
    </row>
    <row r="9" spans="2:9" ht="20.100000000000001" customHeight="1">
      <c r="B9" s="84" t="s">
        <v>232</v>
      </c>
      <c r="C9" s="84" t="s">
        <v>227</v>
      </c>
      <c r="D9" s="85" t="s">
        <v>233</v>
      </c>
      <c r="E9" s="86"/>
      <c r="F9" s="86"/>
      <c r="G9" s="86"/>
      <c r="H9" s="86"/>
      <c r="I9" s="84" t="s">
        <v>234</v>
      </c>
    </row>
    <row r="10" spans="2:9" ht="20.100000000000001" customHeight="1">
      <c r="B10" s="84" t="s">
        <v>235</v>
      </c>
      <c r="C10" s="84" t="s">
        <v>227</v>
      </c>
      <c r="D10" s="86"/>
      <c r="E10" s="85" t="s">
        <v>233</v>
      </c>
      <c r="F10" s="86"/>
      <c r="G10" s="86"/>
      <c r="H10" s="86"/>
      <c r="I10" s="84" t="s">
        <v>234</v>
      </c>
    </row>
    <row r="11" spans="2:9" ht="20.100000000000001" customHeight="1">
      <c r="B11" s="84" t="s">
        <v>236</v>
      </c>
      <c r="C11" s="84" t="s">
        <v>227</v>
      </c>
      <c r="D11" s="86"/>
      <c r="E11" s="86"/>
      <c r="F11" s="86"/>
      <c r="G11" s="85" t="s">
        <v>233</v>
      </c>
      <c r="H11" s="85"/>
      <c r="I11" s="84" t="s">
        <v>237</v>
      </c>
    </row>
    <row r="12" spans="2:9" ht="20.100000000000001" customHeight="1">
      <c r="B12" s="84" t="s">
        <v>238</v>
      </c>
      <c r="C12" s="84" t="s">
        <v>227</v>
      </c>
      <c r="D12" s="86"/>
      <c r="E12" s="86"/>
      <c r="F12" s="85" t="s">
        <v>233</v>
      </c>
      <c r="G12" s="86"/>
      <c r="H12" s="86"/>
      <c r="I12" s="84" t="s">
        <v>239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defaultColWidth="9.140625" defaultRowHeight="15"/>
  <cols>
    <col min="1" max="1" width="7.85546875" style="1" customWidth="1"/>
    <col min="2" max="2" width="15.42578125" style="87" customWidth="1"/>
    <col min="3" max="3" width="12.42578125" style="1" bestFit="1" customWidth="1"/>
    <col min="4" max="4" width="84.140625" style="1" bestFit="1" customWidth="1"/>
    <col min="5" max="7" width="26.5703125" style="1" customWidth="1"/>
    <col min="8" max="16384" width="9.140625" style="1"/>
  </cols>
  <sheetData>
    <row r="3" spans="2:4" ht="18.75">
      <c r="B3" s="47" t="s">
        <v>186</v>
      </c>
      <c r="C3" s="88"/>
    </row>
    <row r="4" spans="2:4">
      <c r="B4" s="1" t="s">
        <v>120</v>
      </c>
      <c r="C4" s="89"/>
    </row>
    <row r="7" spans="2:4">
      <c r="B7" s="15" t="s">
        <v>121</v>
      </c>
      <c r="C7" s="15" t="s">
        <v>113</v>
      </c>
      <c r="D7" s="44" t="s">
        <v>122</v>
      </c>
    </row>
    <row r="8" spans="2:4" s="90" customFormat="1" ht="30">
      <c r="B8" s="15" t="s">
        <v>240</v>
      </c>
      <c r="C8" s="15" t="s">
        <v>116</v>
      </c>
      <c r="D8" s="44" t="s">
        <v>241</v>
      </c>
    </row>
    <row r="9" spans="2:4" s="90" customFormat="1" ht="30">
      <c r="B9" s="15" t="s">
        <v>242</v>
      </c>
      <c r="C9" s="15" t="s">
        <v>117</v>
      </c>
      <c r="D9" s="44" t="s">
        <v>243</v>
      </c>
    </row>
    <row r="12" spans="2:4">
      <c r="B12" s="91"/>
    </row>
    <row r="13" spans="2:4">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defaultColWidth="11.42578125" defaultRowHeight="15"/>
  <cols>
    <col min="1" max="1" width="6.42578125" style="1" customWidth="1"/>
    <col min="2" max="2" width="14.5703125" style="1" customWidth="1"/>
    <col min="3" max="3" width="13.42578125" style="1" customWidth="1"/>
    <col min="4" max="4" width="95.85546875" style="1" customWidth="1"/>
    <col min="5" max="16384" width="11.42578125" style="1"/>
  </cols>
  <sheetData>
    <row r="3" spans="1:4" ht="18.75">
      <c r="A3" s="3"/>
      <c r="B3" s="47" t="s">
        <v>187</v>
      </c>
      <c r="C3" s="3"/>
      <c r="D3" s="47"/>
    </row>
    <row r="4" spans="1:4">
      <c r="B4" s="1" t="s">
        <v>120</v>
      </c>
    </row>
    <row r="7" spans="1:4">
      <c r="B7" s="15" t="s">
        <v>121</v>
      </c>
      <c r="C7" s="15" t="s">
        <v>113</v>
      </c>
      <c r="D7" s="44" t="s">
        <v>122</v>
      </c>
    </row>
    <row r="8" spans="1:4" ht="30">
      <c r="B8" s="15" t="s">
        <v>244</v>
      </c>
      <c r="C8" s="15" t="s">
        <v>116</v>
      </c>
      <c r="D8" s="44" t="s">
        <v>245</v>
      </c>
    </row>
    <row r="9" spans="1:4" ht="30">
      <c r="B9" s="15" t="s">
        <v>246</v>
      </c>
      <c r="C9" s="15" t="s">
        <v>117</v>
      </c>
      <c r="D9" s="44" t="s">
        <v>247</v>
      </c>
    </row>
    <row r="10" spans="1:4" ht="30">
      <c r="B10" s="15" t="s">
        <v>248</v>
      </c>
      <c r="C10" s="15" t="s">
        <v>147</v>
      </c>
      <c r="D10" s="44" t="s">
        <v>249</v>
      </c>
    </row>
    <row r="11" spans="1:4" s="24" customFormat="1" ht="30">
      <c r="B11" s="5" t="s">
        <v>246</v>
      </c>
      <c r="C11" s="5" t="s">
        <v>132</v>
      </c>
      <c r="D11" s="6" t="s">
        <v>250</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defaultColWidth="11.42578125" defaultRowHeight="15"/>
  <cols>
    <col min="1" max="1" width="4" style="1" customWidth="1"/>
    <col min="2" max="2" width="19.42578125" style="1" customWidth="1"/>
    <col min="3" max="3" width="5.42578125" style="1" customWidth="1"/>
    <col min="4" max="4" width="6.42578125" style="1" customWidth="1"/>
    <col min="5" max="5" width="8" style="1" customWidth="1"/>
    <col min="6" max="6" width="5.42578125" style="1" customWidth="1"/>
    <col min="7" max="7" width="9.5703125" style="1" customWidth="1"/>
    <col min="8" max="8" width="10.42578125" style="1" customWidth="1"/>
    <col min="9" max="9" width="10.5703125" style="1" customWidth="1"/>
    <col min="10" max="10" width="12.140625" style="1" customWidth="1"/>
    <col min="11" max="11" width="9.42578125" style="1" customWidth="1"/>
    <col min="12" max="12" width="12.140625" style="1" customWidth="1"/>
    <col min="13" max="16384" width="11.42578125" style="1"/>
  </cols>
  <sheetData>
    <row r="2" spans="1:13" ht="16.5">
      <c r="B2" s="92" t="s">
        <v>188</v>
      </c>
    </row>
    <row r="3" spans="1:13">
      <c r="B3" s="93" t="s">
        <v>251</v>
      </c>
    </row>
    <row r="4" spans="1:13">
      <c r="A4" s="94"/>
    </row>
    <row r="5" spans="1:13">
      <c r="A5" s="95"/>
      <c r="B5" s="96"/>
      <c r="C5" s="97" t="s">
        <v>7</v>
      </c>
      <c r="D5" s="97" t="s">
        <v>8</v>
      </c>
      <c r="E5" s="97" t="s">
        <v>9</v>
      </c>
      <c r="F5" s="97" t="s">
        <v>46</v>
      </c>
      <c r="G5" s="97" t="s">
        <v>47</v>
      </c>
      <c r="H5" s="98" t="s">
        <v>252</v>
      </c>
      <c r="I5" s="98" t="s">
        <v>253</v>
      </c>
      <c r="J5" s="97" t="s">
        <v>155</v>
      </c>
      <c r="K5" s="97" t="s">
        <v>156</v>
      </c>
      <c r="L5" s="97" t="s">
        <v>157</v>
      </c>
      <c r="M5" s="11"/>
    </row>
    <row r="6" spans="1:13" ht="28.5" customHeight="1">
      <c r="A6" s="95"/>
      <c r="B6" s="96"/>
      <c r="C6" s="1280" t="s">
        <v>254</v>
      </c>
      <c r="D6" s="1281"/>
      <c r="E6" s="1281"/>
      <c r="F6" s="1281"/>
      <c r="G6" s="1282"/>
      <c r="H6" s="1283" t="s">
        <v>255</v>
      </c>
      <c r="I6" s="1284"/>
      <c r="J6" s="1285" t="s">
        <v>256</v>
      </c>
      <c r="K6" s="99"/>
      <c r="L6" s="100"/>
      <c r="M6" s="11"/>
    </row>
    <row r="7" spans="1:13" ht="56.25">
      <c r="A7" s="95"/>
      <c r="B7" s="101" t="s">
        <v>257</v>
      </c>
      <c r="C7" s="97" t="s">
        <v>258</v>
      </c>
      <c r="D7" s="97" t="s">
        <v>259</v>
      </c>
      <c r="E7" s="97" t="s">
        <v>260</v>
      </c>
      <c r="F7" s="97" t="s">
        <v>261</v>
      </c>
      <c r="G7" s="97" t="s">
        <v>262</v>
      </c>
      <c r="H7" s="98" t="s">
        <v>263</v>
      </c>
      <c r="I7" s="98" t="s">
        <v>264</v>
      </c>
      <c r="J7" s="1286"/>
      <c r="K7" s="98" t="s">
        <v>265</v>
      </c>
      <c r="L7" s="98" t="s">
        <v>266</v>
      </c>
      <c r="M7" s="11"/>
    </row>
    <row r="8" spans="1:13" ht="26.25" customHeight="1">
      <c r="A8" s="97">
        <v>1</v>
      </c>
      <c r="B8" s="101" t="s">
        <v>267</v>
      </c>
      <c r="C8" s="97"/>
      <c r="D8" s="97"/>
      <c r="E8" s="97"/>
      <c r="F8" s="97"/>
      <c r="G8" s="97"/>
      <c r="H8" s="102"/>
      <c r="I8" s="102"/>
      <c r="J8" s="103"/>
      <c r="K8" s="97"/>
      <c r="L8" s="97"/>
      <c r="M8" s="11"/>
    </row>
    <row r="9" spans="1:13" ht="26.25" customHeight="1">
      <c r="A9" s="104">
        <v>2</v>
      </c>
      <c r="B9" s="105" t="s">
        <v>25</v>
      </c>
      <c r="C9" s="104"/>
      <c r="D9" s="104"/>
      <c r="E9" s="104"/>
      <c r="F9" s="104"/>
      <c r="G9" s="104"/>
      <c r="H9" s="106"/>
      <c r="I9" s="106"/>
      <c r="J9" s="107"/>
      <c r="K9" s="104"/>
      <c r="L9" s="104"/>
      <c r="M9" s="11"/>
    </row>
    <row r="10" spans="1:13">
      <c r="A10" s="97">
        <v>3</v>
      </c>
      <c r="B10" s="108" t="s">
        <v>268</v>
      </c>
      <c r="C10" s="109"/>
      <c r="D10" s="109"/>
      <c r="E10" s="109"/>
      <c r="F10" s="109"/>
      <c r="G10" s="109"/>
      <c r="H10" s="110"/>
      <c r="I10" s="110"/>
      <c r="J10" s="109"/>
      <c r="K10" s="109"/>
      <c r="L10" s="109"/>
      <c r="M10" s="11"/>
    </row>
    <row r="11" spans="1:13">
      <c r="A11" s="97">
        <v>4</v>
      </c>
      <c r="B11" s="108" t="s">
        <v>269</v>
      </c>
      <c r="C11" s="109"/>
      <c r="D11" s="109"/>
      <c r="E11" s="109"/>
      <c r="F11" s="109"/>
      <c r="G11" s="109"/>
      <c r="H11" s="110"/>
      <c r="I11" s="110"/>
      <c r="J11" s="109"/>
      <c r="K11" s="109"/>
      <c r="L11" s="109"/>
      <c r="M11" s="11"/>
    </row>
    <row r="12" spans="1:13">
      <c r="A12" s="97">
        <v>5</v>
      </c>
      <c r="B12" s="108" t="s">
        <v>270</v>
      </c>
      <c r="C12" s="109"/>
      <c r="D12" s="109"/>
      <c r="E12" s="109"/>
      <c r="F12" s="109"/>
      <c r="G12" s="109"/>
      <c r="H12" s="110"/>
      <c r="I12" s="110"/>
      <c r="J12" s="109"/>
      <c r="K12" s="109"/>
      <c r="L12" s="109"/>
      <c r="M12" s="11"/>
    </row>
    <row r="13" spans="1:13">
      <c r="A13" s="97">
        <v>6</v>
      </c>
      <c r="B13" s="108" t="s">
        <v>271</v>
      </c>
      <c r="C13" s="109"/>
      <c r="D13" s="109"/>
      <c r="E13" s="109"/>
      <c r="F13" s="109"/>
      <c r="G13" s="109"/>
      <c r="H13" s="110"/>
      <c r="I13" s="110"/>
      <c r="J13" s="109"/>
      <c r="K13" s="109"/>
      <c r="L13" s="109"/>
      <c r="M13" s="11"/>
    </row>
    <row r="14" spans="1:13">
      <c r="A14" s="97">
        <v>7</v>
      </c>
      <c r="B14" s="108" t="s">
        <v>272</v>
      </c>
      <c r="C14" s="109"/>
      <c r="D14" s="109"/>
      <c r="E14" s="109"/>
      <c r="F14" s="109"/>
      <c r="G14" s="109"/>
      <c r="H14" s="110"/>
      <c r="I14" s="110"/>
      <c r="J14" s="109"/>
      <c r="K14" s="109"/>
      <c r="L14" s="109"/>
      <c r="M14" s="11"/>
    </row>
    <row r="15" spans="1:13" ht="26.25" customHeight="1">
      <c r="A15" s="111">
        <v>8</v>
      </c>
      <c r="B15" s="105" t="s">
        <v>25</v>
      </c>
      <c r="C15" s="111"/>
      <c r="D15" s="111"/>
      <c r="E15" s="111"/>
      <c r="F15" s="111"/>
      <c r="G15" s="111"/>
      <c r="H15" s="111"/>
      <c r="I15" s="111"/>
      <c r="J15" s="112"/>
      <c r="K15" s="111"/>
      <c r="L15" s="111"/>
      <c r="M15" s="11"/>
    </row>
    <row r="16" spans="1:13" ht="26.25" customHeight="1">
      <c r="A16" s="111">
        <v>9</v>
      </c>
      <c r="B16" s="105" t="s">
        <v>25</v>
      </c>
      <c r="C16" s="111"/>
      <c r="D16" s="111"/>
      <c r="E16" s="111"/>
      <c r="F16" s="111"/>
      <c r="G16" s="111"/>
      <c r="H16" s="111"/>
      <c r="I16" s="111"/>
      <c r="J16" s="112"/>
      <c r="K16" s="111"/>
      <c r="L16" s="111"/>
      <c r="M16" s="11"/>
    </row>
    <row r="17" spans="1:13" ht="22.5">
      <c r="A17" s="97">
        <v>10</v>
      </c>
      <c r="B17" s="108" t="s">
        <v>273</v>
      </c>
      <c r="C17" s="109"/>
      <c r="D17" s="109"/>
      <c r="E17" s="109"/>
      <c r="F17" s="109"/>
      <c r="G17" s="109"/>
      <c r="H17" s="110"/>
      <c r="I17" s="110"/>
      <c r="J17" s="109"/>
      <c r="K17" s="109"/>
      <c r="L17" s="109"/>
      <c r="M17" s="11"/>
    </row>
    <row r="18" spans="1:13" ht="26.25" customHeight="1">
      <c r="A18" s="111">
        <v>11</v>
      </c>
      <c r="B18" s="105" t="s">
        <v>25</v>
      </c>
      <c r="C18" s="111"/>
      <c r="D18" s="111"/>
      <c r="E18" s="111"/>
      <c r="F18" s="111"/>
      <c r="G18" s="111"/>
      <c r="H18" s="111"/>
      <c r="I18" s="111"/>
      <c r="J18" s="112"/>
      <c r="K18" s="111"/>
      <c r="L18" s="111"/>
      <c r="M18" s="11"/>
    </row>
    <row r="19" spans="1:13" ht="33.75">
      <c r="A19" s="97">
        <v>12</v>
      </c>
      <c r="B19" s="113" t="s">
        <v>274</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topLeftCell="A103" workbookViewId="0">
      <selection activeCell="B121" sqref="B121:E121"/>
    </sheetView>
  </sheetViews>
  <sheetFormatPr defaultColWidth="9" defaultRowHeight="15"/>
  <cols>
    <col min="1" max="2" width="8.5703125" style="1" customWidth="1"/>
    <col min="3" max="3" width="57.5703125" style="1" customWidth="1"/>
    <col min="4" max="4" width="20.42578125" style="1" customWidth="1"/>
    <col min="5" max="5" width="57" style="1" customWidth="1"/>
    <col min="6" max="16384" width="9" style="1"/>
  </cols>
  <sheetData>
    <row r="3" spans="2:9" ht="18.75">
      <c r="B3" s="43" t="s">
        <v>275</v>
      </c>
    </row>
    <row r="4" spans="2:9" ht="18.75">
      <c r="B4" s="43"/>
    </row>
    <row r="5" spans="2:9" ht="18.75">
      <c r="B5" s="43"/>
    </row>
    <row r="6" spans="2:9">
      <c r="D6" s="9" t="s">
        <v>278</v>
      </c>
      <c r="E6" s="9" t="s">
        <v>279</v>
      </c>
    </row>
    <row r="7" spans="2:9" ht="30">
      <c r="D7" s="9" t="s">
        <v>280</v>
      </c>
      <c r="E7" s="9" t="s">
        <v>281</v>
      </c>
    </row>
    <row r="8" spans="2:9">
      <c r="B8" s="1290" t="s">
        <v>282</v>
      </c>
      <c r="C8" s="1291"/>
      <c r="D8" s="1291"/>
      <c r="E8" s="1292"/>
    </row>
    <row r="9" spans="2:9">
      <c r="B9" s="117">
        <v>1</v>
      </c>
      <c r="C9" s="118" t="s">
        <v>283</v>
      </c>
      <c r="D9" s="688">
        <v>175355766.97</v>
      </c>
      <c r="E9" s="120" t="s">
        <v>1808</v>
      </c>
    </row>
    <row r="10" spans="2:9">
      <c r="B10" s="117"/>
      <c r="C10" s="118" t="s">
        <v>285</v>
      </c>
      <c r="D10" s="688"/>
      <c r="E10" s="120"/>
    </row>
    <row r="11" spans="2:9">
      <c r="B11" s="117"/>
      <c r="C11" s="118" t="s">
        <v>286</v>
      </c>
      <c r="D11" s="688"/>
      <c r="E11" s="120"/>
    </row>
    <row r="12" spans="2:9">
      <c r="B12" s="117"/>
      <c r="C12" s="118" t="s">
        <v>287</v>
      </c>
      <c r="D12" s="688"/>
      <c r="E12" s="120"/>
    </row>
    <row r="13" spans="2:9">
      <c r="B13" s="117">
        <v>2</v>
      </c>
      <c r="C13" s="118" t="s">
        <v>288</v>
      </c>
      <c r="D13" s="688">
        <v>219426145.06999999</v>
      </c>
      <c r="E13" s="120" t="s">
        <v>1809</v>
      </c>
    </row>
    <row r="14" spans="2:9">
      <c r="B14" s="117">
        <v>3</v>
      </c>
      <c r="C14" s="118" t="s">
        <v>289</v>
      </c>
      <c r="D14" s="688">
        <v>3716238.26</v>
      </c>
      <c r="E14" s="120" t="s">
        <v>1810</v>
      </c>
      <c r="I14" s="91"/>
    </row>
    <row r="15" spans="2:9">
      <c r="B15" s="117" t="s">
        <v>290</v>
      </c>
      <c r="C15" s="118" t="s">
        <v>291</v>
      </c>
      <c r="D15" s="688">
        <v>0</v>
      </c>
      <c r="E15" s="120"/>
    </row>
    <row r="16" spans="2:9" ht="24">
      <c r="B16" s="117">
        <v>4</v>
      </c>
      <c r="C16" s="118" t="s">
        <v>292</v>
      </c>
      <c r="D16" s="688">
        <v>0</v>
      </c>
      <c r="E16" s="120"/>
    </row>
    <row r="17" spans="2:5">
      <c r="B17" s="117">
        <v>5</v>
      </c>
      <c r="C17" s="118" t="s">
        <v>293</v>
      </c>
      <c r="D17" s="688">
        <v>0</v>
      </c>
      <c r="E17" s="120"/>
    </row>
    <row r="18" spans="2:5" ht="24">
      <c r="B18" s="117" t="s">
        <v>294</v>
      </c>
      <c r="C18" s="118" t="s">
        <v>295</v>
      </c>
      <c r="D18" s="688">
        <v>139601375.81999999</v>
      </c>
      <c r="E18" s="120" t="s">
        <v>1811</v>
      </c>
    </row>
    <row r="19" spans="2:5">
      <c r="B19" s="122">
        <v>6</v>
      </c>
      <c r="C19" s="123" t="s">
        <v>296</v>
      </c>
      <c r="D19" s="689">
        <v>538099526.12</v>
      </c>
      <c r="E19" s="788"/>
    </row>
    <row r="20" spans="2:5">
      <c r="B20" s="1287" t="s">
        <v>297</v>
      </c>
      <c r="C20" s="1288"/>
      <c r="D20" s="1288"/>
      <c r="E20" s="1289"/>
    </row>
    <row r="21" spans="2:5">
      <c r="B21" s="117">
        <v>7</v>
      </c>
      <c r="C21" s="125" t="s">
        <v>298</v>
      </c>
      <c r="D21" s="688">
        <v>-8487.49</v>
      </c>
      <c r="E21" s="120" t="s">
        <v>1812</v>
      </c>
    </row>
    <row r="22" spans="2:5">
      <c r="B22" s="117">
        <v>8</v>
      </c>
      <c r="C22" s="125" t="s">
        <v>299</v>
      </c>
      <c r="D22" s="688">
        <v>-21277687.869999997</v>
      </c>
      <c r="E22" s="120" t="s">
        <v>1813</v>
      </c>
    </row>
    <row r="23" spans="2:5">
      <c r="B23" s="117">
        <v>9</v>
      </c>
      <c r="C23" s="125" t="s">
        <v>25</v>
      </c>
      <c r="D23" s="688"/>
      <c r="E23" s="120"/>
    </row>
    <row r="24" spans="2:5" ht="36">
      <c r="B24" s="117">
        <v>10</v>
      </c>
      <c r="C24" s="125" t="s">
        <v>300</v>
      </c>
      <c r="D24" s="688">
        <v>0</v>
      </c>
      <c r="E24" s="120"/>
    </row>
    <row r="25" spans="2:5" ht="24">
      <c r="B25" s="117">
        <v>11</v>
      </c>
      <c r="C25" s="125" t="s">
        <v>301</v>
      </c>
      <c r="D25" s="688">
        <v>0</v>
      </c>
      <c r="E25" s="120"/>
    </row>
    <row r="26" spans="2:5" ht="24">
      <c r="B26" s="117">
        <v>12</v>
      </c>
      <c r="C26" s="125" t="s">
        <v>302</v>
      </c>
      <c r="D26" s="688">
        <v>0</v>
      </c>
      <c r="E26" s="120"/>
    </row>
    <row r="27" spans="2:5" ht="24">
      <c r="B27" s="117">
        <v>13</v>
      </c>
      <c r="C27" s="125" t="s">
        <v>303</v>
      </c>
      <c r="D27" s="688">
        <v>0</v>
      </c>
      <c r="E27" s="120"/>
    </row>
    <row r="28" spans="2:5" ht="24">
      <c r="B28" s="117">
        <v>14</v>
      </c>
      <c r="C28" s="125" t="s">
        <v>304</v>
      </c>
      <c r="D28" s="688">
        <v>0</v>
      </c>
      <c r="E28" s="120"/>
    </row>
    <row r="29" spans="2:5">
      <c r="B29" s="117">
        <v>15</v>
      </c>
      <c r="C29" s="125" t="s">
        <v>305</v>
      </c>
      <c r="D29" s="688">
        <v>0</v>
      </c>
      <c r="E29" s="120"/>
    </row>
    <row r="30" spans="2:5" ht="24">
      <c r="B30" s="117">
        <v>16</v>
      </c>
      <c r="C30" s="125" t="s">
        <v>306</v>
      </c>
      <c r="D30" s="688">
        <v>0</v>
      </c>
      <c r="E30" s="120"/>
    </row>
    <row r="31" spans="2:5" ht="48">
      <c r="B31" s="117">
        <v>17</v>
      </c>
      <c r="C31" s="125" t="s">
        <v>307</v>
      </c>
      <c r="D31" s="688">
        <v>0</v>
      </c>
      <c r="E31" s="120"/>
    </row>
    <row r="32" spans="2:5" ht="48">
      <c r="B32" s="117">
        <v>18</v>
      </c>
      <c r="C32" s="125" t="s">
        <v>308</v>
      </c>
      <c r="D32" s="688">
        <v>0</v>
      </c>
      <c r="E32" s="120" t="s">
        <v>1814</v>
      </c>
    </row>
    <row r="33" spans="2:6" ht="48">
      <c r="B33" s="117">
        <v>19</v>
      </c>
      <c r="C33" s="125" t="s">
        <v>309</v>
      </c>
      <c r="D33" s="688">
        <v>-3496327.33</v>
      </c>
      <c r="E33" s="120" t="s">
        <v>1815</v>
      </c>
    </row>
    <row r="34" spans="2:6">
      <c r="B34" s="117">
        <v>20</v>
      </c>
      <c r="C34" s="125" t="s">
        <v>25</v>
      </c>
      <c r="D34" s="688"/>
      <c r="E34" s="120"/>
    </row>
    <row r="35" spans="2:6" ht="24">
      <c r="B35" s="117" t="s">
        <v>310</v>
      </c>
      <c r="C35" s="125" t="s">
        <v>311</v>
      </c>
      <c r="D35" s="688">
        <v>0</v>
      </c>
      <c r="E35" s="120"/>
    </row>
    <row r="36" spans="2:6" ht="24">
      <c r="B36" s="117" t="s">
        <v>312</v>
      </c>
      <c r="C36" s="125" t="s">
        <v>313</v>
      </c>
      <c r="D36" s="688">
        <v>0</v>
      </c>
      <c r="E36" s="120"/>
    </row>
    <row r="37" spans="2:6">
      <c r="B37" s="117" t="s">
        <v>314</v>
      </c>
      <c r="C37" s="121" t="s">
        <v>315</v>
      </c>
      <c r="D37" s="688">
        <v>0</v>
      </c>
      <c r="E37" s="120"/>
    </row>
    <row r="38" spans="2:6">
      <c r="B38" s="117" t="s">
        <v>316</v>
      </c>
      <c r="C38" s="125" t="s">
        <v>317</v>
      </c>
      <c r="D38" s="688">
        <v>0</v>
      </c>
      <c r="E38" s="120"/>
    </row>
    <row r="39" spans="2:6" ht="36">
      <c r="B39" s="117">
        <v>21</v>
      </c>
      <c r="C39" s="125" t="s">
        <v>318</v>
      </c>
      <c r="D39" s="688">
        <v>0</v>
      </c>
      <c r="E39" s="120"/>
    </row>
    <row r="40" spans="2:6">
      <c r="B40" s="117">
        <v>22</v>
      </c>
      <c r="C40" s="125" t="s">
        <v>319</v>
      </c>
      <c r="D40" s="688">
        <v>0</v>
      </c>
      <c r="E40" s="120"/>
    </row>
    <row r="41" spans="2:6" ht="36">
      <c r="B41" s="117">
        <v>23</v>
      </c>
      <c r="C41" s="125" t="s">
        <v>320</v>
      </c>
      <c r="D41" s="688">
        <v>0</v>
      </c>
      <c r="E41" s="120"/>
    </row>
    <row r="42" spans="2:6">
      <c r="B42" s="117">
        <v>24</v>
      </c>
      <c r="C42" s="125" t="s">
        <v>25</v>
      </c>
      <c r="D42" s="688"/>
      <c r="E42" s="120"/>
    </row>
    <row r="43" spans="2:6">
      <c r="B43" s="117">
        <v>25</v>
      </c>
      <c r="C43" s="125" t="s">
        <v>321</v>
      </c>
      <c r="D43" s="688">
        <v>0</v>
      </c>
      <c r="E43" s="120"/>
    </row>
    <row r="44" spans="2:6">
      <c r="B44" s="117" t="s">
        <v>322</v>
      </c>
      <c r="C44" s="125" t="s">
        <v>323</v>
      </c>
      <c r="D44" s="688"/>
      <c r="E44" s="120"/>
    </row>
    <row r="45" spans="2:6" ht="48">
      <c r="B45" s="117" t="s">
        <v>324</v>
      </c>
      <c r="C45" s="125" t="s">
        <v>325</v>
      </c>
      <c r="D45" s="688">
        <v>0</v>
      </c>
      <c r="E45" s="120"/>
    </row>
    <row r="46" spans="2:6">
      <c r="B46" s="117">
        <v>26</v>
      </c>
      <c r="C46" s="125" t="s">
        <v>25</v>
      </c>
      <c r="D46" s="688"/>
      <c r="E46" s="120"/>
    </row>
    <row r="47" spans="2:6" ht="24">
      <c r="B47" s="117">
        <v>27</v>
      </c>
      <c r="C47" s="125" t="s">
        <v>326</v>
      </c>
      <c r="D47" s="688">
        <v>0</v>
      </c>
      <c r="E47" s="120"/>
      <c r="F47" s="126"/>
    </row>
    <row r="48" spans="2:6">
      <c r="B48" s="117" t="s">
        <v>327</v>
      </c>
      <c r="C48" s="125" t="s">
        <v>328</v>
      </c>
      <c r="D48" s="688">
        <v>-41960142.670000002</v>
      </c>
      <c r="E48" s="120"/>
      <c r="F48" s="126"/>
    </row>
    <row r="49" spans="2:5">
      <c r="B49" s="117">
        <v>28</v>
      </c>
      <c r="C49" s="127" t="s">
        <v>329</v>
      </c>
      <c r="D49" s="688">
        <f>SUM(D21:D33,D35,D39,D40,D44:D45,D47:D48)</f>
        <v>-66742645.359999999</v>
      </c>
      <c r="E49" s="120"/>
    </row>
    <row r="50" spans="2:5">
      <c r="B50" s="117">
        <v>29</v>
      </c>
      <c r="C50" s="127" t="s">
        <v>330</v>
      </c>
      <c r="D50" s="689">
        <f>D19+D49</f>
        <v>471356880.75999999</v>
      </c>
      <c r="E50" s="120"/>
    </row>
    <row r="51" spans="2:5">
      <c r="B51" s="1287" t="s">
        <v>331</v>
      </c>
      <c r="C51" s="1288"/>
      <c r="D51" s="1288"/>
      <c r="E51" s="1289"/>
    </row>
    <row r="52" spans="2:5">
      <c r="B52" s="117">
        <v>30</v>
      </c>
      <c r="C52" s="125" t="s">
        <v>332</v>
      </c>
      <c r="D52" s="688">
        <v>55000000</v>
      </c>
      <c r="E52" s="120" t="s">
        <v>1816</v>
      </c>
    </row>
    <row r="53" spans="2:5" ht="24">
      <c r="B53" s="117">
        <v>31</v>
      </c>
      <c r="C53" s="125" t="s">
        <v>334</v>
      </c>
      <c r="D53" s="688">
        <v>0</v>
      </c>
      <c r="E53" s="121"/>
    </row>
    <row r="54" spans="2:5" ht="24">
      <c r="B54" s="117">
        <v>32</v>
      </c>
      <c r="C54" s="125" t="s">
        <v>335</v>
      </c>
      <c r="D54" s="688">
        <v>0</v>
      </c>
      <c r="E54" s="121"/>
    </row>
    <row r="55" spans="2:5" ht="24">
      <c r="B55" s="117">
        <v>33</v>
      </c>
      <c r="C55" s="125" t="s">
        <v>336</v>
      </c>
      <c r="D55" s="688">
        <v>0</v>
      </c>
      <c r="E55" s="121"/>
    </row>
    <row r="56" spans="2:5" s="24" customFormat="1" ht="24">
      <c r="B56" s="117" t="s">
        <v>337</v>
      </c>
      <c r="C56" s="125" t="s">
        <v>338</v>
      </c>
      <c r="D56" s="688">
        <v>0</v>
      </c>
      <c r="E56" s="121"/>
    </row>
    <row r="57" spans="2:5" s="24" customFormat="1" ht="24">
      <c r="B57" s="117" t="s">
        <v>339</v>
      </c>
      <c r="C57" s="125" t="s">
        <v>340</v>
      </c>
      <c r="D57" s="688">
        <v>0</v>
      </c>
      <c r="E57" s="121"/>
    </row>
    <row r="58" spans="2:5" ht="36">
      <c r="B58" s="117">
        <v>34</v>
      </c>
      <c r="C58" s="125" t="s">
        <v>341</v>
      </c>
      <c r="D58" s="688">
        <v>0</v>
      </c>
      <c r="E58" s="121"/>
    </row>
    <row r="59" spans="2:5">
      <c r="B59" s="117">
        <v>35</v>
      </c>
      <c r="C59" s="125" t="s">
        <v>342</v>
      </c>
      <c r="D59" s="688">
        <v>0</v>
      </c>
      <c r="E59" s="121"/>
    </row>
    <row r="60" spans="2:5">
      <c r="B60" s="122">
        <v>36</v>
      </c>
      <c r="C60" s="127" t="s">
        <v>343</v>
      </c>
      <c r="D60" s="926">
        <f>SUM(D52,D55,D56,D57,D58)</f>
        <v>55000000</v>
      </c>
      <c r="E60" s="121"/>
    </row>
    <row r="61" spans="2:5">
      <c r="B61" s="1287" t="s">
        <v>344</v>
      </c>
      <c r="C61" s="1288"/>
      <c r="D61" s="1288"/>
      <c r="E61" s="1289"/>
    </row>
    <row r="62" spans="2:5" ht="24">
      <c r="B62" s="117">
        <v>37</v>
      </c>
      <c r="C62" s="125" t="s">
        <v>345</v>
      </c>
      <c r="D62" s="688">
        <v>0</v>
      </c>
      <c r="E62" s="121"/>
    </row>
    <row r="63" spans="2:5" ht="48">
      <c r="B63" s="117">
        <v>38</v>
      </c>
      <c r="C63" s="125" t="s">
        <v>346</v>
      </c>
      <c r="D63" s="688">
        <v>0</v>
      </c>
      <c r="E63" s="121"/>
    </row>
    <row r="64" spans="2:5" ht="48">
      <c r="B64" s="117">
        <v>39</v>
      </c>
      <c r="C64" s="125" t="s">
        <v>347</v>
      </c>
      <c r="D64" s="688">
        <v>0</v>
      </c>
      <c r="E64" s="121"/>
    </row>
    <row r="65" spans="1:5" ht="48">
      <c r="B65" s="117">
        <v>40</v>
      </c>
      <c r="C65" s="125" t="s">
        <v>348</v>
      </c>
      <c r="D65" s="688">
        <v>0</v>
      </c>
      <c r="E65" s="121"/>
    </row>
    <row r="66" spans="1:5">
      <c r="B66" s="117">
        <v>41</v>
      </c>
      <c r="C66" s="125" t="s">
        <v>25</v>
      </c>
      <c r="D66" s="688"/>
      <c r="E66" s="121"/>
    </row>
    <row r="67" spans="1:5" ht="17.100000000000001" customHeight="1">
      <c r="B67" s="117">
        <v>42</v>
      </c>
      <c r="C67" s="125" t="s">
        <v>349</v>
      </c>
      <c r="D67" s="688">
        <v>0</v>
      </c>
      <c r="E67" s="121"/>
    </row>
    <row r="68" spans="1:5">
      <c r="B68" s="117" t="s">
        <v>350</v>
      </c>
      <c r="C68" s="125" t="s">
        <v>351</v>
      </c>
      <c r="D68" s="688">
        <v>0</v>
      </c>
      <c r="E68" s="121"/>
    </row>
    <row r="69" spans="1:5">
      <c r="B69" s="122">
        <v>43</v>
      </c>
      <c r="C69" s="127" t="s">
        <v>352</v>
      </c>
      <c r="D69" s="688">
        <f>SUM(D62:D65,D67:D68)</f>
        <v>0</v>
      </c>
      <c r="E69" s="121"/>
    </row>
    <row r="70" spans="1:5">
      <c r="B70" s="122">
        <v>44</v>
      </c>
      <c r="C70" s="127" t="s">
        <v>353</v>
      </c>
      <c r="D70" s="926">
        <f>D60+D69</f>
        <v>55000000</v>
      </c>
      <c r="E70" s="121"/>
    </row>
    <row r="71" spans="1:5">
      <c r="B71" s="122">
        <v>45</v>
      </c>
      <c r="C71" s="127" t="s">
        <v>354</v>
      </c>
      <c r="D71" s="926">
        <v>526356880.75999999</v>
      </c>
      <c r="E71" s="121"/>
    </row>
    <row r="72" spans="1:5">
      <c r="B72" s="1287" t="s">
        <v>355</v>
      </c>
      <c r="C72" s="1288"/>
      <c r="D72" s="1288"/>
      <c r="E72" s="1289"/>
    </row>
    <row r="73" spans="1:5">
      <c r="B73" s="117">
        <v>46</v>
      </c>
      <c r="C73" s="125" t="s">
        <v>332</v>
      </c>
      <c r="D73" s="688">
        <v>70000000</v>
      </c>
      <c r="E73" s="121"/>
    </row>
    <row r="74" spans="1:5" ht="36">
      <c r="B74" s="117">
        <v>47</v>
      </c>
      <c r="C74" s="125" t="s">
        <v>356</v>
      </c>
      <c r="D74" s="688">
        <v>0</v>
      </c>
      <c r="E74" s="121"/>
    </row>
    <row r="75" spans="1:5" s="24" customFormat="1" ht="24">
      <c r="A75" s="3"/>
      <c r="B75" s="117" t="s">
        <v>357</v>
      </c>
      <c r="C75" s="125" t="s">
        <v>358</v>
      </c>
      <c r="D75" s="688">
        <v>0</v>
      </c>
      <c r="E75" s="121"/>
    </row>
    <row r="76" spans="1:5" s="24" customFormat="1" ht="24">
      <c r="A76" s="3"/>
      <c r="B76" s="117" t="s">
        <v>359</v>
      </c>
      <c r="C76" s="125" t="s">
        <v>360</v>
      </c>
      <c r="D76" s="688">
        <v>0</v>
      </c>
      <c r="E76" s="121"/>
    </row>
    <row r="77" spans="1:5" ht="36">
      <c r="B77" s="117">
        <v>48</v>
      </c>
      <c r="C77" s="125" t="s">
        <v>361</v>
      </c>
      <c r="D77" s="688">
        <v>0</v>
      </c>
      <c r="E77" s="121"/>
    </row>
    <row r="78" spans="1:5">
      <c r="B78" s="117">
        <v>49</v>
      </c>
      <c r="C78" s="125" t="s">
        <v>362</v>
      </c>
      <c r="D78" s="688">
        <v>0</v>
      </c>
      <c r="E78" s="121"/>
    </row>
    <row r="79" spans="1:5">
      <c r="B79" s="117">
        <v>50</v>
      </c>
      <c r="C79" s="125" t="s">
        <v>363</v>
      </c>
      <c r="D79" s="688">
        <v>0</v>
      </c>
      <c r="E79" s="121"/>
    </row>
    <row r="80" spans="1:5">
      <c r="B80" s="122">
        <v>51</v>
      </c>
      <c r="C80" s="127" t="s">
        <v>364</v>
      </c>
      <c r="D80" s="926">
        <v>70000000</v>
      </c>
      <c r="E80" s="124"/>
    </row>
    <row r="81" spans="2:5">
      <c r="B81" s="1287" t="s">
        <v>365</v>
      </c>
      <c r="C81" s="1288"/>
      <c r="D81" s="1288"/>
      <c r="E81" s="1289"/>
    </row>
    <row r="82" spans="2:5" ht="24">
      <c r="B82" s="117">
        <v>52</v>
      </c>
      <c r="C82" s="125" t="s">
        <v>366</v>
      </c>
      <c r="D82" s="688">
        <v>0</v>
      </c>
      <c r="E82" s="121"/>
    </row>
    <row r="83" spans="2:5" ht="48">
      <c r="B83" s="117">
        <v>53</v>
      </c>
      <c r="C83" s="125" t="s">
        <v>367</v>
      </c>
      <c r="D83" s="688">
        <v>0</v>
      </c>
      <c r="E83" s="121"/>
    </row>
    <row r="84" spans="2:5" ht="60">
      <c r="B84" s="117">
        <v>54</v>
      </c>
      <c r="C84" s="125" t="s">
        <v>368</v>
      </c>
      <c r="D84" s="688">
        <v>0</v>
      </c>
      <c r="E84" s="121"/>
    </row>
    <row r="85" spans="2:5">
      <c r="B85" s="117" t="s">
        <v>369</v>
      </c>
      <c r="C85" s="125" t="s">
        <v>25</v>
      </c>
      <c r="D85" s="688"/>
      <c r="E85" s="121"/>
    </row>
    <row r="86" spans="2:5" ht="48">
      <c r="B86" s="117">
        <v>55</v>
      </c>
      <c r="C86" s="125" t="s">
        <v>370</v>
      </c>
      <c r="D86" s="688">
        <v>0</v>
      </c>
      <c r="E86" s="121"/>
    </row>
    <row r="87" spans="2:5">
      <c r="B87" s="117">
        <v>56</v>
      </c>
      <c r="C87" s="125" t="s">
        <v>25</v>
      </c>
      <c r="D87" s="688"/>
      <c r="E87" s="121"/>
    </row>
    <row r="88" spans="2:5" ht="24">
      <c r="B88" s="117" t="s">
        <v>371</v>
      </c>
      <c r="C88" s="121" t="s">
        <v>372</v>
      </c>
      <c r="D88" s="688">
        <v>0</v>
      </c>
      <c r="E88" s="121"/>
    </row>
    <row r="89" spans="2:5">
      <c r="B89" s="117" t="s">
        <v>373</v>
      </c>
      <c r="C89" s="121" t="s">
        <v>374</v>
      </c>
      <c r="D89" s="688">
        <v>0</v>
      </c>
      <c r="E89" s="121"/>
    </row>
    <row r="90" spans="2:5">
      <c r="B90" s="122">
        <v>57</v>
      </c>
      <c r="C90" s="124" t="s">
        <v>375</v>
      </c>
      <c r="D90" s="688">
        <f>SUM(D82:D84,D86,D88:D89)</f>
        <v>0</v>
      </c>
      <c r="E90" s="121"/>
    </row>
    <row r="91" spans="2:5">
      <c r="B91" s="122">
        <v>58</v>
      </c>
      <c r="C91" s="124" t="s">
        <v>376</v>
      </c>
      <c r="D91" s="926">
        <v>70000000</v>
      </c>
      <c r="E91" s="121"/>
    </row>
    <row r="92" spans="2:5">
      <c r="B92" s="122">
        <v>59</v>
      </c>
      <c r="C92" s="124" t="s">
        <v>377</v>
      </c>
      <c r="D92" s="926">
        <v>596356880.75999999</v>
      </c>
      <c r="E92" s="121"/>
    </row>
    <row r="93" spans="2:5">
      <c r="B93" s="122">
        <v>60</v>
      </c>
      <c r="C93" s="124" t="s">
        <v>378</v>
      </c>
      <c r="D93" s="926">
        <v>2596078752.9839997</v>
      </c>
      <c r="E93" s="124"/>
    </row>
    <row r="94" spans="2:5">
      <c r="B94" s="1287" t="s">
        <v>379</v>
      </c>
      <c r="C94" s="1288"/>
      <c r="D94" s="1288"/>
      <c r="E94" s="1289"/>
    </row>
    <row r="95" spans="2:5">
      <c r="B95" s="117">
        <v>61</v>
      </c>
      <c r="C95" s="125" t="s">
        <v>380</v>
      </c>
      <c r="D95" s="679">
        <v>0.18156493912914246</v>
      </c>
      <c r="E95" s="120" t="s">
        <v>1817</v>
      </c>
    </row>
    <row r="96" spans="2:5">
      <c r="B96" s="117">
        <v>62</v>
      </c>
      <c r="C96" s="125" t="s">
        <v>381</v>
      </c>
      <c r="D96" s="679">
        <v>0.2027507371087999</v>
      </c>
      <c r="E96" s="120" t="s">
        <v>1818</v>
      </c>
    </row>
    <row r="97" spans="2:8">
      <c r="B97" s="117">
        <v>63</v>
      </c>
      <c r="C97" s="125" t="s">
        <v>382</v>
      </c>
      <c r="D97" s="679">
        <v>0.22971447999200026</v>
      </c>
      <c r="E97" s="120" t="s">
        <v>1819</v>
      </c>
    </row>
    <row r="98" spans="2:8" ht="14.85" customHeight="1">
      <c r="B98" s="117">
        <v>64</v>
      </c>
      <c r="C98" s="125" t="s">
        <v>383</v>
      </c>
      <c r="D98" s="679">
        <v>0.124072</v>
      </c>
      <c r="E98" s="120" t="s">
        <v>1820</v>
      </c>
    </row>
    <row r="99" spans="2:8" ht="17.850000000000001" customHeight="1">
      <c r="B99" s="117">
        <v>65</v>
      </c>
      <c r="C99" s="121" t="s">
        <v>384</v>
      </c>
      <c r="D99" s="679">
        <v>2.5000000000000001E-2</v>
      </c>
      <c r="E99" s="120" t="s">
        <v>1821</v>
      </c>
    </row>
    <row r="100" spans="2:8">
      <c r="B100" s="117">
        <v>66</v>
      </c>
      <c r="C100" s="121" t="s">
        <v>385</v>
      </c>
      <c r="D100" s="679">
        <v>1.4971999999999999E-2</v>
      </c>
      <c r="E100" s="120" t="s">
        <v>1822</v>
      </c>
    </row>
    <row r="101" spans="2:8">
      <c r="B101" s="117">
        <v>67</v>
      </c>
      <c r="C101" s="121" t="s">
        <v>386</v>
      </c>
      <c r="D101" s="679">
        <v>0</v>
      </c>
      <c r="E101" s="120" t="s">
        <v>1823</v>
      </c>
    </row>
    <row r="102" spans="2:8" ht="24">
      <c r="B102" s="117" t="s">
        <v>387</v>
      </c>
      <c r="C102" s="125" t="s">
        <v>388</v>
      </c>
      <c r="D102" s="679">
        <v>0.02</v>
      </c>
      <c r="E102" s="120" t="s">
        <v>1824</v>
      </c>
    </row>
    <row r="103" spans="2:8" ht="24">
      <c r="B103" s="117" t="s">
        <v>389</v>
      </c>
      <c r="C103" s="125" t="s">
        <v>390</v>
      </c>
      <c r="D103" s="679">
        <v>1.9100000000000006E-2</v>
      </c>
      <c r="E103" s="120" t="s">
        <v>1825</v>
      </c>
    </row>
    <row r="104" spans="2:8" ht="24">
      <c r="B104" s="117">
        <v>68</v>
      </c>
      <c r="C104" s="127" t="s">
        <v>391</v>
      </c>
      <c r="D104" s="679">
        <v>0.11571447999200025</v>
      </c>
      <c r="E104" s="120"/>
    </row>
    <row r="105" spans="2:8">
      <c r="B105" s="1287" t="s">
        <v>392</v>
      </c>
      <c r="C105" s="1288"/>
      <c r="D105" s="1288"/>
      <c r="E105" s="1289"/>
    </row>
    <row r="106" spans="2:8">
      <c r="B106" s="117">
        <v>69</v>
      </c>
      <c r="C106" s="128" t="s">
        <v>393</v>
      </c>
      <c r="D106" s="119"/>
      <c r="E106" s="121"/>
    </row>
    <row r="107" spans="2:8">
      <c r="B107" s="117">
        <v>70</v>
      </c>
      <c r="C107" s="128" t="s">
        <v>393</v>
      </c>
      <c r="D107" s="119"/>
      <c r="E107" s="121"/>
    </row>
    <row r="108" spans="2:8">
      <c r="B108" s="117">
        <v>71</v>
      </c>
      <c r="C108" s="128" t="s">
        <v>393</v>
      </c>
      <c r="D108" s="119"/>
      <c r="E108" s="121"/>
    </row>
    <row r="109" spans="2:8">
      <c r="B109" s="1287" t="s">
        <v>394</v>
      </c>
      <c r="C109" s="1288"/>
      <c r="D109" s="1288"/>
      <c r="E109" s="1289"/>
    </row>
    <row r="110" spans="2:8" ht="32.25" customHeight="1">
      <c r="B110" s="1296">
        <v>72</v>
      </c>
      <c r="C110" s="1299" t="s">
        <v>395</v>
      </c>
      <c r="D110" s="1305">
        <v>0</v>
      </c>
      <c r="E110" s="1302" t="s">
        <v>1826</v>
      </c>
      <c r="H110"/>
    </row>
    <row r="111" spans="2:8" ht="11.1" customHeight="1">
      <c r="B111" s="1297"/>
      <c r="C111" s="1300"/>
      <c r="D111" s="1306"/>
      <c r="E111" s="1303"/>
    </row>
    <row r="112" spans="2:8" ht="0.95" customHeight="1">
      <c r="B112" s="1298"/>
      <c r="C112" s="1301"/>
      <c r="D112" s="688"/>
      <c r="E112" s="1304"/>
    </row>
    <row r="113" spans="2:5" ht="48">
      <c r="B113" s="117">
        <v>73</v>
      </c>
      <c r="C113" s="125" t="s">
        <v>396</v>
      </c>
      <c r="D113" s="824">
        <v>-3496327.33</v>
      </c>
      <c r="E113" s="120" t="s">
        <v>1827</v>
      </c>
    </row>
    <row r="114" spans="2:5">
      <c r="B114" s="117">
        <v>74</v>
      </c>
      <c r="C114" s="125" t="s">
        <v>25</v>
      </c>
      <c r="D114" s="688"/>
      <c r="E114" s="121"/>
    </row>
    <row r="115" spans="2:5" ht="29.1" customHeight="1">
      <c r="B115" s="117">
        <v>75</v>
      </c>
      <c r="C115" s="125" t="s">
        <v>397</v>
      </c>
      <c r="D115" s="688">
        <v>0</v>
      </c>
      <c r="E115" s="121"/>
    </row>
    <row r="116" spans="2:5">
      <c r="B116" s="1287" t="s">
        <v>398</v>
      </c>
      <c r="C116" s="1288"/>
      <c r="D116" s="1288"/>
      <c r="E116" s="1289"/>
    </row>
    <row r="117" spans="2:5" ht="24">
      <c r="B117" s="117">
        <v>76</v>
      </c>
      <c r="C117" s="125" t="s">
        <v>399</v>
      </c>
      <c r="D117" s="688">
        <v>0</v>
      </c>
      <c r="E117" s="120" t="s">
        <v>1828</v>
      </c>
    </row>
    <row r="118" spans="2:5" ht="24">
      <c r="B118" s="117">
        <v>77</v>
      </c>
      <c r="C118" s="125" t="s">
        <v>400</v>
      </c>
      <c r="D118" s="688">
        <v>0</v>
      </c>
      <c r="E118" s="121"/>
    </row>
    <row r="119" spans="2:5" ht="24">
      <c r="B119" s="117">
        <v>78</v>
      </c>
      <c r="C119" s="125" t="s">
        <v>401</v>
      </c>
      <c r="D119" s="119" t="s">
        <v>1761</v>
      </c>
      <c r="E119" s="121"/>
    </row>
    <row r="120" spans="2:5" ht="18.95" customHeight="1">
      <c r="B120" s="117">
        <v>79</v>
      </c>
      <c r="C120" s="125" t="s">
        <v>402</v>
      </c>
      <c r="D120" s="119" t="s">
        <v>1761</v>
      </c>
      <c r="E120" s="121"/>
    </row>
    <row r="121" spans="2:5">
      <c r="B121" s="1293" t="s">
        <v>403</v>
      </c>
      <c r="C121" s="1294"/>
      <c r="D121" s="1294"/>
      <c r="E121" s="1295"/>
    </row>
    <row r="122" spans="2:5">
      <c r="B122" s="117">
        <v>80</v>
      </c>
      <c r="C122" s="125" t="s">
        <v>404</v>
      </c>
      <c r="D122" s="125"/>
      <c r="E122" s="121"/>
    </row>
    <row r="123" spans="2:5" ht="24">
      <c r="B123" s="117">
        <v>81</v>
      </c>
      <c r="C123" s="125" t="s">
        <v>405</v>
      </c>
      <c r="D123" s="125"/>
      <c r="E123" s="121" t="s">
        <v>156</v>
      </c>
    </row>
    <row r="124" spans="2:5">
      <c r="B124" s="117">
        <v>82</v>
      </c>
      <c r="C124" s="125" t="s">
        <v>406</v>
      </c>
      <c r="D124" s="118"/>
      <c r="E124" s="121"/>
    </row>
    <row r="125" spans="2:5" ht="24">
      <c r="B125" s="117">
        <v>83</v>
      </c>
      <c r="C125" s="125" t="s">
        <v>407</v>
      </c>
      <c r="E125" s="121"/>
    </row>
    <row r="126" spans="2:5">
      <c r="B126" s="117">
        <v>84</v>
      </c>
      <c r="C126" s="125" t="s">
        <v>408</v>
      </c>
      <c r="D126" s="118"/>
      <c r="E126" s="121"/>
    </row>
    <row r="127" spans="2:5" ht="18.600000000000001" customHeight="1">
      <c r="B127" s="117">
        <v>85</v>
      </c>
      <c r="C127" s="125" t="s">
        <v>409</v>
      </c>
      <c r="D127" s="118"/>
      <c r="E127" s="121"/>
    </row>
    <row r="128" spans="2:5">
      <c r="B128" s="129"/>
    </row>
    <row r="129" spans="2:2">
      <c r="B129" s="129"/>
    </row>
    <row r="130" spans="2:2">
      <c r="B130" s="130"/>
    </row>
    <row r="131" spans="2:2">
      <c r="B131" s="130"/>
    </row>
    <row r="132" spans="2:2">
      <c r="B132" s="130"/>
    </row>
    <row r="133" spans="2:2">
      <c r="B133" s="130"/>
    </row>
  </sheetData>
  <mergeCells count="15">
    <mergeCell ref="B116:E116"/>
    <mergeCell ref="B121:E121"/>
    <mergeCell ref="B94:E94"/>
    <mergeCell ref="B105:E105"/>
    <mergeCell ref="B109:E109"/>
    <mergeCell ref="B110:B112"/>
    <mergeCell ref="C110:C112"/>
    <mergeCell ref="E110:E112"/>
    <mergeCell ref="D110:D111"/>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tabColor theme="5" tint="-0.249977111117893"/>
    <pageSetUpPr fitToPage="1"/>
  </sheetPr>
  <dimension ref="B1:T41"/>
  <sheetViews>
    <sheetView topLeftCell="A6" zoomScale="85" zoomScaleNormal="85" workbookViewId="0">
      <selection activeCell="A10" sqref="A10:XFD10"/>
    </sheetView>
  </sheetViews>
  <sheetFormatPr defaultColWidth="9" defaultRowHeight="15"/>
  <cols>
    <col min="1" max="2" width="9" style="1"/>
    <col min="3" max="3" width="53" style="1" customWidth="1"/>
    <col min="4" max="4" width="39.5703125" style="1" customWidth="1"/>
    <col min="5" max="5" width="37.140625" style="1" customWidth="1"/>
    <col min="6" max="6" width="20.42578125" style="1" customWidth="1"/>
    <col min="7" max="7" width="9" style="1"/>
    <col min="8" max="8" width="11.42578125" style="1" bestFit="1" customWidth="1"/>
    <col min="9" max="10" width="9" style="1"/>
    <col min="11" max="11" width="11.42578125" style="1" bestFit="1" customWidth="1"/>
    <col min="12" max="16384" width="9" style="1"/>
  </cols>
  <sheetData>
    <row r="1" spans="2:20" ht="15.75">
      <c r="C1" s="131"/>
    </row>
    <row r="2" spans="2:20" ht="18.75">
      <c r="B2" s="132" t="s">
        <v>276</v>
      </c>
    </row>
    <row r="3" spans="2:20" ht="15" customHeight="1">
      <c r="B3" s="1307" t="s">
        <v>410</v>
      </c>
      <c r="C3" s="1307"/>
      <c r="D3" s="1307"/>
      <c r="E3" s="1307"/>
      <c r="F3" s="1307"/>
      <c r="G3" s="732"/>
      <c r="H3" s="732"/>
      <c r="I3" s="732"/>
      <c r="J3" s="732"/>
      <c r="K3" s="732"/>
      <c r="L3" s="732"/>
      <c r="M3" s="732"/>
      <c r="N3" s="732"/>
      <c r="O3" s="732"/>
      <c r="P3" s="732"/>
      <c r="Q3" s="732"/>
      <c r="R3" s="732"/>
      <c r="S3" s="732"/>
      <c r="T3" s="732"/>
    </row>
    <row r="4" spans="2:20">
      <c r="B4" s="1307"/>
      <c r="C4" s="1307"/>
      <c r="D4" s="1307"/>
      <c r="E4" s="1307"/>
      <c r="F4" s="1307"/>
      <c r="G4" s="732"/>
      <c r="H4" s="732"/>
      <c r="I4" s="732"/>
      <c r="J4" s="732"/>
      <c r="K4" s="732"/>
      <c r="L4" s="732"/>
      <c r="M4" s="732"/>
      <c r="N4" s="732"/>
      <c r="O4" s="732"/>
      <c r="P4" s="732"/>
      <c r="Q4" s="732"/>
      <c r="R4" s="732"/>
      <c r="S4" s="732"/>
      <c r="T4" s="732"/>
    </row>
    <row r="5" spans="2:20">
      <c r="B5" s="1307"/>
      <c r="C5" s="1307"/>
      <c r="D5" s="1307"/>
      <c r="E5" s="1307"/>
      <c r="F5" s="1307"/>
      <c r="G5" s="732"/>
      <c r="H5" s="732"/>
      <c r="I5" s="732"/>
      <c r="J5" s="732"/>
      <c r="K5" s="732"/>
      <c r="L5" s="732"/>
      <c r="M5" s="732"/>
      <c r="N5" s="732"/>
      <c r="O5" s="732"/>
      <c r="P5" s="732"/>
      <c r="Q5" s="732"/>
      <c r="R5" s="732"/>
      <c r="S5" s="732"/>
      <c r="T5" s="732"/>
    </row>
    <row r="6" spans="2:20">
      <c r="D6" s="19" t="s">
        <v>7</v>
      </c>
      <c r="E6" s="19" t="s">
        <v>8</v>
      </c>
      <c r="F6" s="19" t="s">
        <v>9</v>
      </c>
    </row>
    <row r="7" spans="2:20" ht="30">
      <c r="C7" s="133"/>
      <c r="D7" s="134" t="s">
        <v>411</v>
      </c>
      <c r="E7" s="134" t="s">
        <v>412</v>
      </c>
      <c r="F7" s="134" t="s">
        <v>413</v>
      </c>
      <c r="K7"/>
    </row>
    <row r="8" spans="2:20">
      <c r="C8" s="133"/>
      <c r="D8" s="134" t="s">
        <v>414</v>
      </c>
      <c r="E8" s="134" t="s">
        <v>414</v>
      </c>
      <c r="F8" s="134"/>
    </row>
    <row r="9" spans="2:20" ht="30" customHeight="1">
      <c r="B9" s="1308" t="s">
        <v>415</v>
      </c>
      <c r="C9" s="1309"/>
      <c r="D9" s="1309"/>
      <c r="E9" s="1309"/>
      <c r="F9" s="1310"/>
      <c r="K9" s="683"/>
    </row>
    <row r="10" spans="2:20">
      <c r="B10" s="135">
        <v>1</v>
      </c>
      <c r="C10" s="20" t="s">
        <v>1869</v>
      </c>
      <c r="D10" s="829">
        <v>3052890</v>
      </c>
      <c r="E10" s="829">
        <v>3052890</v>
      </c>
      <c r="F10" s="19"/>
      <c r="K10" s="683"/>
    </row>
    <row r="11" spans="2:20">
      <c r="B11" s="135">
        <v>2</v>
      </c>
      <c r="C11" s="6" t="s">
        <v>2219</v>
      </c>
      <c r="D11" s="1050">
        <v>52145</v>
      </c>
      <c r="E11" s="1051">
        <v>52145</v>
      </c>
      <c r="F11" s="19"/>
      <c r="K11" s="683"/>
    </row>
    <row r="12" spans="2:20">
      <c r="B12" s="135">
        <v>3</v>
      </c>
      <c r="C12" s="6" t="s">
        <v>1829</v>
      </c>
      <c r="D12" s="1046">
        <v>1850</v>
      </c>
      <c r="E12" s="1046">
        <v>1850</v>
      </c>
      <c r="F12" s="19"/>
      <c r="H12" s="683"/>
      <c r="K12" s="683"/>
    </row>
    <row r="13" spans="2:20">
      <c r="B13" s="135">
        <v>4</v>
      </c>
      <c r="C13" s="20" t="s">
        <v>1830</v>
      </c>
      <c r="D13" s="1046">
        <v>12509</v>
      </c>
      <c r="E13" s="1046">
        <v>12509</v>
      </c>
      <c r="F13" s="19"/>
      <c r="H13" s="683"/>
      <c r="K13" s="683"/>
    </row>
    <row r="14" spans="2:20">
      <c r="B14" s="135">
        <v>5</v>
      </c>
      <c r="C14" s="20" t="s">
        <v>1831</v>
      </c>
      <c r="D14" s="1046">
        <v>18453</v>
      </c>
      <c r="E14" s="1046">
        <v>18453</v>
      </c>
      <c r="F14" s="19"/>
      <c r="H14" s="683"/>
      <c r="K14" s="683"/>
    </row>
    <row r="15" spans="2:20">
      <c r="B15" s="135">
        <v>6</v>
      </c>
      <c r="C15" s="20" t="s">
        <v>1871</v>
      </c>
      <c r="D15" s="1046">
        <v>321888</v>
      </c>
      <c r="E15" s="1046">
        <v>321888</v>
      </c>
      <c r="F15" s="19"/>
      <c r="H15" s="683"/>
      <c r="K15" s="683"/>
    </row>
    <row r="16" spans="2:20">
      <c r="B16" s="135">
        <v>7</v>
      </c>
      <c r="C16" s="20" t="s">
        <v>1832</v>
      </c>
      <c r="D16" s="1046">
        <v>3561791</v>
      </c>
      <c r="E16" s="1046">
        <v>3561791</v>
      </c>
      <c r="F16" s="19"/>
      <c r="H16" s="683"/>
      <c r="K16" s="683"/>
    </row>
    <row r="17" spans="2:11">
      <c r="B17" s="135">
        <v>8</v>
      </c>
      <c r="C17" s="20" t="s">
        <v>1833</v>
      </c>
      <c r="D17" s="1046">
        <v>49505</v>
      </c>
      <c r="E17" s="1046">
        <v>49505</v>
      </c>
      <c r="F17" s="19"/>
      <c r="H17" s="683"/>
      <c r="K17" s="683"/>
    </row>
    <row r="18" spans="2:11">
      <c r="B18" s="135">
        <v>9</v>
      </c>
      <c r="C18" s="20" t="s">
        <v>1834</v>
      </c>
      <c r="D18" s="1047">
        <v>273</v>
      </c>
      <c r="E18" s="1047">
        <v>273</v>
      </c>
      <c r="F18" s="19"/>
      <c r="H18" s="683"/>
      <c r="K18" s="683"/>
    </row>
    <row r="19" spans="2:11">
      <c r="B19" s="135">
        <v>10</v>
      </c>
      <c r="C19" s="20" t="s">
        <v>1604</v>
      </c>
      <c r="D19" s="1046">
        <v>8184</v>
      </c>
      <c r="E19" s="1046">
        <v>8184</v>
      </c>
      <c r="F19" s="19"/>
      <c r="H19" s="683"/>
      <c r="K19" s="683"/>
    </row>
    <row r="20" spans="2:11">
      <c r="B20" s="135">
        <v>11</v>
      </c>
      <c r="C20" s="20" t="s">
        <v>1870</v>
      </c>
      <c r="D20" s="1046">
        <v>1000</v>
      </c>
      <c r="E20" s="1046">
        <v>1000</v>
      </c>
      <c r="F20" s="19"/>
      <c r="H20" s="683"/>
      <c r="K20" s="683"/>
    </row>
    <row r="21" spans="2:11">
      <c r="B21" s="135">
        <v>12</v>
      </c>
      <c r="C21" s="20" t="s">
        <v>1835</v>
      </c>
      <c r="D21" s="1046">
        <v>22109</v>
      </c>
      <c r="E21" s="1046">
        <v>22109</v>
      </c>
      <c r="F21" s="19"/>
      <c r="H21" s="683"/>
      <c r="K21" s="683"/>
    </row>
    <row r="22" spans="2:11">
      <c r="B22" s="135">
        <v>13</v>
      </c>
      <c r="C22" s="20" t="s">
        <v>1836</v>
      </c>
      <c r="D22" s="829">
        <v>10859</v>
      </c>
      <c r="E22" s="829">
        <v>10859</v>
      </c>
      <c r="F22" s="19"/>
      <c r="H22" s="683"/>
      <c r="K22" s="683"/>
    </row>
    <row r="23" spans="2:11">
      <c r="B23" s="135">
        <v>14</v>
      </c>
      <c r="C23" s="20" t="s">
        <v>1837</v>
      </c>
      <c r="D23" s="829">
        <v>13843</v>
      </c>
      <c r="E23" s="829">
        <v>13843</v>
      </c>
      <c r="F23" s="19"/>
      <c r="H23" s="683"/>
    </row>
    <row r="24" spans="2:11">
      <c r="B24" s="135">
        <v>15</v>
      </c>
      <c r="C24" s="20" t="s">
        <v>1838</v>
      </c>
      <c r="D24" s="829">
        <v>9150</v>
      </c>
      <c r="E24" s="829">
        <v>9150</v>
      </c>
      <c r="F24" s="19"/>
      <c r="H24" s="683"/>
    </row>
    <row r="25" spans="2:11">
      <c r="B25" s="135">
        <v>16</v>
      </c>
      <c r="C25" s="137" t="s">
        <v>416</v>
      </c>
      <c r="D25" s="830">
        <f>SUM(D10:D24)</f>
        <v>7136449</v>
      </c>
      <c r="E25" s="830">
        <f>SUM(E10:E24)</f>
        <v>7136449</v>
      </c>
      <c r="F25" s="19"/>
    </row>
    <row r="26" spans="2:11" ht="30" customHeight="1">
      <c r="B26" s="1308" t="s">
        <v>417</v>
      </c>
      <c r="C26" s="1309"/>
      <c r="D26" s="1309"/>
      <c r="E26" s="1309"/>
      <c r="F26" s="1310"/>
      <c r="K26" s="928"/>
    </row>
    <row r="27" spans="2:11">
      <c r="B27" s="135">
        <v>1</v>
      </c>
      <c r="C27" s="20" t="s">
        <v>1839</v>
      </c>
      <c r="D27" s="829">
        <v>0</v>
      </c>
      <c r="E27" s="829">
        <v>0</v>
      </c>
      <c r="F27" s="19"/>
      <c r="H27" s="1048"/>
      <c r="K27" s="928"/>
    </row>
    <row r="28" spans="2:11">
      <c r="B28" s="135">
        <v>2</v>
      </c>
      <c r="C28" s="20" t="s">
        <v>1840</v>
      </c>
      <c r="D28" s="1046">
        <v>5731005</v>
      </c>
      <c r="E28" s="829">
        <v>5731005</v>
      </c>
      <c r="F28" s="19"/>
      <c r="H28" s="1048"/>
      <c r="K28" s="928"/>
    </row>
    <row r="29" spans="2:11">
      <c r="B29" s="135">
        <v>3</v>
      </c>
      <c r="C29" s="20" t="s">
        <v>1841</v>
      </c>
      <c r="D29" s="1046">
        <v>563728</v>
      </c>
      <c r="E29" s="1046">
        <v>563728</v>
      </c>
      <c r="F29" s="19"/>
      <c r="H29" s="1048"/>
      <c r="K29"/>
    </row>
    <row r="30" spans="2:11">
      <c r="B30" s="135">
        <v>4</v>
      </c>
      <c r="C30" s="20" t="s">
        <v>1842</v>
      </c>
      <c r="D30" s="1046">
        <v>1843</v>
      </c>
      <c r="E30" s="1046">
        <v>1843</v>
      </c>
      <c r="F30" s="19"/>
      <c r="H30" s="1048"/>
      <c r="K30" s="928"/>
    </row>
    <row r="31" spans="2:11">
      <c r="B31" s="135">
        <v>5</v>
      </c>
      <c r="C31" s="20" t="s">
        <v>1843</v>
      </c>
      <c r="D31" s="1046">
        <v>145995</v>
      </c>
      <c r="E31" s="1046">
        <v>145995</v>
      </c>
      <c r="F31" s="19"/>
      <c r="H31" s="1048"/>
      <c r="K31" s="928"/>
    </row>
    <row r="32" spans="2:11">
      <c r="B32" s="135">
        <v>6</v>
      </c>
      <c r="C32" s="20" t="s">
        <v>1844</v>
      </c>
      <c r="D32" s="1046">
        <v>126653</v>
      </c>
      <c r="E32" s="1046">
        <v>126653</v>
      </c>
      <c r="F32" s="19"/>
      <c r="H32" s="1048"/>
    </row>
    <row r="33" spans="2:11">
      <c r="B33" s="135">
        <v>7</v>
      </c>
      <c r="C33" s="137" t="s">
        <v>418</v>
      </c>
      <c r="D33" s="830">
        <f>SUM(D27:D32)</f>
        <v>6569224</v>
      </c>
      <c r="E33" s="830">
        <f>SUM(E27:E32)</f>
        <v>6569224</v>
      </c>
      <c r="F33" s="19"/>
      <c r="H33" s="1049"/>
      <c r="K33" s="928"/>
    </row>
    <row r="34" spans="2:11" ht="15" customHeight="1">
      <c r="B34" s="138" t="s">
        <v>419</v>
      </c>
      <c r="C34" s="139"/>
      <c r="D34" s="140"/>
      <c r="E34" s="140"/>
      <c r="F34" s="141"/>
      <c r="K34" s="928"/>
    </row>
    <row r="35" spans="2:11">
      <c r="B35" s="135">
        <v>1</v>
      </c>
      <c r="C35" s="20" t="s">
        <v>1845</v>
      </c>
      <c r="D35" s="1046">
        <v>31983</v>
      </c>
      <c r="E35" s="1046">
        <v>31983</v>
      </c>
      <c r="F35" s="19"/>
      <c r="H35" s="1048"/>
      <c r="K35" s="928"/>
    </row>
    <row r="36" spans="2:11">
      <c r="B36" s="135">
        <v>2</v>
      </c>
      <c r="C36" s="136" t="s">
        <v>1846</v>
      </c>
      <c r="D36" s="1046">
        <v>143372</v>
      </c>
      <c r="E36" s="1046">
        <v>143372</v>
      </c>
      <c r="F36" s="19"/>
      <c r="H36" s="1048"/>
      <c r="K36" s="928"/>
    </row>
    <row r="37" spans="2:11">
      <c r="B37" s="135">
        <v>3</v>
      </c>
      <c r="C37" s="136" t="s">
        <v>1872</v>
      </c>
      <c r="D37" s="1046">
        <v>4713</v>
      </c>
      <c r="E37" s="1046">
        <v>4713</v>
      </c>
      <c r="F37" s="19"/>
      <c r="H37" s="1048"/>
      <c r="K37" s="928"/>
    </row>
    <row r="38" spans="2:11">
      <c r="B38" s="135">
        <v>4</v>
      </c>
      <c r="C38" s="20" t="s">
        <v>1847</v>
      </c>
      <c r="D38" s="1046">
        <v>9333</v>
      </c>
      <c r="E38" s="1046">
        <v>9333</v>
      </c>
      <c r="F38" s="19"/>
      <c r="H38" s="1048"/>
      <c r="K38" s="928"/>
    </row>
    <row r="39" spans="2:11">
      <c r="B39" s="135">
        <v>5</v>
      </c>
      <c r="C39" s="20" t="s">
        <v>1848</v>
      </c>
      <c r="D39" s="1046">
        <v>359029</v>
      </c>
      <c r="E39" s="1046">
        <v>359029</v>
      </c>
      <c r="F39" s="19"/>
      <c r="H39" s="1048"/>
    </row>
    <row r="40" spans="2:11">
      <c r="B40" s="135">
        <v>6</v>
      </c>
      <c r="C40" s="20" t="s">
        <v>1849</v>
      </c>
      <c r="D40" s="1046">
        <v>7936</v>
      </c>
      <c r="E40" s="1046">
        <v>7936</v>
      </c>
      <c r="F40" s="19"/>
      <c r="H40" s="1048"/>
    </row>
    <row r="41" spans="2:11">
      <c r="B41" s="135">
        <v>7</v>
      </c>
      <c r="C41" s="137" t="s">
        <v>420</v>
      </c>
      <c r="D41" s="830">
        <f>SUM(D35:D40)</f>
        <v>556366</v>
      </c>
      <c r="E41" s="830">
        <f>SUM(E35:E40)</f>
        <v>556366</v>
      </c>
      <c r="F41" s="19"/>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topLeftCell="A8" zoomScale="85" zoomScaleNormal="85" workbookViewId="0">
      <selection activeCell="G6" sqref="G6"/>
    </sheetView>
  </sheetViews>
  <sheetFormatPr defaultColWidth="9" defaultRowHeight="15"/>
  <cols>
    <col min="1" max="2" width="9" style="1"/>
    <col min="3" max="3" width="117.42578125" style="1" customWidth="1"/>
    <col min="4" max="4" width="43.85546875" style="1" customWidth="1"/>
    <col min="5" max="16384" width="9" style="1"/>
  </cols>
  <sheetData>
    <row r="2" spans="2:4" ht="18.75">
      <c r="B2" s="47" t="s">
        <v>277</v>
      </c>
    </row>
    <row r="4" spans="2:4">
      <c r="D4" s="142" t="s">
        <v>7</v>
      </c>
    </row>
    <row r="5" spans="2:4" ht="27" customHeight="1">
      <c r="C5" s="143"/>
      <c r="D5" s="5" t="s">
        <v>421</v>
      </c>
    </row>
    <row r="6" spans="2:4">
      <c r="B6" s="19">
        <v>1</v>
      </c>
      <c r="C6" s="733" t="s">
        <v>422</v>
      </c>
      <c r="D6" s="733" t="s">
        <v>1850</v>
      </c>
    </row>
    <row r="7" spans="2:4">
      <c r="B7" s="19">
        <v>2</v>
      </c>
      <c r="C7" s="733" t="s">
        <v>423</v>
      </c>
      <c r="D7" s="733" t="s">
        <v>1851</v>
      </c>
    </row>
    <row r="8" spans="2:4">
      <c r="B8" s="19" t="s">
        <v>424</v>
      </c>
      <c r="C8" s="733" t="s">
        <v>425</v>
      </c>
      <c r="D8" s="733" t="s">
        <v>1761</v>
      </c>
    </row>
    <row r="9" spans="2:4">
      <c r="B9" s="19">
        <v>3</v>
      </c>
      <c r="C9" s="733" t="s">
        <v>426</v>
      </c>
      <c r="D9" s="733" t="s">
        <v>1852</v>
      </c>
    </row>
    <row r="10" spans="2:4">
      <c r="B10" s="19" t="s">
        <v>427</v>
      </c>
      <c r="C10" s="733" t="s">
        <v>428</v>
      </c>
      <c r="D10" s="733" t="s">
        <v>1853</v>
      </c>
    </row>
    <row r="11" spans="2:4">
      <c r="B11" s="19"/>
      <c r="C11" s="144" t="s">
        <v>429</v>
      </c>
      <c r="D11" s="733"/>
    </row>
    <row r="12" spans="2:4">
      <c r="B12" s="19">
        <v>4</v>
      </c>
      <c r="C12" s="733" t="s">
        <v>430</v>
      </c>
      <c r="D12" s="733" t="s">
        <v>1854</v>
      </c>
    </row>
    <row r="13" spans="2:4">
      <c r="B13" s="19">
        <v>5</v>
      </c>
      <c r="C13" s="733" t="s">
        <v>431</v>
      </c>
      <c r="D13" s="733" t="s">
        <v>1854</v>
      </c>
    </row>
    <row r="14" spans="2:4">
      <c r="B14" s="19">
        <v>6</v>
      </c>
      <c r="C14" s="733" t="s">
        <v>432</v>
      </c>
      <c r="D14" s="733" t="s">
        <v>1855</v>
      </c>
    </row>
    <row r="15" spans="2:4">
      <c r="B15" s="19">
        <v>7</v>
      </c>
      <c r="C15" s="733" t="s">
        <v>433</v>
      </c>
      <c r="D15" s="733" t="s">
        <v>1856</v>
      </c>
    </row>
    <row r="16" spans="2:4">
      <c r="B16" s="19">
        <v>8</v>
      </c>
      <c r="C16" s="733" t="s">
        <v>434</v>
      </c>
      <c r="D16" s="733" t="s">
        <v>1857</v>
      </c>
    </row>
    <row r="17" spans="2:4">
      <c r="B17" s="19">
        <v>9</v>
      </c>
      <c r="C17" s="733" t="s">
        <v>435</v>
      </c>
      <c r="D17" s="733" t="s">
        <v>1857</v>
      </c>
    </row>
    <row r="18" spans="2:4">
      <c r="B18" s="19" t="s">
        <v>436</v>
      </c>
      <c r="C18" s="733" t="s">
        <v>437</v>
      </c>
      <c r="D18" s="733" t="s">
        <v>1858</v>
      </c>
    </row>
    <row r="19" spans="2:4">
      <c r="B19" s="19" t="s">
        <v>438</v>
      </c>
      <c r="C19" s="733" t="s">
        <v>439</v>
      </c>
      <c r="D19" s="733" t="s">
        <v>1761</v>
      </c>
    </row>
    <row r="20" spans="2:4">
      <c r="B20" s="19">
        <v>10</v>
      </c>
      <c r="C20" s="733" t="s">
        <v>440</v>
      </c>
      <c r="D20" s="733" t="s">
        <v>1859</v>
      </c>
    </row>
    <row r="21" spans="2:4">
      <c r="B21" s="19">
        <v>11</v>
      </c>
      <c r="C21" s="733" t="s">
        <v>441</v>
      </c>
      <c r="D21" s="733" t="s">
        <v>1761</v>
      </c>
    </row>
    <row r="22" spans="2:4">
      <c r="B22" s="19">
        <v>12</v>
      </c>
      <c r="C22" s="733" t="s">
        <v>442</v>
      </c>
      <c r="D22" s="733" t="s">
        <v>1761</v>
      </c>
    </row>
    <row r="23" spans="2:4">
      <c r="B23" s="19">
        <v>13</v>
      </c>
      <c r="C23" s="733" t="s">
        <v>443</v>
      </c>
      <c r="D23" s="733" t="s">
        <v>1761</v>
      </c>
    </row>
    <row r="24" spans="2:4">
      <c r="B24" s="19">
        <v>14</v>
      </c>
      <c r="C24" s="733" t="s">
        <v>444</v>
      </c>
      <c r="D24" s="733" t="s">
        <v>1853</v>
      </c>
    </row>
    <row r="25" spans="2:4">
      <c r="B25" s="1312">
        <v>15</v>
      </c>
      <c r="C25" s="1313" t="s">
        <v>445</v>
      </c>
      <c r="D25" s="1313" t="s">
        <v>1761</v>
      </c>
    </row>
    <row r="26" spans="2:4">
      <c r="B26" s="1312"/>
      <c r="C26" s="1313"/>
      <c r="D26" s="1313"/>
    </row>
    <row r="27" spans="2:4">
      <c r="B27" s="19">
        <v>16</v>
      </c>
      <c r="C27" s="733" t="s">
        <v>446</v>
      </c>
      <c r="D27" s="733" t="s">
        <v>1761</v>
      </c>
    </row>
    <row r="28" spans="2:4">
      <c r="B28" s="145"/>
      <c r="C28" s="144" t="s">
        <v>447</v>
      </c>
      <c r="D28" s="146"/>
    </row>
    <row r="29" spans="2:4">
      <c r="B29" s="1312">
        <v>17</v>
      </c>
      <c r="C29" s="1313" t="s">
        <v>448</v>
      </c>
      <c r="D29" s="1313" t="s">
        <v>1860</v>
      </c>
    </row>
    <row r="30" spans="2:4">
      <c r="B30" s="1312"/>
      <c r="C30" s="1313"/>
      <c r="D30" s="1313"/>
    </row>
    <row r="31" spans="2:4">
      <c r="B31" s="19">
        <v>18</v>
      </c>
      <c r="C31" s="733" t="s">
        <v>449</v>
      </c>
      <c r="D31" s="733" t="s">
        <v>1761</v>
      </c>
    </row>
    <row r="32" spans="2:4">
      <c r="B32" s="19">
        <v>19</v>
      </c>
      <c r="C32" s="733" t="s">
        <v>450</v>
      </c>
      <c r="D32" s="733" t="s">
        <v>1861</v>
      </c>
    </row>
    <row r="33" spans="2:4">
      <c r="B33" s="19" t="s">
        <v>310</v>
      </c>
      <c r="C33" s="733" t="s">
        <v>451</v>
      </c>
      <c r="D33" s="733" t="s">
        <v>1862</v>
      </c>
    </row>
    <row r="34" spans="2:4">
      <c r="B34" s="19" t="s">
        <v>312</v>
      </c>
      <c r="C34" s="733" t="s">
        <v>452</v>
      </c>
      <c r="D34" s="733" t="s">
        <v>1862</v>
      </c>
    </row>
    <row r="35" spans="2:4">
      <c r="B35" s="19">
        <v>21</v>
      </c>
      <c r="C35" s="733" t="s">
        <v>453</v>
      </c>
      <c r="D35" s="733" t="s">
        <v>1761</v>
      </c>
    </row>
    <row r="36" spans="2:4">
      <c r="B36" s="19">
        <v>22</v>
      </c>
      <c r="C36" s="733" t="s">
        <v>454</v>
      </c>
      <c r="D36" s="733" t="s">
        <v>1863</v>
      </c>
    </row>
    <row r="37" spans="2:4">
      <c r="B37" s="19">
        <v>23</v>
      </c>
      <c r="C37" s="733" t="s">
        <v>455</v>
      </c>
      <c r="D37" s="733" t="s">
        <v>1761</v>
      </c>
    </row>
    <row r="38" spans="2:4">
      <c r="B38" s="19">
        <v>24</v>
      </c>
      <c r="C38" s="733" t="s">
        <v>456</v>
      </c>
      <c r="D38" s="733" t="s">
        <v>1761</v>
      </c>
    </row>
    <row r="39" spans="2:4">
      <c r="B39" s="19">
        <v>25</v>
      </c>
      <c r="C39" s="733" t="s">
        <v>457</v>
      </c>
      <c r="D39" s="733" t="s">
        <v>1761</v>
      </c>
    </row>
    <row r="40" spans="2:4">
      <c r="B40" s="19">
        <v>26</v>
      </c>
      <c r="C40" s="733" t="s">
        <v>458</v>
      </c>
      <c r="D40" s="733" t="s">
        <v>1761</v>
      </c>
    </row>
    <row r="41" spans="2:4">
      <c r="B41" s="19">
        <v>27</v>
      </c>
      <c r="C41" s="733" t="s">
        <v>459</v>
      </c>
      <c r="D41" s="733" t="s">
        <v>1761</v>
      </c>
    </row>
    <row r="42" spans="2:4">
      <c r="B42" s="19">
        <v>28</v>
      </c>
      <c r="C42" s="733" t="s">
        <v>460</v>
      </c>
      <c r="D42" s="733" t="s">
        <v>1761</v>
      </c>
    </row>
    <row r="43" spans="2:4">
      <c r="B43" s="19">
        <v>29</v>
      </c>
      <c r="C43" s="733" t="s">
        <v>461</v>
      </c>
      <c r="D43" s="733" t="s">
        <v>1761</v>
      </c>
    </row>
    <row r="44" spans="2:4">
      <c r="B44" s="19">
        <v>30</v>
      </c>
      <c r="C44" s="733" t="s">
        <v>462</v>
      </c>
      <c r="D44" s="733" t="s">
        <v>1853</v>
      </c>
    </row>
    <row r="45" spans="2:4">
      <c r="B45" s="19">
        <v>31</v>
      </c>
      <c r="C45" s="733" t="s">
        <v>463</v>
      </c>
      <c r="D45" s="733" t="s">
        <v>1761</v>
      </c>
    </row>
    <row r="46" spans="2:4">
      <c r="B46" s="19">
        <v>32</v>
      </c>
      <c r="C46" s="733" t="s">
        <v>464</v>
      </c>
      <c r="D46" s="733" t="s">
        <v>1761</v>
      </c>
    </row>
    <row r="47" spans="2:4">
      <c r="B47" s="19">
        <v>33</v>
      </c>
      <c r="C47" s="733" t="s">
        <v>465</v>
      </c>
      <c r="D47" s="733" t="s">
        <v>1761</v>
      </c>
    </row>
    <row r="48" spans="2:4">
      <c r="B48" s="19">
        <v>34</v>
      </c>
      <c r="C48" s="733" t="s">
        <v>466</v>
      </c>
      <c r="D48" s="733" t="s">
        <v>1761</v>
      </c>
    </row>
    <row r="49" spans="2:4">
      <c r="B49" s="5" t="s">
        <v>467</v>
      </c>
      <c r="C49" s="147" t="s">
        <v>468</v>
      </c>
      <c r="D49" s="733"/>
    </row>
    <row r="50" spans="2:4">
      <c r="B50" s="5" t="s">
        <v>469</v>
      </c>
      <c r="C50" s="147" t="s">
        <v>470</v>
      </c>
      <c r="D50" s="733">
        <v>1</v>
      </c>
    </row>
    <row r="51" spans="2:4">
      <c r="B51" s="19">
        <v>35</v>
      </c>
      <c r="C51" s="733" t="s">
        <v>471</v>
      </c>
      <c r="D51" s="733" t="s">
        <v>1864</v>
      </c>
    </row>
    <row r="52" spans="2:4">
      <c r="B52" s="19">
        <v>36</v>
      </c>
      <c r="C52" s="733" t="s">
        <v>472</v>
      </c>
      <c r="D52" s="733" t="s">
        <v>1853</v>
      </c>
    </row>
    <row r="53" spans="2:4">
      <c r="B53" s="19">
        <v>37</v>
      </c>
      <c r="C53" s="733" t="s">
        <v>473</v>
      </c>
      <c r="D53" s="733" t="s">
        <v>1761</v>
      </c>
    </row>
    <row r="54" spans="2:4">
      <c r="B54" s="5" t="s">
        <v>474</v>
      </c>
      <c r="C54" s="147" t="s">
        <v>475</v>
      </c>
      <c r="D54" s="733" t="s">
        <v>1761</v>
      </c>
    </row>
    <row r="55" spans="2:4">
      <c r="B55" s="1311" t="s">
        <v>476</v>
      </c>
      <c r="C55" s="1311"/>
      <c r="D55" s="1311"/>
    </row>
    <row r="56" spans="2:4">
      <c r="B56" s="1311"/>
      <c r="C56" s="1311"/>
      <c r="D56" s="1311"/>
    </row>
    <row r="57" spans="2:4">
      <c r="B57" s="129"/>
    </row>
    <row r="58" spans="2:4">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U61"/>
  <sheetViews>
    <sheetView topLeftCell="A9" workbookViewId="0">
      <selection activeCell="E14" sqref="E14"/>
    </sheetView>
  </sheetViews>
  <sheetFormatPr defaultColWidth="9.140625" defaultRowHeight="15"/>
  <cols>
    <col min="1" max="1" width="4.42578125" style="1" customWidth="1"/>
    <col min="2" max="2" width="17.5703125" style="1" customWidth="1"/>
    <col min="3" max="3" width="18.5703125" style="1" customWidth="1"/>
    <col min="4" max="4" width="15.5703125" style="1" customWidth="1"/>
    <col min="5" max="5" width="22.5703125" style="1" customWidth="1"/>
    <col min="6" max="6" width="21" style="1" customWidth="1"/>
    <col min="7" max="7" width="14.42578125" style="1" customWidth="1"/>
    <col min="8" max="8" width="11" style="1" customWidth="1"/>
    <col min="9" max="9" width="14" style="1" customWidth="1"/>
    <col min="10" max="10" width="25.85546875" style="1" bestFit="1" customWidth="1"/>
    <col min="11" max="11" width="27.85546875" style="1" customWidth="1"/>
    <col min="12" max="12" width="11.85546875" style="1" customWidth="1"/>
    <col min="13" max="13" width="13.5703125" style="1" customWidth="1"/>
    <col min="14" max="14" width="11.42578125" style="1" customWidth="1"/>
    <col min="15" max="15" width="14.5703125" style="1" customWidth="1"/>
    <col min="16" max="16" width="15" style="1" bestFit="1" customWidth="1"/>
    <col min="17" max="16384" width="9.140625" style="1"/>
  </cols>
  <sheetData>
    <row r="3" spans="1:21">
      <c r="B3" s="46" t="s">
        <v>153</v>
      </c>
    </row>
    <row r="4" spans="1:21" ht="18.75">
      <c r="B4" s="47"/>
    </row>
    <row r="6" spans="1:21">
      <c r="A6" s="11"/>
      <c r="B6" s="11"/>
      <c r="C6" s="48" t="s">
        <v>7</v>
      </c>
      <c r="D6" s="48" t="s">
        <v>8</v>
      </c>
      <c r="E6" s="48" t="s">
        <v>9</v>
      </c>
      <c r="F6" s="48" t="s">
        <v>46</v>
      </c>
      <c r="G6" s="48" t="s">
        <v>47</v>
      </c>
      <c r="H6" s="48" t="s">
        <v>155</v>
      </c>
      <c r="I6" s="48" t="s">
        <v>156</v>
      </c>
      <c r="J6" s="48" t="s">
        <v>157</v>
      </c>
      <c r="K6" s="48" t="s">
        <v>158</v>
      </c>
      <c r="L6" s="48" t="s">
        <v>159</v>
      </c>
      <c r="M6" s="48" t="s">
        <v>160</v>
      </c>
      <c r="N6" s="48" t="s">
        <v>161</v>
      </c>
      <c r="O6" s="48" t="s">
        <v>162</v>
      </c>
    </row>
    <row r="7" spans="1:21" ht="15.75" customHeight="1">
      <c r="A7" s="11"/>
      <c r="B7" s="11"/>
      <c r="C7" s="1317" t="s">
        <v>163</v>
      </c>
      <c r="D7" s="1318"/>
      <c r="E7" s="1317" t="s">
        <v>164</v>
      </c>
      <c r="F7" s="1318"/>
      <c r="G7" s="1314" t="s">
        <v>165</v>
      </c>
      <c r="H7" s="1314" t="s">
        <v>166</v>
      </c>
      <c r="I7" s="1317" t="s">
        <v>167</v>
      </c>
      <c r="J7" s="1321"/>
      <c r="K7" s="1321"/>
      <c r="L7" s="1318"/>
      <c r="M7" s="1314" t="s">
        <v>168</v>
      </c>
      <c r="N7" s="1314" t="s">
        <v>169</v>
      </c>
      <c r="O7" s="1314" t="s">
        <v>170</v>
      </c>
    </row>
    <row r="8" spans="1:21">
      <c r="A8" s="11"/>
      <c r="B8" s="11"/>
      <c r="C8" s="1319"/>
      <c r="D8" s="1320"/>
      <c r="E8" s="1319"/>
      <c r="F8" s="1320"/>
      <c r="G8" s="1315"/>
      <c r="H8" s="1315"/>
      <c r="I8" s="1319"/>
      <c r="J8" s="1322"/>
      <c r="K8" s="1322"/>
      <c r="L8" s="1323"/>
      <c r="M8" s="1315"/>
      <c r="N8" s="1315"/>
      <c r="O8" s="1315"/>
    </row>
    <row r="9" spans="1:21" ht="36">
      <c r="A9" s="11"/>
      <c r="B9" s="11"/>
      <c r="C9" s="48" t="s">
        <v>171</v>
      </c>
      <c r="D9" s="48" t="s">
        <v>172</v>
      </c>
      <c r="E9" s="48" t="s">
        <v>173</v>
      </c>
      <c r="F9" s="48" t="s">
        <v>174</v>
      </c>
      <c r="G9" s="1316"/>
      <c r="H9" s="1316"/>
      <c r="I9" s="49" t="s">
        <v>175</v>
      </c>
      <c r="J9" s="49" t="s">
        <v>164</v>
      </c>
      <c r="K9" s="49" t="s">
        <v>176</v>
      </c>
      <c r="L9" s="50" t="s">
        <v>177</v>
      </c>
      <c r="M9" s="1316"/>
      <c r="N9" s="1316"/>
      <c r="O9" s="1316"/>
    </row>
    <row r="10" spans="1:21" ht="24">
      <c r="A10" s="51" t="s">
        <v>178</v>
      </c>
      <c r="B10" s="52" t="s">
        <v>179</v>
      </c>
      <c r="C10" s="53"/>
      <c r="D10" s="53"/>
      <c r="E10" s="53"/>
      <c r="F10" s="53"/>
      <c r="G10" s="53"/>
      <c r="H10" s="53"/>
      <c r="I10" s="53"/>
      <c r="J10" s="53"/>
      <c r="K10" s="53"/>
      <c r="L10" s="53"/>
      <c r="M10" s="53"/>
      <c r="N10" s="54"/>
      <c r="O10" s="54"/>
    </row>
    <row r="11" spans="1:21">
      <c r="A11" s="55"/>
      <c r="B11" s="825" t="s">
        <v>1762</v>
      </c>
      <c r="C11" s="56">
        <v>12271.01</v>
      </c>
      <c r="D11" s="56"/>
      <c r="E11" s="56">
        <v>0</v>
      </c>
      <c r="F11" s="56"/>
      <c r="G11" s="56"/>
      <c r="H11" s="56">
        <v>12271.01</v>
      </c>
      <c r="I11" s="56">
        <v>731.1</v>
      </c>
      <c r="J11" s="56">
        <v>0</v>
      </c>
      <c r="K11" s="56"/>
      <c r="L11" s="56">
        <v>731.1</v>
      </c>
      <c r="M11" s="827">
        <v>9138.81</v>
      </c>
      <c r="N11" s="680">
        <v>3.9999999999999998E-6</v>
      </c>
      <c r="O11" s="680">
        <v>0</v>
      </c>
      <c r="P11" s="712"/>
      <c r="T11" s="1" t="s">
        <v>1762</v>
      </c>
      <c r="U11" s="1" t="str">
        <f t="shared" ref="U11:U42" si="0">VLOOKUP(T11,B:B,1,0)</f>
        <v>AFGHANISTAN</v>
      </c>
    </row>
    <row r="12" spans="1:21">
      <c r="A12" s="55"/>
      <c r="B12" s="825" t="s">
        <v>1763</v>
      </c>
      <c r="C12" s="56">
        <v>165985.64000000001</v>
      </c>
      <c r="D12" s="56"/>
      <c r="E12" s="56">
        <v>1.3</v>
      </c>
      <c r="F12" s="56"/>
      <c r="G12" s="56"/>
      <c r="H12" s="56">
        <v>165986.94</v>
      </c>
      <c r="I12" s="56">
        <v>8269.2900000000009</v>
      </c>
      <c r="J12" s="56">
        <v>0.1</v>
      </c>
      <c r="K12" s="56"/>
      <c r="L12" s="56">
        <v>8269.39</v>
      </c>
      <c r="M12" s="827">
        <v>103366.13</v>
      </c>
      <c r="N12" s="680">
        <v>4.5000000000000003E-5</v>
      </c>
      <c r="O12" s="680">
        <v>0.01</v>
      </c>
      <c r="P12" s="712"/>
      <c r="T12" s="1" t="s">
        <v>1763</v>
      </c>
      <c r="U12" s="1" t="str">
        <f t="shared" si="0"/>
        <v>AUSTRALIA</v>
      </c>
    </row>
    <row r="13" spans="1:21">
      <c r="A13" s="55"/>
      <c r="B13" s="825" t="s">
        <v>1764</v>
      </c>
      <c r="C13" s="56">
        <v>9343.09</v>
      </c>
      <c r="D13" s="56"/>
      <c r="E13" s="56">
        <v>0</v>
      </c>
      <c r="F13" s="56"/>
      <c r="G13" s="56"/>
      <c r="H13" s="56">
        <v>9343.09</v>
      </c>
      <c r="I13" s="56">
        <v>560.16</v>
      </c>
      <c r="J13" s="56">
        <v>0</v>
      </c>
      <c r="K13" s="56"/>
      <c r="L13" s="56">
        <v>560.16</v>
      </c>
      <c r="M13" s="828">
        <v>7002.06</v>
      </c>
      <c r="N13" s="680">
        <v>3.0000000000000001E-6</v>
      </c>
      <c r="O13" s="680">
        <v>0</v>
      </c>
      <c r="P13" s="712"/>
      <c r="T13" s="1" t="s">
        <v>1764</v>
      </c>
      <c r="U13" s="1" t="str">
        <f t="shared" si="0"/>
        <v>AUSTRIA</v>
      </c>
    </row>
    <row r="14" spans="1:21">
      <c r="A14" s="55"/>
      <c r="B14" s="825" t="s">
        <v>1765</v>
      </c>
      <c r="C14" s="56">
        <v>488144.35</v>
      </c>
      <c r="D14" s="56"/>
      <c r="E14" s="56">
        <v>284300</v>
      </c>
      <c r="F14" s="56"/>
      <c r="G14" s="56"/>
      <c r="H14" s="56">
        <v>772444.35</v>
      </c>
      <c r="I14" s="56">
        <v>14376.3</v>
      </c>
      <c r="J14" s="56">
        <v>22744</v>
      </c>
      <c r="K14" s="56"/>
      <c r="L14" s="56">
        <v>37120.300000000003</v>
      </c>
      <c r="M14" s="827">
        <v>179703.71</v>
      </c>
      <c r="N14" s="680">
        <v>2.05E-4</v>
      </c>
      <c r="O14" s="680">
        <v>0</v>
      </c>
      <c r="P14" s="712"/>
      <c r="T14" s="1" t="s">
        <v>1765</v>
      </c>
      <c r="U14" s="1" t="str">
        <f t="shared" si="0"/>
        <v>BELGIUM</v>
      </c>
    </row>
    <row r="15" spans="1:21">
      <c r="A15" s="55"/>
      <c r="B15" s="825" t="s">
        <v>1766</v>
      </c>
      <c r="C15" s="56">
        <v>0</v>
      </c>
      <c r="D15" s="56"/>
      <c r="E15" s="56">
        <v>42.79</v>
      </c>
      <c r="F15" s="56"/>
      <c r="G15" s="56"/>
      <c r="H15" s="56">
        <v>42.79</v>
      </c>
      <c r="I15" s="56">
        <v>0</v>
      </c>
      <c r="J15" s="56">
        <v>3.42</v>
      </c>
      <c r="K15" s="56"/>
      <c r="L15" s="56">
        <v>3.42</v>
      </c>
      <c r="M15" s="828">
        <v>0</v>
      </c>
      <c r="N15" s="680">
        <v>0</v>
      </c>
      <c r="O15" s="680">
        <v>0</v>
      </c>
      <c r="P15" s="712"/>
      <c r="T15" s="1" t="s">
        <v>1766</v>
      </c>
      <c r="U15" s="1" t="str">
        <f t="shared" si="0"/>
        <v>BERMUDA</v>
      </c>
    </row>
    <row r="16" spans="1:21">
      <c r="A16" s="55"/>
      <c r="B16" s="825" t="s">
        <v>2103</v>
      </c>
      <c r="C16" s="56">
        <v>54890.54</v>
      </c>
      <c r="D16" s="56"/>
      <c r="E16" s="56">
        <v>25.32</v>
      </c>
      <c r="F16" s="56"/>
      <c r="G16" s="56"/>
      <c r="H16" s="56">
        <v>54915.86</v>
      </c>
      <c r="I16" s="56">
        <v>1518.16</v>
      </c>
      <c r="J16" s="56">
        <v>2.0299999999999998</v>
      </c>
      <c r="K16" s="56"/>
      <c r="L16" s="56">
        <v>1520.19</v>
      </c>
      <c r="M16" s="827">
        <v>18976.96</v>
      </c>
      <c r="N16" s="680">
        <v>7.9999999999999996E-6</v>
      </c>
      <c r="O16" s="680">
        <v>0</v>
      </c>
      <c r="P16" s="712"/>
      <c r="T16" s="1" t="s">
        <v>2103</v>
      </c>
      <c r="U16" s="1" t="str">
        <f t="shared" si="0"/>
        <v>BRAZIL</v>
      </c>
    </row>
    <row r="17" spans="1:21">
      <c r="A17" s="55"/>
      <c r="B17" s="825" t="s">
        <v>1767</v>
      </c>
      <c r="C17" s="56">
        <v>306937</v>
      </c>
      <c r="D17" s="56"/>
      <c r="E17" s="56">
        <v>8.82</v>
      </c>
      <c r="F17" s="56"/>
      <c r="G17" s="56"/>
      <c r="H17" s="56">
        <v>306945.82</v>
      </c>
      <c r="I17" s="56">
        <v>8509.25</v>
      </c>
      <c r="J17" s="56">
        <v>0.71</v>
      </c>
      <c r="K17" s="56"/>
      <c r="L17" s="56">
        <v>8509.9599999999991</v>
      </c>
      <c r="M17" s="827">
        <v>106365.67</v>
      </c>
      <c r="N17" s="680">
        <v>4.6999999999999997E-5</v>
      </c>
      <c r="O17" s="680">
        <v>0</v>
      </c>
      <c r="P17" s="712"/>
      <c r="T17" s="1" t="s">
        <v>1767</v>
      </c>
      <c r="U17" s="1" t="str">
        <f t="shared" si="0"/>
        <v>CANADA</v>
      </c>
    </row>
    <row r="18" spans="1:21">
      <c r="A18" s="55"/>
      <c r="B18" s="825" t="s">
        <v>2104</v>
      </c>
      <c r="C18" s="56">
        <v>0</v>
      </c>
      <c r="D18" s="56"/>
      <c r="E18" s="56">
        <v>428.26</v>
      </c>
      <c r="F18" s="56"/>
      <c r="G18" s="56"/>
      <c r="H18" s="56">
        <v>428.26</v>
      </c>
      <c r="I18" s="56">
        <v>0</v>
      </c>
      <c r="J18" s="56">
        <v>34.26</v>
      </c>
      <c r="K18" s="56"/>
      <c r="L18" s="56">
        <v>34.26</v>
      </c>
      <c r="M18" s="828">
        <v>0</v>
      </c>
      <c r="N18" s="680">
        <v>0</v>
      </c>
      <c r="O18" s="680">
        <v>0</v>
      </c>
      <c r="P18" s="712"/>
      <c r="T18" s="1" t="s">
        <v>2104</v>
      </c>
      <c r="U18" s="1" t="str">
        <f t="shared" si="0"/>
        <v>CAYMAN ISLANDS</v>
      </c>
    </row>
    <row r="19" spans="1:21">
      <c r="A19" s="55"/>
      <c r="B19" s="825" t="s">
        <v>1768</v>
      </c>
      <c r="C19" s="56">
        <v>0</v>
      </c>
      <c r="D19" s="56"/>
      <c r="E19" s="56">
        <v>26.07</v>
      </c>
      <c r="F19" s="56"/>
      <c r="G19" s="56"/>
      <c r="H19" s="56">
        <v>26.07</v>
      </c>
      <c r="I19" s="56">
        <v>0</v>
      </c>
      <c r="J19" s="56">
        <v>2.09</v>
      </c>
      <c r="K19" s="56"/>
      <c r="L19" s="56">
        <v>2.09</v>
      </c>
      <c r="M19" s="827">
        <v>0</v>
      </c>
      <c r="N19" s="680">
        <v>0</v>
      </c>
      <c r="O19" s="680">
        <v>0</v>
      </c>
      <c r="P19" s="712"/>
      <c r="T19" s="1" t="s">
        <v>1768</v>
      </c>
      <c r="U19" s="1" t="str">
        <f t="shared" si="0"/>
        <v>CHINA</v>
      </c>
    </row>
    <row r="20" spans="1:21">
      <c r="A20" s="55"/>
      <c r="B20" s="825" t="s">
        <v>1770</v>
      </c>
      <c r="C20" s="56">
        <v>188734.75</v>
      </c>
      <c r="D20" s="56"/>
      <c r="E20" s="56">
        <v>0</v>
      </c>
      <c r="F20" s="56"/>
      <c r="G20" s="56"/>
      <c r="H20" s="56">
        <v>188734.75</v>
      </c>
      <c r="I20" s="56">
        <v>7117.34</v>
      </c>
      <c r="J20" s="56">
        <v>0</v>
      </c>
      <c r="K20" s="56"/>
      <c r="L20" s="56">
        <v>7117.34</v>
      </c>
      <c r="M20" s="827">
        <v>88966.720000000001</v>
      </c>
      <c r="N20" s="680">
        <v>3.8999999999999999E-5</v>
      </c>
      <c r="O20" s="680">
        <v>5.0000000000000001E-3</v>
      </c>
      <c r="P20" s="712"/>
      <c r="T20" s="1" t="s">
        <v>1770</v>
      </c>
      <c r="U20" s="1" t="str">
        <f t="shared" si="0"/>
        <v>CYPRUS</v>
      </c>
    </row>
    <row r="21" spans="1:21">
      <c r="A21" s="55"/>
      <c r="B21" s="825" t="s">
        <v>1769</v>
      </c>
      <c r="C21" s="56">
        <v>359003.75</v>
      </c>
      <c r="D21" s="56"/>
      <c r="E21" s="56">
        <v>0</v>
      </c>
      <c r="F21" s="56"/>
      <c r="G21" s="56"/>
      <c r="H21" s="56">
        <v>359003.75</v>
      </c>
      <c r="I21" s="56">
        <v>9947.65</v>
      </c>
      <c r="J21" s="56">
        <v>0</v>
      </c>
      <c r="K21" s="56"/>
      <c r="L21" s="56">
        <v>9947.65</v>
      </c>
      <c r="M21" s="827">
        <v>124345.65</v>
      </c>
      <c r="N21" s="680">
        <v>5.5000000000000002E-5</v>
      </c>
      <c r="O21" s="680">
        <v>0.02</v>
      </c>
      <c r="P21" s="712"/>
      <c r="T21" s="1" t="s">
        <v>1769</v>
      </c>
      <c r="U21" s="1" t="str">
        <f t="shared" si="0"/>
        <v>CZECH REPUBLIC</v>
      </c>
    </row>
    <row r="22" spans="1:21">
      <c r="A22" s="55"/>
      <c r="B22" s="825" t="s">
        <v>1771</v>
      </c>
      <c r="C22" s="56">
        <v>51618.48</v>
      </c>
      <c r="D22" s="56"/>
      <c r="E22" s="56">
        <v>857.35</v>
      </c>
      <c r="F22" s="56"/>
      <c r="G22" s="56"/>
      <c r="H22" s="56">
        <v>52475.83</v>
      </c>
      <c r="I22" s="56">
        <v>1281.1600000000001</v>
      </c>
      <c r="J22" s="56">
        <v>68.59</v>
      </c>
      <c r="K22" s="56"/>
      <c r="L22" s="56">
        <v>1349.75</v>
      </c>
      <c r="M22" s="828">
        <v>16014.49</v>
      </c>
      <c r="N22" s="680">
        <v>6.9999999999999999E-6</v>
      </c>
      <c r="O22" s="680">
        <v>2.5000000000000001E-2</v>
      </c>
      <c r="P22" s="712"/>
      <c r="T22" s="1" t="s">
        <v>1771</v>
      </c>
      <c r="U22" s="1" t="str">
        <f t="shared" si="0"/>
        <v>DENMARK</v>
      </c>
    </row>
    <row r="23" spans="1:21">
      <c r="A23" s="55"/>
      <c r="B23" s="825" t="s">
        <v>2116</v>
      </c>
      <c r="C23" s="56">
        <v>1979.33</v>
      </c>
      <c r="D23" s="56"/>
      <c r="E23" s="56">
        <v>0</v>
      </c>
      <c r="F23" s="56"/>
      <c r="G23" s="56"/>
      <c r="H23" s="56">
        <v>1979.33</v>
      </c>
      <c r="I23" s="56">
        <v>40.74</v>
      </c>
      <c r="J23" s="56">
        <v>0</v>
      </c>
      <c r="K23" s="56"/>
      <c r="L23" s="56">
        <v>40.74</v>
      </c>
      <c r="M23" s="827">
        <v>509.24</v>
      </c>
      <c r="N23" s="680">
        <v>0</v>
      </c>
      <c r="O23" s="680">
        <v>0</v>
      </c>
      <c r="P23" s="712"/>
      <c r="T23" s="1" t="s">
        <v>1772</v>
      </c>
      <c r="U23" s="1" t="str">
        <f t="shared" si="0"/>
        <v>ESTONIA</v>
      </c>
    </row>
    <row r="24" spans="1:21">
      <c r="A24" s="55"/>
      <c r="B24" s="825" t="s">
        <v>1772</v>
      </c>
      <c r="C24" s="56">
        <v>4073496545.1599998</v>
      </c>
      <c r="D24" s="56"/>
      <c r="E24" s="56">
        <v>18231.490000000002</v>
      </c>
      <c r="F24" s="56"/>
      <c r="G24" s="56"/>
      <c r="H24" s="56">
        <v>4073514776.6500001</v>
      </c>
      <c r="I24" s="56">
        <v>174634075.19999999</v>
      </c>
      <c r="J24" s="56">
        <v>1458.52</v>
      </c>
      <c r="K24" s="56"/>
      <c r="L24" s="56">
        <v>174635533.72</v>
      </c>
      <c r="M24" s="827">
        <v>2182925940</v>
      </c>
      <c r="N24" s="680">
        <v>0.96849499999999999</v>
      </c>
      <c r="O24" s="680">
        <v>1.4999999999999999E-2</v>
      </c>
      <c r="P24" s="712"/>
      <c r="T24" s="1" t="s">
        <v>1773</v>
      </c>
      <c r="U24" s="1" t="str">
        <f t="shared" si="0"/>
        <v>FINLAND</v>
      </c>
    </row>
    <row r="25" spans="1:21">
      <c r="A25" s="55"/>
      <c r="B25" s="825" t="s">
        <v>1773</v>
      </c>
      <c r="C25" s="56">
        <v>3613753.13</v>
      </c>
      <c r="D25" s="56"/>
      <c r="E25" s="56">
        <v>157.58000000000001</v>
      </c>
      <c r="F25" s="56"/>
      <c r="G25" s="56"/>
      <c r="H25" s="56">
        <v>3613910.71</v>
      </c>
      <c r="I25" s="56">
        <v>129518.83</v>
      </c>
      <c r="J25" s="56">
        <v>12.61</v>
      </c>
      <c r="K25" s="56"/>
      <c r="L25" s="56">
        <v>129531.44</v>
      </c>
      <c r="M25" s="828">
        <v>1618985.43</v>
      </c>
      <c r="N25" s="680">
        <v>7.18E-4</v>
      </c>
      <c r="O25" s="680">
        <v>0</v>
      </c>
      <c r="P25" s="712"/>
      <c r="T25" s="1" t="s">
        <v>1774</v>
      </c>
      <c r="U25" s="1" t="str">
        <f t="shared" si="0"/>
        <v>FRANCE</v>
      </c>
    </row>
    <row r="26" spans="1:21">
      <c r="A26" s="55"/>
      <c r="B26" s="825" t="s">
        <v>1774</v>
      </c>
      <c r="C26" s="56">
        <v>36918.620000000003</v>
      </c>
      <c r="D26" s="56"/>
      <c r="E26" s="56">
        <v>2717.61</v>
      </c>
      <c r="F26" s="56"/>
      <c r="G26" s="56"/>
      <c r="H26" s="56">
        <v>39636.230000000003</v>
      </c>
      <c r="I26" s="56">
        <v>864.79</v>
      </c>
      <c r="J26" s="56">
        <v>217.41</v>
      </c>
      <c r="K26" s="56"/>
      <c r="L26" s="56">
        <v>1082.2</v>
      </c>
      <c r="M26" s="827">
        <v>10809.85</v>
      </c>
      <c r="N26" s="680">
        <v>6.0000000000000002E-6</v>
      </c>
      <c r="O26" s="680">
        <v>5.0000000000000001E-3</v>
      </c>
      <c r="P26" s="712"/>
      <c r="T26" s="1" t="s">
        <v>1775</v>
      </c>
      <c r="U26" s="1" t="str">
        <f t="shared" si="0"/>
        <v>GERMANY</v>
      </c>
    </row>
    <row r="27" spans="1:21">
      <c r="A27" s="55"/>
      <c r="B27" s="825" t="s">
        <v>1775</v>
      </c>
      <c r="C27" s="56">
        <v>960638.02</v>
      </c>
      <c r="D27" s="56"/>
      <c r="E27" s="56">
        <v>6053.55</v>
      </c>
      <c r="F27" s="56"/>
      <c r="G27" s="56"/>
      <c r="H27" s="56">
        <v>966691.57</v>
      </c>
      <c r="I27" s="56">
        <v>28118.71</v>
      </c>
      <c r="J27" s="56">
        <v>484.28</v>
      </c>
      <c r="K27" s="56"/>
      <c r="L27" s="56">
        <v>28602.99</v>
      </c>
      <c r="M27" s="827">
        <v>351483.87</v>
      </c>
      <c r="N27" s="680">
        <v>1.5799999999999999E-4</v>
      </c>
      <c r="O27" s="680">
        <v>7.4999999999999997E-3</v>
      </c>
      <c r="P27" s="712"/>
      <c r="T27" s="1" t="s">
        <v>1776</v>
      </c>
      <c r="U27" s="1" t="str">
        <f t="shared" si="0"/>
        <v>GIBRALTAR</v>
      </c>
    </row>
    <row r="28" spans="1:21">
      <c r="A28" s="55"/>
      <c r="B28" s="825" t="s">
        <v>1776</v>
      </c>
      <c r="C28" s="56">
        <v>5000</v>
      </c>
      <c r="D28" s="56"/>
      <c r="E28" s="56">
        <v>0</v>
      </c>
      <c r="F28" s="56"/>
      <c r="G28" s="56"/>
      <c r="H28" s="56">
        <v>5000</v>
      </c>
      <c r="I28" s="56">
        <v>102.79</v>
      </c>
      <c r="J28" s="56">
        <v>0</v>
      </c>
      <c r="K28" s="56"/>
      <c r="L28" s="56">
        <v>102.79</v>
      </c>
      <c r="M28" s="827">
        <v>1284.92</v>
      </c>
      <c r="N28" s="680">
        <v>0</v>
      </c>
      <c r="O28" s="680">
        <v>0</v>
      </c>
      <c r="P28" s="712"/>
      <c r="T28" s="1" t="s">
        <v>2105</v>
      </c>
      <c r="U28" s="1" t="str">
        <f t="shared" si="0"/>
        <v>GREECE</v>
      </c>
    </row>
    <row r="29" spans="1:21">
      <c r="A29" s="55"/>
      <c r="B29" s="825" t="s">
        <v>2105</v>
      </c>
      <c r="C29" s="56">
        <v>2000</v>
      </c>
      <c r="D29" s="56"/>
      <c r="E29" s="56">
        <v>0</v>
      </c>
      <c r="F29" s="56"/>
      <c r="G29" s="56"/>
      <c r="H29" s="56">
        <v>2000</v>
      </c>
      <c r="I29" s="56">
        <v>0</v>
      </c>
      <c r="J29" s="56">
        <v>0</v>
      </c>
      <c r="K29" s="56"/>
      <c r="L29" s="56">
        <v>0</v>
      </c>
      <c r="M29" s="827">
        <v>0</v>
      </c>
      <c r="N29" s="680">
        <v>0</v>
      </c>
      <c r="O29" s="680">
        <v>0</v>
      </c>
      <c r="P29" s="712"/>
      <c r="T29" s="1" t="s">
        <v>2106</v>
      </c>
      <c r="U29" s="1" t="str">
        <f t="shared" si="0"/>
        <v>HONG KONG</v>
      </c>
    </row>
    <row r="30" spans="1:21">
      <c r="A30" s="55"/>
      <c r="B30" s="825" t="s">
        <v>2106</v>
      </c>
      <c r="C30" s="56">
        <v>0</v>
      </c>
      <c r="D30" s="56"/>
      <c r="E30" s="56">
        <v>99.99</v>
      </c>
      <c r="F30" s="56"/>
      <c r="G30" s="56"/>
      <c r="H30" s="56">
        <v>99.99</v>
      </c>
      <c r="I30" s="56">
        <v>0</v>
      </c>
      <c r="J30" s="56">
        <v>8</v>
      </c>
      <c r="K30" s="56"/>
      <c r="L30" s="56">
        <v>8</v>
      </c>
      <c r="M30" s="827">
        <v>0</v>
      </c>
      <c r="N30" s="680">
        <v>0</v>
      </c>
      <c r="O30" s="680">
        <v>0</v>
      </c>
      <c r="P30" s="712"/>
      <c r="T30" s="1" t="s">
        <v>2107</v>
      </c>
      <c r="U30" s="1" t="str">
        <f t="shared" si="0"/>
        <v>INDIA</v>
      </c>
    </row>
    <row r="31" spans="1:21">
      <c r="A31" s="55"/>
      <c r="B31" s="825" t="s">
        <v>2107</v>
      </c>
      <c r="C31" s="56">
        <v>0</v>
      </c>
      <c r="D31" s="56"/>
      <c r="E31" s="56">
        <v>108.83</v>
      </c>
      <c r="F31" s="56"/>
      <c r="G31" s="56"/>
      <c r="H31" s="56">
        <v>108.83</v>
      </c>
      <c r="I31" s="56">
        <v>0</v>
      </c>
      <c r="J31" s="56">
        <v>8.7100000000000009</v>
      </c>
      <c r="K31" s="56"/>
      <c r="L31" s="56">
        <v>8.7100000000000009</v>
      </c>
      <c r="M31" s="827">
        <v>0</v>
      </c>
      <c r="N31" s="680">
        <v>0</v>
      </c>
      <c r="O31" s="680">
        <v>0</v>
      </c>
      <c r="P31" s="712"/>
      <c r="T31" s="1" t="s">
        <v>1777</v>
      </c>
      <c r="U31" s="1" t="str">
        <f t="shared" si="0"/>
        <v>IRELAND</v>
      </c>
    </row>
    <row r="32" spans="1:21">
      <c r="A32" s="55"/>
      <c r="B32" s="825" t="s">
        <v>1777</v>
      </c>
      <c r="C32" s="56">
        <v>417209.89</v>
      </c>
      <c r="D32" s="56"/>
      <c r="E32" s="56">
        <v>1855.54</v>
      </c>
      <c r="F32" s="56"/>
      <c r="G32" s="56"/>
      <c r="H32" s="56">
        <v>419065.43</v>
      </c>
      <c r="I32" s="56">
        <v>30028.34</v>
      </c>
      <c r="J32" s="56">
        <v>148.44</v>
      </c>
      <c r="K32" s="56"/>
      <c r="L32" s="56">
        <v>30176.78</v>
      </c>
      <c r="M32" s="827">
        <v>375354.19</v>
      </c>
      <c r="N32" s="680">
        <v>1.6699999999999999E-4</v>
      </c>
      <c r="O32" s="680">
        <v>0.01</v>
      </c>
      <c r="P32" s="712"/>
      <c r="T32" s="1" t="s">
        <v>2108</v>
      </c>
      <c r="U32" s="1" t="str">
        <f t="shared" si="0"/>
        <v>ITALY</v>
      </c>
    </row>
    <row r="33" spans="1:21">
      <c r="A33" s="55"/>
      <c r="B33" s="825" t="s">
        <v>2108</v>
      </c>
      <c r="C33" s="56">
        <v>342904.41</v>
      </c>
      <c r="D33" s="56"/>
      <c r="E33" s="56">
        <v>14.78</v>
      </c>
      <c r="F33" s="56"/>
      <c r="G33" s="56"/>
      <c r="H33" s="56">
        <v>342919.19</v>
      </c>
      <c r="I33" s="56">
        <v>13496.3</v>
      </c>
      <c r="J33" s="56">
        <v>1.18</v>
      </c>
      <c r="K33" s="56"/>
      <c r="L33" s="56">
        <v>13497.48</v>
      </c>
      <c r="M33" s="827">
        <v>168703.75</v>
      </c>
      <c r="N33" s="680">
        <v>7.3999999999999996E-5</v>
      </c>
      <c r="O33" s="680">
        <v>0</v>
      </c>
      <c r="P33" s="712"/>
      <c r="T33" s="1" t="s">
        <v>1778</v>
      </c>
      <c r="U33" s="1" t="str">
        <f t="shared" si="0"/>
        <v>JAPAN</v>
      </c>
    </row>
    <row r="34" spans="1:21">
      <c r="A34" s="55"/>
      <c r="B34" s="825" t="s">
        <v>1778</v>
      </c>
      <c r="C34" s="56">
        <v>6062.66</v>
      </c>
      <c r="D34" s="56"/>
      <c r="E34" s="56">
        <v>0</v>
      </c>
      <c r="F34" s="56"/>
      <c r="G34" s="56"/>
      <c r="H34" s="56">
        <v>6062.66</v>
      </c>
      <c r="I34" s="56">
        <v>0</v>
      </c>
      <c r="J34" s="56">
        <v>0</v>
      </c>
      <c r="K34" s="56"/>
      <c r="L34" s="56">
        <v>0</v>
      </c>
      <c r="M34" s="827">
        <v>0</v>
      </c>
      <c r="N34" s="680">
        <v>0</v>
      </c>
      <c r="O34" s="680">
        <v>0</v>
      </c>
      <c r="P34" s="712"/>
      <c r="T34" s="1" t="s">
        <v>2109</v>
      </c>
      <c r="U34" s="1" t="str">
        <f t="shared" si="0"/>
        <v>JERSEY</v>
      </c>
    </row>
    <row r="35" spans="1:21">
      <c r="A35" s="55"/>
      <c r="B35" s="825" t="s">
        <v>2109</v>
      </c>
      <c r="C35" s="56">
        <v>0</v>
      </c>
      <c r="D35" s="56"/>
      <c r="E35" s="56">
        <v>391.32</v>
      </c>
      <c r="F35" s="56"/>
      <c r="G35" s="56"/>
      <c r="H35" s="56">
        <v>391.32</v>
      </c>
      <c r="I35" s="56">
        <v>0</v>
      </c>
      <c r="J35" s="56">
        <v>31.31</v>
      </c>
      <c r="K35" s="56"/>
      <c r="L35" s="56">
        <v>31.31</v>
      </c>
      <c r="M35" s="827">
        <v>0</v>
      </c>
      <c r="N35" s="680">
        <v>0</v>
      </c>
      <c r="O35" s="680">
        <v>0</v>
      </c>
      <c r="P35" s="712"/>
      <c r="T35" s="1" t="s">
        <v>2110</v>
      </c>
      <c r="U35" s="1" t="str">
        <f t="shared" si="0"/>
        <v>KOREA, REPUBLIC OF</v>
      </c>
    </row>
    <row r="36" spans="1:21">
      <c r="A36" s="55"/>
      <c r="B36" s="825" t="s">
        <v>2110</v>
      </c>
      <c r="C36" s="56">
        <v>0</v>
      </c>
      <c r="D36" s="56"/>
      <c r="E36" s="56">
        <v>2203.96</v>
      </c>
      <c r="F36" s="56"/>
      <c r="G36" s="56"/>
      <c r="H36" s="56">
        <v>2203.96</v>
      </c>
      <c r="I36" s="56">
        <v>0</v>
      </c>
      <c r="J36" s="56">
        <v>176.32</v>
      </c>
      <c r="K36" s="56"/>
      <c r="L36" s="56">
        <v>176.32</v>
      </c>
      <c r="M36" s="827">
        <v>0</v>
      </c>
      <c r="N36" s="680">
        <v>0</v>
      </c>
      <c r="O36" s="680">
        <v>0</v>
      </c>
      <c r="P36" s="712"/>
      <c r="T36" s="1" t="s">
        <v>1779</v>
      </c>
      <c r="U36" s="1" t="str">
        <f t="shared" si="0"/>
        <v>LATVIA</v>
      </c>
    </row>
    <row r="37" spans="1:21">
      <c r="A37" s="55"/>
      <c r="B37" s="825" t="s">
        <v>1779</v>
      </c>
      <c r="C37" s="56">
        <v>8184933.4400000004</v>
      </c>
      <c r="D37" s="56"/>
      <c r="E37" s="56">
        <v>8387.16</v>
      </c>
      <c r="F37" s="56"/>
      <c r="G37" s="56"/>
      <c r="H37" s="56">
        <v>8193320.5999999996</v>
      </c>
      <c r="I37" s="56">
        <v>428280.74</v>
      </c>
      <c r="J37" s="56">
        <v>670.97</v>
      </c>
      <c r="K37" s="56"/>
      <c r="L37" s="56">
        <v>428951.71</v>
      </c>
      <c r="M37" s="827">
        <v>5353509.25</v>
      </c>
      <c r="N37" s="680">
        <v>2.3779999999999999E-3</v>
      </c>
      <c r="O37" s="680">
        <v>0</v>
      </c>
      <c r="P37" s="712"/>
      <c r="T37" s="1" t="s">
        <v>1780</v>
      </c>
      <c r="U37" s="1" t="str">
        <f t="shared" si="0"/>
        <v>LITHUANIA</v>
      </c>
    </row>
    <row r="38" spans="1:21">
      <c r="A38" s="55"/>
      <c r="B38" s="825" t="s">
        <v>1780</v>
      </c>
      <c r="C38" s="56">
        <v>14377059.99</v>
      </c>
      <c r="D38" s="56"/>
      <c r="E38" s="56">
        <v>7365.54</v>
      </c>
      <c r="F38" s="56"/>
      <c r="G38" s="56"/>
      <c r="H38" s="56">
        <v>14384425.529999999</v>
      </c>
      <c r="I38" s="56">
        <v>921659.43</v>
      </c>
      <c r="J38" s="56">
        <v>589.24</v>
      </c>
      <c r="K38" s="56"/>
      <c r="L38" s="56">
        <v>922248.67</v>
      </c>
      <c r="M38" s="827">
        <v>11520742.9</v>
      </c>
      <c r="N38" s="680">
        <v>5.1139999999999996E-3</v>
      </c>
      <c r="O38" s="680">
        <v>0.01</v>
      </c>
      <c r="P38" s="712"/>
      <c r="T38" s="1" t="s">
        <v>1781</v>
      </c>
      <c r="U38" s="1" t="str">
        <f t="shared" si="0"/>
        <v>LUXEMBOURG</v>
      </c>
    </row>
    <row r="39" spans="1:21">
      <c r="A39" s="55"/>
      <c r="B39" s="825" t="s">
        <v>1781</v>
      </c>
      <c r="C39" s="56">
        <v>3065839.2</v>
      </c>
      <c r="D39" s="56"/>
      <c r="E39" s="56">
        <v>512.23</v>
      </c>
      <c r="F39" s="56"/>
      <c r="G39" s="56"/>
      <c r="H39" s="56">
        <v>3066351.43</v>
      </c>
      <c r="I39" s="56">
        <v>245267.14</v>
      </c>
      <c r="J39" s="56">
        <v>40.98</v>
      </c>
      <c r="K39" s="56"/>
      <c r="L39" s="56">
        <v>245308.12</v>
      </c>
      <c r="M39" s="827">
        <v>3065839.2</v>
      </c>
      <c r="N39" s="680">
        <v>1.3600000000000001E-3</v>
      </c>
      <c r="O39" s="680">
        <v>5.0000000000000001E-3</v>
      </c>
      <c r="P39" s="712"/>
      <c r="T39" s="1" t="s">
        <v>2111</v>
      </c>
      <c r="U39" s="1" t="str">
        <f t="shared" si="0"/>
        <v>MALTA</v>
      </c>
    </row>
    <row r="40" spans="1:21">
      <c r="A40" s="55"/>
      <c r="B40" s="825" t="s">
        <v>2111</v>
      </c>
      <c r="C40" s="56">
        <v>303671.84000000003</v>
      </c>
      <c r="D40" s="56"/>
      <c r="E40" s="56">
        <v>0</v>
      </c>
      <c r="F40" s="56"/>
      <c r="G40" s="56"/>
      <c r="H40" s="56">
        <v>303671.84000000003</v>
      </c>
      <c r="I40" s="56">
        <v>8398.69</v>
      </c>
      <c r="J40" s="56">
        <v>0</v>
      </c>
      <c r="K40" s="56"/>
      <c r="L40" s="56">
        <v>8398.69</v>
      </c>
      <c r="M40" s="827">
        <v>104983.58</v>
      </c>
      <c r="N40" s="680">
        <v>4.6E-5</v>
      </c>
      <c r="O40" s="680">
        <v>0</v>
      </c>
      <c r="P40" s="712"/>
      <c r="T40" s="1" t="s">
        <v>1782</v>
      </c>
      <c r="U40" s="1" t="e">
        <f t="shared" si="0"/>
        <v>#N/A</v>
      </c>
    </row>
    <row r="41" spans="1:21">
      <c r="A41" s="55"/>
      <c r="B41" s="825" t="s">
        <v>2112</v>
      </c>
      <c r="C41" s="56">
        <v>4324.09</v>
      </c>
      <c r="D41" s="56"/>
      <c r="E41" s="56">
        <v>0</v>
      </c>
      <c r="F41" s="56"/>
      <c r="G41" s="56"/>
      <c r="H41" s="56">
        <v>4324.09</v>
      </c>
      <c r="I41" s="56">
        <v>259.04000000000002</v>
      </c>
      <c r="J41" s="56">
        <v>0</v>
      </c>
      <c r="K41" s="56"/>
      <c r="L41" s="56">
        <v>259.04000000000002</v>
      </c>
      <c r="M41" s="827">
        <v>3237.94</v>
      </c>
      <c r="N41" s="680">
        <v>9.9999999999999995E-7</v>
      </c>
      <c r="O41" s="680">
        <v>0</v>
      </c>
      <c r="P41" s="712"/>
      <c r="T41" s="1" t="s">
        <v>2112</v>
      </c>
      <c r="U41" s="1" t="str">
        <f t="shared" si="0"/>
        <v>MONTENEGRO</v>
      </c>
    </row>
    <row r="42" spans="1:21">
      <c r="A42" s="55"/>
      <c r="B42" s="825" t="s">
        <v>1783</v>
      </c>
      <c r="C42" s="56">
        <v>481143.47</v>
      </c>
      <c r="D42" s="56"/>
      <c r="E42" s="56">
        <v>843.42</v>
      </c>
      <c r="F42" s="56"/>
      <c r="G42" s="56"/>
      <c r="H42" s="56">
        <v>481986.89</v>
      </c>
      <c r="I42" s="56">
        <v>13752.49</v>
      </c>
      <c r="J42" s="56">
        <v>67.47</v>
      </c>
      <c r="K42" s="56"/>
      <c r="L42" s="56">
        <v>13819.96</v>
      </c>
      <c r="M42" s="827">
        <v>171906.15</v>
      </c>
      <c r="N42" s="680">
        <v>7.6000000000000004E-5</v>
      </c>
      <c r="O42" s="680">
        <v>0.01</v>
      </c>
      <c r="P42" s="712"/>
      <c r="T42" s="1" t="s">
        <v>1783</v>
      </c>
      <c r="U42" s="1" t="str">
        <f t="shared" si="0"/>
        <v>NETHERLANDS</v>
      </c>
    </row>
    <row r="43" spans="1:21">
      <c r="A43" s="55"/>
      <c r="B43" s="825" t="s">
        <v>2113</v>
      </c>
      <c r="C43" s="56">
        <v>131031.86</v>
      </c>
      <c r="D43" s="56"/>
      <c r="E43" s="56">
        <v>0</v>
      </c>
      <c r="F43" s="56"/>
      <c r="G43" s="56"/>
      <c r="H43" s="56">
        <v>131031.86</v>
      </c>
      <c r="I43" s="56">
        <v>3668.56</v>
      </c>
      <c r="J43" s="56">
        <v>0</v>
      </c>
      <c r="K43" s="56"/>
      <c r="L43" s="56">
        <v>3668.56</v>
      </c>
      <c r="M43" s="827">
        <v>45857.06</v>
      </c>
      <c r="N43" s="680">
        <v>2.0000000000000002E-5</v>
      </c>
      <c r="O43" s="680">
        <v>0</v>
      </c>
      <c r="P43" s="712"/>
      <c r="T43" s="1" t="s">
        <v>2113</v>
      </c>
      <c r="U43" s="1" t="str">
        <f t="shared" ref="U43:U60" si="1">VLOOKUP(T43,B:B,1,0)</f>
        <v>NEW ZEALAND</v>
      </c>
    </row>
    <row r="44" spans="1:21">
      <c r="A44" s="55"/>
      <c r="B44" s="825" t="s">
        <v>1784</v>
      </c>
      <c r="C44" s="56">
        <v>6424.02</v>
      </c>
      <c r="D44" s="56"/>
      <c r="E44" s="56">
        <v>0</v>
      </c>
      <c r="F44" s="56"/>
      <c r="G44" s="56"/>
      <c r="H44" s="56">
        <v>6424.02</v>
      </c>
      <c r="I44" s="56">
        <v>375.75</v>
      </c>
      <c r="J44" s="56">
        <v>0</v>
      </c>
      <c r="K44" s="56"/>
      <c r="L44" s="56">
        <v>375.75</v>
      </c>
      <c r="M44" s="827">
        <v>4696.91</v>
      </c>
      <c r="N44" s="680">
        <v>1.9999999999999999E-6</v>
      </c>
      <c r="O44" s="680">
        <v>0</v>
      </c>
      <c r="P44" s="712"/>
      <c r="T44" s="1" t="s">
        <v>1784</v>
      </c>
      <c r="U44" s="1" t="str">
        <f t="shared" si="1"/>
        <v>NIGERIA</v>
      </c>
    </row>
    <row r="45" spans="1:21">
      <c r="A45" s="55"/>
      <c r="B45" s="825" t="s">
        <v>1785</v>
      </c>
      <c r="C45" s="56">
        <v>381080.96</v>
      </c>
      <c r="D45" s="56"/>
      <c r="E45" s="56">
        <v>67.48</v>
      </c>
      <c r="F45" s="56"/>
      <c r="G45" s="56"/>
      <c r="H45" s="56">
        <v>381148.44</v>
      </c>
      <c r="I45" s="56">
        <v>10947.14</v>
      </c>
      <c r="J45" s="56">
        <v>5.4</v>
      </c>
      <c r="K45" s="56"/>
      <c r="L45" s="56">
        <v>10952.54</v>
      </c>
      <c r="M45" s="827">
        <v>136839.22</v>
      </c>
      <c r="N45" s="680">
        <v>6.0000000000000002E-5</v>
      </c>
      <c r="O45" s="680">
        <v>2.5000000000000001E-2</v>
      </c>
      <c r="P45" s="712"/>
      <c r="T45" s="1" t="s">
        <v>1785</v>
      </c>
      <c r="U45" s="1" t="str">
        <f t="shared" si="1"/>
        <v>NORWAY</v>
      </c>
    </row>
    <row r="46" spans="1:21">
      <c r="A46" s="55"/>
      <c r="B46" s="825" t="s">
        <v>1786</v>
      </c>
      <c r="C46" s="56">
        <v>0</v>
      </c>
      <c r="D46" s="56"/>
      <c r="E46" s="56">
        <v>3.84</v>
      </c>
      <c r="F46" s="56"/>
      <c r="G46" s="56"/>
      <c r="H46" s="56">
        <v>3.84</v>
      </c>
      <c r="I46" s="56">
        <v>0</v>
      </c>
      <c r="J46" s="56">
        <v>0.31</v>
      </c>
      <c r="K46" s="56"/>
      <c r="L46" s="56">
        <v>0.31</v>
      </c>
      <c r="M46" s="827">
        <v>0</v>
      </c>
      <c r="N46" s="680">
        <v>0</v>
      </c>
      <c r="O46" s="680">
        <v>0</v>
      </c>
      <c r="P46" s="712"/>
      <c r="T46" s="1" t="s">
        <v>1786</v>
      </c>
      <c r="U46" s="1" t="str">
        <f t="shared" si="1"/>
        <v>POLAND</v>
      </c>
    </row>
    <row r="47" spans="1:21">
      <c r="A47" s="55"/>
      <c r="B47" s="825" t="s">
        <v>1787</v>
      </c>
      <c r="C47" s="56">
        <v>60445.13</v>
      </c>
      <c r="D47" s="56"/>
      <c r="E47" s="56">
        <v>0</v>
      </c>
      <c r="F47" s="56"/>
      <c r="G47" s="56"/>
      <c r="H47" s="56">
        <v>60445.13</v>
      </c>
      <c r="I47" s="56">
        <v>1188.82</v>
      </c>
      <c r="J47" s="56">
        <v>0</v>
      </c>
      <c r="K47" s="56"/>
      <c r="L47" s="56">
        <v>1188.82</v>
      </c>
      <c r="M47" s="827">
        <v>14860.21</v>
      </c>
      <c r="N47" s="680">
        <v>6.0000000000000002E-6</v>
      </c>
      <c r="O47" s="680">
        <v>0</v>
      </c>
      <c r="P47" s="712"/>
      <c r="T47" s="1" t="s">
        <v>1787</v>
      </c>
      <c r="U47" s="1" t="str">
        <f t="shared" si="1"/>
        <v>PORTUGAL</v>
      </c>
    </row>
    <row r="48" spans="1:21">
      <c r="A48" s="55"/>
      <c r="B48" s="825" t="s">
        <v>1788</v>
      </c>
      <c r="C48" s="56">
        <v>216841.98</v>
      </c>
      <c r="D48" s="56"/>
      <c r="E48" s="56">
        <v>776.45</v>
      </c>
      <c r="F48" s="56"/>
      <c r="G48" s="56"/>
      <c r="H48" s="56">
        <v>217618.43</v>
      </c>
      <c r="I48" s="56">
        <v>10597.96</v>
      </c>
      <c r="J48" s="56">
        <v>62.12</v>
      </c>
      <c r="K48" s="56"/>
      <c r="L48" s="56">
        <v>10660.08</v>
      </c>
      <c r="M48" s="827">
        <v>132474.49</v>
      </c>
      <c r="N48" s="680">
        <v>5.8999999999999998E-5</v>
      </c>
      <c r="O48" s="680">
        <v>0</v>
      </c>
      <c r="P48" s="712"/>
      <c r="T48" s="1" t="s">
        <v>1788</v>
      </c>
      <c r="U48" s="1" t="str">
        <f t="shared" si="1"/>
        <v>RUSSIAN FEDERATION</v>
      </c>
    </row>
    <row r="49" spans="1:21">
      <c r="A49" s="55"/>
      <c r="B49" s="825" t="s">
        <v>1789</v>
      </c>
      <c r="C49" s="56">
        <v>1503.18</v>
      </c>
      <c r="D49" s="56"/>
      <c r="E49" s="56">
        <v>0</v>
      </c>
      <c r="F49" s="56"/>
      <c r="G49" s="56"/>
      <c r="H49" s="56">
        <v>1503.18</v>
      </c>
      <c r="I49" s="56">
        <v>0.19</v>
      </c>
      <c r="J49" s="56">
        <v>0</v>
      </c>
      <c r="K49" s="56"/>
      <c r="L49" s="56">
        <v>0.19</v>
      </c>
      <c r="M49" s="827">
        <v>2.39</v>
      </c>
      <c r="N49" s="680">
        <v>0</v>
      </c>
      <c r="O49" s="680">
        <v>0</v>
      </c>
      <c r="P49" s="712"/>
      <c r="T49" s="1" t="s">
        <v>1789</v>
      </c>
      <c r="U49" s="1" t="str">
        <f t="shared" si="1"/>
        <v>SOUTH AFRICA</v>
      </c>
    </row>
    <row r="50" spans="1:21">
      <c r="A50" s="55"/>
      <c r="B50" s="825" t="s">
        <v>1790</v>
      </c>
      <c r="C50" s="56">
        <v>115804.01</v>
      </c>
      <c r="D50" s="56"/>
      <c r="E50" s="56">
        <v>67.040000000000006</v>
      </c>
      <c r="F50" s="56"/>
      <c r="G50" s="56"/>
      <c r="H50" s="56">
        <v>115871.05</v>
      </c>
      <c r="I50" s="56">
        <v>4144.0600000000004</v>
      </c>
      <c r="J50" s="56">
        <v>5.36</v>
      </c>
      <c r="K50" s="56"/>
      <c r="L50" s="56">
        <v>4149.42</v>
      </c>
      <c r="M50" s="827">
        <v>51800.71</v>
      </c>
      <c r="N50" s="680">
        <v>2.3E-5</v>
      </c>
      <c r="O50" s="680">
        <v>0</v>
      </c>
      <c r="P50" s="712"/>
      <c r="T50" s="1" t="s">
        <v>1790</v>
      </c>
      <c r="U50" s="1" t="str">
        <f t="shared" si="1"/>
        <v>SPAIN</v>
      </c>
    </row>
    <row r="51" spans="1:21">
      <c r="A51" s="55"/>
      <c r="B51" s="825" t="s">
        <v>1791</v>
      </c>
      <c r="C51" s="56">
        <v>467137.29</v>
      </c>
      <c r="D51" s="56"/>
      <c r="E51" s="56">
        <v>3271.54</v>
      </c>
      <c r="F51" s="56"/>
      <c r="G51" s="56"/>
      <c r="H51" s="56">
        <v>470408.83</v>
      </c>
      <c r="I51" s="56">
        <v>12933.06</v>
      </c>
      <c r="J51" s="56">
        <v>261.72000000000003</v>
      </c>
      <c r="K51" s="56"/>
      <c r="L51" s="56">
        <v>13194.78</v>
      </c>
      <c r="M51" s="827">
        <v>161663.21</v>
      </c>
      <c r="N51" s="680">
        <v>7.2999999999999999E-5</v>
      </c>
      <c r="O51" s="680">
        <v>0.02</v>
      </c>
      <c r="P51" s="712"/>
      <c r="T51" s="1" t="s">
        <v>1791</v>
      </c>
      <c r="U51" s="1" t="str">
        <f t="shared" si="1"/>
        <v>SWEDEN</v>
      </c>
    </row>
    <row r="52" spans="1:21">
      <c r="A52" s="55"/>
      <c r="B52" s="826" t="s">
        <v>1792</v>
      </c>
      <c r="C52" s="56">
        <v>1250588.17</v>
      </c>
      <c r="D52" s="56"/>
      <c r="E52" s="56">
        <v>616.74</v>
      </c>
      <c r="F52" s="56"/>
      <c r="G52" s="56"/>
      <c r="H52" s="56">
        <v>1251204.9099999999</v>
      </c>
      <c r="I52" s="56">
        <v>42197.38</v>
      </c>
      <c r="J52" s="56">
        <v>49.34</v>
      </c>
      <c r="K52" s="56"/>
      <c r="L52" s="56">
        <v>42246.720000000001</v>
      </c>
      <c r="M52" s="827">
        <v>527467.27</v>
      </c>
      <c r="N52" s="680">
        <v>2.34E-4</v>
      </c>
      <c r="O52" s="680">
        <v>0</v>
      </c>
      <c r="P52" s="712"/>
      <c r="T52" s="1" t="s">
        <v>1792</v>
      </c>
      <c r="U52" s="1" t="str">
        <f t="shared" si="1"/>
        <v>SWITZERLAND</v>
      </c>
    </row>
    <row r="53" spans="1:21">
      <c r="A53" s="55"/>
      <c r="B53" s="826" t="s">
        <v>1793</v>
      </c>
      <c r="C53" s="56">
        <v>0</v>
      </c>
      <c r="D53" s="56"/>
      <c r="E53" s="56">
        <v>171.43</v>
      </c>
      <c r="F53" s="56"/>
      <c r="G53" s="56"/>
      <c r="H53" s="56">
        <v>171.43</v>
      </c>
      <c r="I53" s="56">
        <v>0</v>
      </c>
      <c r="J53" s="56">
        <v>13.71</v>
      </c>
      <c r="K53" s="56"/>
      <c r="L53" s="56">
        <v>13.71</v>
      </c>
      <c r="M53" s="827">
        <v>0</v>
      </c>
      <c r="N53" s="680">
        <v>0</v>
      </c>
      <c r="O53" s="680">
        <v>0</v>
      </c>
      <c r="P53" s="712"/>
      <c r="T53" s="1" t="s">
        <v>1793</v>
      </c>
      <c r="U53" s="1" t="str">
        <f t="shared" si="1"/>
        <v>TAIWAN, PROVINCE OF CHINA</v>
      </c>
    </row>
    <row r="54" spans="1:21">
      <c r="A54" s="55"/>
      <c r="B54" s="826" t="s">
        <v>1794</v>
      </c>
      <c r="C54" s="56">
        <v>10499.05</v>
      </c>
      <c r="D54" s="56"/>
      <c r="E54" s="56">
        <v>0</v>
      </c>
      <c r="F54" s="56"/>
      <c r="G54" s="56"/>
      <c r="H54" s="56">
        <v>10499.05</v>
      </c>
      <c r="I54" s="56">
        <v>324.29000000000002</v>
      </c>
      <c r="J54" s="56">
        <v>0</v>
      </c>
      <c r="K54" s="56"/>
      <c r="L54" s="56">
        <v>324.29000000000002</v>
      </c>
      <c r="M54" s="827">
        <v>4053.58</v>
      </c>
      <c r="N54" s="680">
        <v>9.9999999999999995E-7</v>
      </c>
      <c r="O54" s="680">
        <v>0</v>
      </c>
      <c r="P54" s="712"/>
      <c r="T54" s="1" t="s">
        <v>1794</v>
      </c>
      <c r="U54" s="1" t="str">
        <f t="shared" si="1"/>
        <v>THAILAND</v>
      </c>
    </row>
    <row r="55" spans="1:21">
      <c r="A55" s="55"/>
      <c r="B55" s="826" t="s">
        <v>2114</v>
      </c>
      <c r="C55" s="56">
        <v>66573.039999999994</v>
      </c>
      <c r="D55" s="56"/>
      <c r="E55" s="56">
        <v>0</v>
      </c>
      <c r="F55" s="56"/>
      <c r="G55" s="56"/>
      <c r="H55" s="56">
        <v>66573.039999999994</v>
      </c>
      <c r="I55" s="56">
        <v>1863.91</v>
      </c>
      <c r="J55" s="56">
        <v>0</v>
      </c>
      <c r="K55" s="56"/>
      <c r="L55" s="56">
        <v>1863.91</v>
      </c>
      <c r="M55" s="827">
        <v>23298.92</v>
      </c>
      <c r="N55" s="680">
        <v>1.0000000000000001E-5</v>
      </c>
      <c r="O55" s="680">
        <v>0</v>
      </c>
      <c r="P55" s="712"/>
      <c r="T55" s="1" t="s">
        <v>2114</v>
      </c>
      <c r="U55" s="1" t="str">
        <f t="shared" si="1"/>
        <v>TURKEY</v>
      </c>
    </row>
    <row r="56" spans="1:21">
      <c r="A56" s="55"/>
      <c r="B56" s="826" t="s">
        <v>1795</v>
      </c>
      <c r="C56" s="56">
        <v>5371.59</v>
      </c>
      <c r="D56" s="56"/>
      <c r="E56" s="56">
        <v>0</v>
      </c>
      <c r="F56" s="56"/>
      <c r="G56" s="56"/>
      <c r="H56" s="56">
        <v>5371.59</v>
      </c>
      <c r="I56" s="56">
        <v>0</v>
      </c>
      <c r="J56" s="56">
        <v>0</v>
      </c>
      <c r="K56" s="56"/>
      <c r="L56" s="56">
        <v>0</v>
      </c>
      <c r="M56" s="827">
        <v>0</v>
      </c>
      <c r="N56" s="680">
        <v>0</v>
      </c>
      <c r="O56" s="680">
        <v>0</v>
      </c>
      <c r="P56" s="712"/>
      <c r="T56" s="1" t="s">
        <v>1795</v>
      </c>
      <c r="U56" s="1" t="str">
        <f t="shared" si="1"/>
        <v>UKRAINE</v>
      </c>
    </row>
    <row r="57" spans="1:21">
      <c r="A57" s="55"/>
      <c r="B57" s="826" t="s">
        <v>1796</v>
      </c>
      <c r="C57" s="56">
        <v>2835795.37</v>
      </c>
      <c r="D57" s="56"/>
      <c r="E57" s="56">
        <v>0</v>
      </c>
      <c r="F57" s="56"/>
      <c r="G57" s="56"/>
      <c r="H57" s="56">
        <v>2835795.37</v>
      </c>
      <c r="I57" s="56">
        <v>190411.62</v>
      </c>
      <c r="J57" s="56">
        <v>0</v>
      </c>
      <c r="K57" s="56"/>
      <c r="L57" s="56">
        <v>190411.62</v>
      </c>
      <c r="M57" s="827">
        <v>2380145.21</v>
      </c>
      <c r="N57" s="680">
        <v>1.0549999999999999E-3</v>
      </c>
      <c r="O57" s="680">
        <v>0</v>
      </c>
      <c r="P57" s="712"/>
      <c r="T57" s="1" t="s">
        <v>1796</v>
      </c>
      <c r="U57" s="1" t="str">
        <f t="shared" si="1"/>
        <v>UNITED ARAB EMIRATES</v>
      </c>
    </row>
    <row r="58" spans="1:21">
      <c r="A58" s="55"/>
      <c r="B58" s="826" t="s">
        <v>1797</v>
      </c>
      <c r="C58" s="56">
        <v>93993088.129999995</v>
      </c>
      <c r="D58" s="56"/>
      <c r="E58" s="56">
        <v>514.08000000000004</v>
      </c>
      <c r="F58" s="56"/>
      <c r="G58" s="56"/>
      <c r="H58" s="56">
        <v>93993602.209999993</v>
      </c>
      <c r="I58" s="56">
        <v>3424762.27</v>
      </c>
      <c r="J58" s="56">
        <v>41.13</v>
      </c>
      <c r="K58" s="56"/>
      <c r="L58" s="56">
        <v>3424803.4</v>
      </c>
      <c r="M58" s="827">
        <v>42809528.32</v>
      </c>
      <c r="N58" s="680">
        <v>1.8992999999999999E-2</v>
      </c>
      <c r="O58" s="680">
        <v>0.02</v>
      </c>
      <c r="P58" s="712"/>
      <c r="T58" s="1" t="s">
        <v>1797</v>
      </c>
      <c r="U58" s="1" t="str">
        <f t="shared" si="1"/>
        <v>UNITED KINGDOM</v>
      </c>
    </row>
    <row r="59" spans="1:21">
      <c r="A59" s="55"/>
      <c r="B59" s="826" t="s">
        <v>1798</v>
      </c>
      <c r="C59" s="56">
        <v>1318460.43</v>
      </c>
      <c r="D59" s="56"/>
      <c r="E59" s="56">
        <v>27558.26</v>
      </c>
      <c r="F59" s="56"/>
      <c r="G59" s="56"/>
      <c r="H59" s="56">
        <v>1346018.69</v>
      </c>
      <c r="I59" s="56">
        <v>75571.899999999994</v>
      </c>
      <c r="J59" s="56">
        <v>2204.66</v>
      </c>
      <c r="K59" s="56"/>
      <c r="L59" s="56">
        <v>77776.56</v>
      </c>
      <c r="M59" s="827">
        <v>944648.8</v>
      </c>
      <c r="N59" s="680">
        <v>4.3100000000000001E-4</v>
      </c>
      <c r="O59" s="680">
        <v>0</v>
      </c>
      <c r="P59" s="712"/>
      <c r="T59" s="1" t="s">
        <v>1798</v>
      </c>
      <c r="U59" s="1" t="str">
        <f t="shared" si="1"/>
        <v>UNITED STATES</v>
      </c>
    </row>
    <row r="60" spans="1:21">
      <c r="A60" s="55"/>
      <c r="B60" s="826" t="s">
        <v>1799</v>
      </c>
      <c r="C60" s="56">
        <v>29604.71</v>
      </c>
      <c r="D60" s="56"/>
      <c r="E60" s="56">
        <v>0.26</v>
      </c>
      <c r="F60" s="56"/>
      <c r="G60" s="56"/>
      <c r="H60" s="56">
        <v>29604.97</v>
      </c>
      <c r="I60" s="56">
        <v>1776.11</v>
      </c>
      <c r="J60" s="56">
        <v>0.02</v>
      </c>
      <c r="K60" s="56"/>
      <c r="L60" s="56">
        <v>1776.13</v>
      </c>
      <c r="M60" s="828">
        <v>22201.41</v>
      </c>
      <c r="N60" s="680">
        <v>9.0000000000000002E-6</v>
      </c>
      <c r="O60" s="680">
        <v>0</v>
      </c>
      <c r="P60" s="712"/>
      <c r="T60" s="1" t="s">
        <v>1799</v>
      </c>
      <c r="U60" s="1" t="str">
        <f t="shared" si="1"/>
        <v>VIRGIN ISLANDS, BRITISH</v>
      </c>
    </row>
    <row r="61" spans="1:21">
      <c r="A61" s="51" t="s">
        <v>180</v>
      </c>
      <c r="B61" s="57" t="s">
        <v>45</v>
      </c>
      <c r="C61" s="56">
        <f>SUM(C11:C60)</f>
        <v>4207827160.7799997</v>
      </c>
      <c r="D61" s="56"/>
      <c r="E61" s="56">
        <f>SUM(E11:E60)</f>
        <v>367680.02999999991</v>
      </c>
      <c r="F61" s="56"/>
      <c r="G61" s="56"/>
      <c r="H61" s="56">
        <f>SUM(H11:H60)</f>
        <v>4208194840.8099999</v>
      </c>
      <c r="I61" s="56">
        <f>SUM(I11:I60)</f>
        <v>180286936.66000003</v>
      </c>
      <c r="J61" s="56">
        <f>SUM(J11:J60)</f>
        <v>29414.41</v>
      </c>
      <c r="K61" s="56"/>
      <c r="L61" s="56">
        <f>SUM(L11:L60)</f>
        <v>180316351.06999996</v>
      </c>
      <c r="M61" s="56">
        <f>SUM(M11:M60)</f>
        <v>2253586708.1799994</v>
      </c>
      <c r="N61" s="56">
        <f>SUM(N11:N60)</f>
        <v>0.99998199999999982</v>
      </c>
      <c r="O61" s="58"/>
    </row>
  </sheetData>
  <mergeCells count="8">
    <mergeCell ref="N7:N9"/>
    <mergeCell ref="O7:O9"/>
    <mergeCell ref="C7:D8"/>
    <mergeCell ref="E7:F8"/>
    <mergeCell ref="G7:G9"/>
    <mergeCell ref="H7:H9"/>
    <mergeCell ref="I7:L8"/>
    <mergeCell ref="M7:M9"/>
  </mergeCells>
  <conditionalFormatting sqref="I10:M10 C10:G10 C61:N61 C11:O60">
    <cfRule type="cellIs" dxfId="27" priority="5" stopIfTrue="1" operator="lessThan">
      <formula>0</formula>
    </cfRule>
  </conditionalFormatting>
  <conditionalFormatting sqref="O61">
    <cfRule type="cellIs" dxfId="26" priority="4" stopIfTrue="1" operator="lessThan">
      <formula>0</formula>
    </cfRule>
  </conditionalFormatting>
  <conditionalFormatting sqref="H10">
    <cfRule type="cellIs" dxfId="2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4" sqref="D4"/>
    </sheetView>
  </sheetViews>
  <sheetFormatPr defaultColWidth="9.140625" defaultRowHeight="15"/>
  <cols>
    <col min="1" max="1" width="0" style="1" hidden="1" customWidth="1"/>
    <col min="2" max="2" width="9.140625" style="1"/>
    <col min="3" max="3" width="55.42578125" style="1" customWidth="1"/>
    <col min="4" max="4" width="22" style="1" customWidth="1"/>
    <col min="5" max="5" width="44" style="1" bestFit="1" customWidth="1"/>
    <col min="6" max="6" width="26.5703125" style="1" customWidth="1"/>
    <col min="7" max="7" width="44" style="1" bestFit="1" customWidth="1"/>
    <col min="8" max="8" width="16.5703125" style="1" customWidth="1"/>
    <col min="9" max="9" width="25.85546875" style="1" bestFit="1" customWidth="1"/>
    <col min="10" max="10" width="14" style="1" customWidth="1"/>
    <col min="11" max="11" width="25.85546875" style="1" bestFit="1" customWidth="1"/>
    <col min="12" max="16384" width="9.140625" style="1"/>
  </cols>
  <sheetData>
    <row r="1" spans="2:4" ht="18.75">
      <c r="C1" s="43"/>
    </row>
    <row r="3" spans="2:4" ht="18.75">
      <c r="B3" s="43" t="s">
        <v>154</v>
      </c>
    </row>
    <row r="6" spans="2:4">
      <c r="D6" s="59" t="s">
        <v>7</v>
      </c>
    </row>
    <row r="7" spans="2:4">
      <c r="B7" s="60">
        <v>1</v>
      </c>
      <c r="C7" s="61" t="s">
        <v>53</v>
      </c>
      <c r="D7" s="690">
        <v>2596078752.9839997</v>
      </c>
    </row>
    <row r="8" spans="2:4">
      <c r="B8" s="60">
        <v>2</v>
      </c>
      <c r="C8" s="61" t="s">
        <v>181</v>
      </c>
      <c r="D8" s="682">
        <v>1.4971999999999999E-2</v>
      </c>
    </row>
    <row r="9" spans="2:4" ht="30">
      <c r="B9" s="60">
        <v>3</v>
      </c>
      <c r="C9" s="61" t="s">
        <v>182</v>
      </c>
      <c r="D9" s="690">
        <v>38868491.08967644</v>
      </c>
    </row>
  </sheetData>
  <conditionalFormatting sqref="D7:D9">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topLeftCell="A6" workbookViewId="0">
      <selection activeCell="D7" sqref="D7"/>
    </sheetView>
  </sheetViews>
  <sheetFormatPr defaultColWidth="9.140625" defaultRowHeight="15"/>
  <cols>
    <col min="1" max="2" width="9.140625" style="1"/>
    <col min="3" max="3" width="63.140625" style="1" customWidth="1"/>
    <col min="4" max="4" width="17.85546875" style="1" customWidth="1"/>
    <col min="5" max="16384" width="9.140625" style="1"/>
  </cols>
  <sheetData>
    <row r="2" spans="2:6" ht="18.75" customHeight="1">
      <c r="B2" s="148" t="s">
        <v>477</v>
      </c>
      <c r="C2" s="149"/>
      <c r="D2" s="149"/>
    </row>
    <row r="3" spans="2:6" ht="15" customHeight="1">
      <c r="B3" s="149"/>
      <c r="C3" s="149"/>
      <c r="D3" s="149"/>
    </row>
    <row r="5" spans="2:6">
      <c r="B5" s="27"/>
      <c r="C5" s="27"/>
      <c r="D5" s="150" t="s">
        <v>7</v>
      </c>
    </row>
    <row r="6" spans="2:6">
      <c r="B6" s="27"/>
      <c r="C6" s="27"/>
      <c r="D6" s="75" t="s">
        <v>481</v>
      </c>
    </row>
    <row r="7" spans="2:6">
      <c r="B7" s="151">
        <v>1</v>
      </c>
      <c r="C7" s="20" t="s">
        <v>482</v>
      </c>
      <c r="D7" s="789">
        <v>7125590172.2400007</v>
      </c>
      <c r="E7" s="153"/>
      <c r="F7" s="24"/>
    </row>
    <row r="8" spans="2:6" ht="30">
      <c r="B8" s="19">
        <v>2</v>
      </c>
      <c r="C8" s="20" t="s">
        <v>483</v>
      </c>
      <c r="D8" s="789">
        <v>0</v>
      </c>
      <c r="E8" s="153"/>
      <c r="F8" s="24"/>
    </row>
    <row r="9" spans="2:6" ht="30">
      <c r="B9" s="19">
        <v>3</v>
      </c>
      <c r="C9" s="20" t="s">
        <v>484</v>
      </c>
      <c r="D9" s="691">
        <v>0</v>
      </c>
    </row>
    <row r="10" spans="2:6" ht="30">
      <c r="B10" s="19">
        <v>4</v>
      </c>
      <c r="C10" s="44" t="s">
        <v>485</v>
      </c>
      <c r="D10" s="691">
        <v>0</v>
      </c>
    </row>
    <row r="11" spans="2:6" ht="46.5" customHeight="1">
      <c r="B11" s="19">
        <v>5</v>
      </c>
      <c r="C11" s="6" t="s">
        <v>486</v>
      </c>
      <c r="D11" s="691">
        <v>0</v>
      </c>
    </row>
    <row r="12" spans="2:6" ht="30">
      <c r="B12" s="19">
        <v>6</v>
      </c>
      <c r="C12" s="20" t="s">
        <v>487</v>
      </c>
      <c r="D12" s="691">
        <v>0</v>
      </c>
    </row>
    <row r="13" spans="2:6">
      <c r="B13" s="19">
        <v>7</v>
      </c>
      <c r="C13" s="20" t="s">
        <v>488</v>
      </c>
      <c r="D13" s="691">
        <v>0</v>
      </c>
    </row>
    <row r="14" spans="2:6">
      <c r="B14" s="19">
        <v>8</v>
      </c>
      <c r="C14" s="20" t="s">
        <v>489</v>
      </c>
      <c r="D14" s="691">
        <v>8303508.3000000007</v>
      </c>
    </row>
    <row r="15" spans="2:6">
      <c r="B15" s="19">
        <v>9</v>
      </c>
      <c r="C15" s="20" t="s">
        <v>490</v>
      </c>
      <c r="D15" s="691">
        <v>-10775.999757999554</v>
      </c>
    </row>
    <row r="16" spans="2:6" ht="30">
      <c r="B16" s="19">
        <v>10</v>
      </c>
      <c r="C16" s="20" t="s">
        <v>491</v>
      </c>
      <c r="D16" s="691">
        <v>120763954.03274599</v>
      </c>
    </row>
    <row r="17" spans="2:4" ht="30">
      <c r="B17" s="19">
        <v>11</v>
      </c>
      <c r="C17" s="6" t="s">
        <v>492</v>
      </c>
      <c r="D17" s="691">
        <v>0</v>
      </c>
    </row>
    <row r="18" spans="2:4" ht="30">
      <c r="B18" s="19" t="s">
        <v>493</v>
      </c>
      <c r="C18" s="6" t="s">
        <v>494</v>
      </c>
      <c r="D18" s="691">
        <v>0</v>
      </c>
    </row>
    <row r="19" spans="2:4" ht="30">
      <c r="B19" s="19" t="s">
        <v>495</v>
      </c>
      <c r="C19" s="6" t="s">
        <v>496</v>
      </c>
      <c r="D19" s="691">
        <v>0</v>
      </c>
    </row>
    <row r="20" spans="2:4">
      <c r="B20" s="19">
        <v>12</v>
      </c>
      <c r="C20" s="20" t="s">
        <v>497</v>
      </c>
      <c r="D20" s="691">
        <f>D21-SUM(D7:D19)</f>
        <v>-61502230.520931244</v>
      </c>
    </row>
    <row r="21" spans="2:4">
      <c r="B21" s="19">
        <v>13</v>
      </c>
      <c r="C21" s="137" t="s">
        <v>498</v>
      </c>
      <c r="D21" s="691">
        <f>'EU LR2'!D54</f>
        <v>7193144628.0520582</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topLeftCell="A29" workbookViewId="0">
      <selection activeCell="D8" sqref="D8"/>
    </sheetView>
  </sheetViews>
  <sheetFormatPr defaultColWidth="9.140625" defaultRowHeight="15"/>
  <cols>
    <col min="1" max="1" width="9.140625" style="1"/>
    <col min="2" max="2" width="8.5703125" style="87" customWidth="1"/>
    <col min="3" max="3" width="71.85546875" style="1" customWidth="1"/>
    <col min="4" max="4" width="17.140625" style="1" customWidth="1"/>
    <col min="5" max="5" width="17.5703125" style="1" customWidth="1"/>
    <col min="6" max="7" width="11.42578125" style="1" bestFit="1" customWidth="1"/>
    <col min="8" max="16384" width="9.140625" style="1"/>
  </cols>
  <sheetData>
    <row r="2" spans="1:5" ht="18.75">
      <c r="A2" s="157"/>
      <c r="B2" s="148" t="s">
        <v>478</v>
      </c>
    </row>
    <row r="4" spans="1:5">
      <c r="C4" s="158"/>
      <c r="D4" s="1327" t="s">
        <v>499</v>
      </c>
      <c r="E4" s="1327"/>
    </row>
    <row r="5" spans="1:5">
      <c r="B5" s="1328"/>
      <c r="C5" s="1329"/>
      <c r="D5" s="142" t="s">
        <v>7</v>
      </c>
      <c r="E5" s="142" t="s">
        <v>8</v>
      </c>
    </row>
    <row r="6" spans="1:5">
      <c r="B6" s="1330"/>
      <c r="C6" s="1331"/>
      <c r="D6" s="142" t="s">
        <v>2115</v>
      </c>
      <c r="E6" s="142" t="s">
        <v>2102</v>
      </c>
    </row>
    <row r="7" spans="1:5">
      <c r="B7" s="1324" t="s">
        <v>500</v>
      </c>
      <c r="C7" s="1325"/>
      <c r="D7" s="1325"/>
      <c r="E7" s="1326"/>
    </row>
    <row r="8" spans="1:5">
      <c r="B8" s="142">
        <v>1</v>
      </c>
      <c r="C8" s="6" t="s">
        <v>501</v>
      </c>
      <c r="D8" s="691">
        <v>7053806290.3090696</v>
      </c>
      <c r="E8" s="691">
        <v>6516114628.43433</v>
      </c>
    </row>
    <row r="9" spans="1:5" ht="30">
      <c r="B9" s="78">
        <v>2</v>
      </c>
      <c r="C9" s="6" t="s">
        <v>502</v>
      </c>
      <c r="D9" s="691">
        <v>0</v>
      </c>
      <c r="E9" s="691">
        <v>0</v>
      </c>
    </row>
    <row r="10" spans="1:5" ht="30">
      <c r="B10" s="78">
        <v>3</v>
      </c>
      <c r="C10" s="6" t="s">
        <v>503</v>
      </c>
      <c r="D10" s="691">
        <v>0</v>
      </c>
      <c r="E10" s="691">
        <v>0</v>
      </c>
    </row>
    <row r="11" spans="1:5" ht="30">
      <c r="B11" s="78">
        <v>4</v>
      </c>
      <c r="C11" s="6" t="s">
        <v>504</v>
      </c>
      <c r="D11" s="691">
        <v>0</v>
      </c>
      <c r="E11" s="691">
        <v>0</v>
      </c>
    </row>
    <row r="12" spans="1:5">
      <c r="B12" s="78">
        <v>5</v>
      </c>
      <c r="C12" s="159" t="s">
        <v>505</v>
      </c>
      <c r="D12" s="691">
        <v>0</v>
      </c>
      <c r="E12" s="691">
        <v>0</v>
      </c>
    </row>
    <row r="13" spans="1:5">
      <c r="B13" s="142">
        <v>6</v>
      </c>
      <c r="C13" s="6" t="s">
        <v>506</v>
      </c>
      <c r="D13" s="691">
        <v>0</v>
      </c>
      <c r="E13" s="691">
        <v>0</v>
      </c>
    </row>
    <row r="14" spans="1:5">
      <c r="B14" s="160">
        <v>7</v>
      </c>
      <c r="C14" s="161" t="s">
        <v>507</v>
      </c>
      <c r="D14" s="692">
        <f>SUM(D8:D13)</f>
        <v>7053806290.3090696</v>
      </c>
      <c r="E14" s="692">
        <f>SUM(E8:E13)</f>
        <v>6516114628.43433</v>
      </c>
    </row>
    <row r="15" spans="1:5">
      <c r="B15" s="1324" t="s">
        <v>508</v>
      </c>
      <c r="C15" s="1325"/>
      <c r="D15" s="1325"/>
      <c r="E15" s="1326"/>
    </row>
    <row r="16" spans="1:5" ht="30">
      <c r="B16" s="5">
        <v>8</v>
      </c>
      <c r="C16" s="162" t="s">
        <v>509</v>
      </c>
      <c r="D16" s="691">
        <v>0</v>
      </c>
      <c r="E16" s="691">
        <v>0</v>
      </c>
    </row>
    <row r="17" spans="2:7" ht="30">
      <c r="B17" s="5" t="s">
        <v>510</v>
      </c>
      <c r="C17" s="163" t="s">
        <v>511</v>
      </c>
      <c r="D17" s="691">
        <v>0</v>
      </c>
      <c r="E17" s="691">
        <v>0</v>
      </c>
    </row>
    <row r="18" spans="2:7" ht="30">
      <c r="B18" s="5">
        <v>9</v>
      </c>
      <c r="C18" s="6" t="s">
        <v>512</v>
      </c>
      <c r="D18" s="691">
        <v>0</v>
      </c>
      <c r="E18" s="691">
        <v>0</v>
      </c>
    </row>
    <row r="19" spans="2:7" ht="30">
      <c r="B19" s="5" t="s">
        <v>436</v>
      </c>
      <c r="C19" s="164" t="s">
        <v>513</v>
      </c>
      <c r="D19" s="691">
        <v>0</v>
      </c>
      <c r="E19" s="691">
        <v>0</v>
      </c>
      <c r="F19" s="683"/>
      <c r="G19" s="683"/>
    </row>
    <row r="20" spans="2:7">
      <c r="B20" s="5" t="s">
        <v>438</v>
      </c>
      <c r="C20" s="164" t="s">
        <v>514</v>
      </c>
      <c r="D20" s="691">
        <v>8604676.9700000007</v>
      </c>
      <c r="E20" s="683">
        <v>13308764.92</v>
      </c>
    </row>
    <row r="21" spans="2:7">
      <c r="B21" s="165">
        <v>10</v>
      </c>
      <c r="C21" s="136" t="s">
        <v>515</v>
      </c>
      <c r="D21" s="691">
        <v>0</v>
      </c>
      <c r="E21" s="691">
        <v>0</v>
      </c>
    </row>
    <row r="22" spans="2:7" ht="30">
      <c r="B22" s="165" t="s">
        <v>516</v>
      </c>
      <c r="C22" s="7" t="s">
        <v>517</v>
      </c>
      <c r="D22" s="691">
        <v>0</v>
      </c>
      <c r="E22" s="691">
        <v>0</v>
      </c>
    </row>
    <row r="23" spans="2:7" ht="30">
      <c r="B23" s="165" t="s">
        <v>518</v>
      </c>
      <c r="C23" s="166" t="s">
        <v>519</v>
      </c>
      <c r="D23" s="691">
        <v>0</v>
      </c>
      <c r="E23" s="691">
        <v>0</v>
      </c>
    </row>
    <row r="24" spans="2:7">
      <c r="B24" s="5">
        <v>11</v>
      </c>
      <c r="C24" s="6" t="s">
        <v>520</v>
      </c>
      <c r="D24" s="691">
        <v>0</v>
      </c>
      <c r="E24" s="691">
        <v>0</v>
      </c>
    </row>
    <row r="25" spans="2:7" ht="30">
      <c r="B25" s="5">
        <v>12</v>
      </c>
      <c r="C25" s="6" t="s">
        <v>521</v>
      </c>
      <c r="D25" s="691">
        <v>0</v>
      </c>
      <c r="E25" s="691">
        <v>0</v>
      </c>
    </row>
    <row r="26" spans="2:7">
      <c r="B26" s="167">
        <v>13</v>
      </c>
      <c r="C26" s="168" t="s">
        <v>522</v>
      </c>
      <c r="D26" s="692">
        <f>SUM(D16:D25)</f>
        <v>8604676.9700000007</v>
      </c>
      <c r="E26" s="692">
        <f>SUM(E16:E25)</f>
        <v>13308764.92</v>
      </c>
    </row>
    <row r="27" spans="2:7">
      <c r="B27" s="1332" t="s">
        <v>523</v>
      </c>
      <c r="C27" s="1333"/>
      <c r="D27" s="1333"/>
      <c r="E27" s="1334"/>
    </row>
    <row r="28" spans="2:7" ht="30">
      <c r="B28" s="142">
        <v>14</v>
      </c>
      <c r="C28" s="6" t="s">
        <v>524</v>
      </c>
      <c r="D28" s="691">
        <v>9980482.7400000002</v>
      </c>
      <c r="E28" s="691">
        <v>10220353.369999999</v>
      </c>
    </row>
    <row r="29" spans="2:7">
      <c r="B29" s="142">
        <v>15</v>
      </c>
      <c r="C29" s="6" t="s">
        <v>525</v>
      </c>
      <c r="D29" s="691">
        <v>-10775.999757999554</v>
      </c>
      <c r="E29" s="691">
        <v>-11055.415803998709</v>
      </c>
    </row>
    <row r="30" spans="2:7">
      <c r="B30" s="142">
        <v>16</v>
      </c>
      <c r="C30" s="6" t="s">
        <v>526</v>
      </c>
      <c r="D30" s="691">
        <v>0</v>
      </c>
      <c r="E30" s="691">
        <v>0</v>
      </c>
    </row>
    <row r="31" spans="2:7" ht="30">
      <c r="B31" s="5" t="s">
        <v>527</v>
      </c>
      <c r="C31" s="6" t="s">
        <v>528</v>
      </c>
      <c r="D31" s="691">
        <v>0</v>
      </c>
      <c r="E31" s="691">
        <v>0</v>
      </c>
    </row>
    <row r="32" spans="2:7">
      <c r="B32" s="5">
        <v>17</v>
      </c>
      <c r="C32" s="6" t="s">
        <v>529</v>
      </c>
      <c r="D32" s="691">
        <v>0</v>
      </c>
      <c r="E32" s="691">
        <v>0</v>
      </c>
    </row>
    <row r="33" spans="2:5">
      <c r="B33" s="5" t="s">
        <v>530</v>
      </c>
      <c r="C33" s="6" t="s">
        <v>531</v>
      </c>
      <c r="D33" s="691">
        <v>0</v>
      </c>
      <c r="E33" s="691">
        <v>0</v>
      </c>
    </row>
    <row r="34" spans="2:5">
      <c r="B34" s="167">
        <v>18</v>
      </c>
      <c r="C34" s="168" t="s">
        <v>532</v>
      </c>
      <c r="D34" s="692">
        <f>SUM(D28:D33)</f>
        <v>9969706.7402420007</v>
      </c>
      <c r="E34" s="692">
        <f>SUM(E28:E33)</f>
        <v>10209297.954196</v>
      </c>
    </row>
    <row r="35" spans="2:5">
      <c r="B35" s="1324" t="s">
        <v>533</v>
      </c>
      <c r="C35" s="1325"/>
      <c r="D35" s="1325"/>
      <c r="E35" s="1326"/>
    </row>
    <row r="36" spans="2:5">
      <c r="B36" s="142">
        <v>19</v>
      </c>
      <c r="C36" s="6" t="s">
        <v>534</v>
      </c>
      <c r="D36" s="691">
        <v>618142356.32074594</v>
      </c>
      <c r="E36" s="691">
        <v>562152592.19986701</v>
      </c>
    </row>
    <row r="37" spans="2:5">
      <c r="B37" s="142">
        <v>20</v>
      </c>
      <c r="C37" s="6" t="s">
        <v>535</v>
      </c>
      <c r="D37" s="691">
        <f>D39-D36-D38</f>
        <v>-497378402.28799999</v>
      </c>
      <c r="E37" s="691">
        <f>E39-E36-E38</f>
        <v>-454335896.426</v>
      </c>
    </row>
    <row r="38" spans="2:5" ht="30">
      <c r="B38" s="142">
        <v>21</v>
      </c>
      <c r="C38" s="44" t="s">
        <v>536</v>
      </c>
      <c r="D38" s="691">
        <v>0</v>
      </c>
      <c r="E38" s="691">
        <v>0</v>
      </c>
    </row>
    <row r="39" spans="2:5">
      <c r="B39" s="167">
        <v>22</v>
      </c>
      <c r="C39" s="168" t="s">
        <v>537</v>
      </c>
      <c r="D39" s="692">
        <v>120763954.03274599</v>
      </c>
      <c r="E39" s="692">
        <v>107816695.77386701</v>
      </c>
    </row>
    <row r="40" spans="2:5">
      <c r="B40" s="1335" t="s">
        <v>538</v>
      </c>
      <c r="C40" s="1336"/>
      <c r="D40" s="1336"/>
      <c r="E40" s="1337"/>
    </row>
    <row r="41" spans="2:5" ht="30">
      <c r="B41" s="5" t="s">
        <v>539</v>
      </c>
      <c r="C41" s="6" t="s">
        <v>540</v>
      </c>
      <c r="D41" s="691">
        <v>0</v>
      </c>
      <c r="E41" s="691">
        <v>0</v>
      </c>
    </row>
    <row r="42" spans="2:5" ht="30">
      <c r="B42" s="5" t="s">
        <v>541</v>
      </c>
      <c r="C42" s="6" t="s">
        <v>542</v>
      </c>
      <c r="D42" s="691">
        <v>0</v>
      </c>
      <c r="E42" s="691">
        <v>0</v>
      </c>
    </row>
    <row r="43" spans="2:5" ht="30">
      <c r="B43" s="170" t="s">
        <v>543</v>
      </c>
      <c r="C43" s="163" t="s">
        <v>544</v>
      </c>
      <c r="D43" s="691">
        <v>0</v>
      </c>
      <c r="E43" s="691">
        <v>0</v>
      </c>
    </row>
    <row r="44" spans="2:5" ht="30">
      <c r="B44" s="170" t="s">
        <v>545</v>
      </c>
      <c r="C44" s="163" t="s">
        <v>546</v>
      </c>
      <c r="D44" s="691">
        <v>0</v>
      </c>
      <c r="E44" s="691">
        <v>0</v>
      </c>
    </row>
    <row r="45" spans="2:5" ht="30">
      <c r="B45" s="170" t="s">
        <v>547</v>
      </c>
      <c r="C45" s="171" t="s">
        <v>548</v>
      </c>
      <c r="D45" s="691">
        <v>0</v>
      </c>
      <c r="E45" s="691">
        <v>0</v>
      </c>
    </row>
    <row r="46" spans="2:5">
      <c r="B46" s="170" t="s">
        <v>549</v>
      </c>
      <c r="C46" s="163" t="s">
        <v>550</v>
      </c>
      <c r="D46" s="691">
        <v>0</v>
      </c>
      <c r="E46" s="691">
        <v>0</v>
      </c>
    </row>
    <row r="47" spans="2:5">
      <c r="B47" s="170" t="s">
        <v>551</v>
      </c>
      <c r="C47" s="163" t="s">
        <v>552</v>
      </c>
      <c r="D47" s="691">
        <v>0</v>
      </c>
      <c r="E47" s="691">
        <v>0</v>
      </c>
    </row>
    <row r="48" spans="2:5" ht="30">
      <c r="B48" s="170" t="s">
        <v>553</v>
      </c>
      <c r="C48" s="163" t="s">
        <v>554</v>
      </c>
      <c r="D48" s="691">
        <v>0</v>
      </c>
      <c r="E48" s="691">
        <v>0</v>
      </c>
    </row>
    <row r="49" spans="2:5" ht="30">
      <c r="B49" s="170" t="s">
        <v>555</v>
      </c>
      <c r="C49" s="163" t="s">
        <v>556</v>
      </c>
      <c r="D49" s="691">
        <v>0</v>
      </c>
      <c r="E49" s="691">
        <v>0</v>
      </c>
    </row>
    <row r="50" spans="2:5">
      <c r="B50" s="170" t="s">
        <v>557</v>
      </c>
      <c r="C50" s="163" t="s">
        <v>558</v>
      </c>
      <c r="D50" s="691">
        <v>0</v>
      </c>
      <c r="E50" s="691">
        <v>0</v>
      </c>
    </row>
    <row r="51" spans="2:5">
      <c r="B51" s="172" t="s">
        <v>559</v>
      </c>
      <c r="C51" s="173" t="s">
        <v>560</v>
      </c>
      <c r="D51" s="699">
        <f>SUM(D41:D50)</f>
        <v>0</v>
      </c>
      <c r="E51" s="699">
        <f>SUM(E41:E50)</f>
        <v>0</v>
      </c>
    </row>
    <row r="52" spans="2:5">
      <c r="B52" s="1338" t="s">
        <v>561</v>
      </c>
      <c r="C52" s="1339"/>
      <c r="D52" s="1339"/>
      <c r="E52" s="1340"/>
    </row>
    <row r="53" spans="2:5">
      <c r="B53" s="142">
        <v>23</v>
      </c>
      <c r="C53" s="174" t="s">
        <v>381</v>
      </c>
      <c r="D53" s="691">
        <v>526356880.75999999</v>
      </c>
      <c r="E53" s="691">
        <v>495774823.10432535</v>
      </c>
    </row>
    <row r="54" spans="2:5">
      <c r="B54" s="175">
        <v>24</v>
      </c>
      <c r="C54" s="176" t="s">
        <v>562</v>
      </c>
      <c r="D54" s="693">
        <f>SUM(D14+D26+D34+D39+D51)</f>
        <v>7193144628.0520582</v>
      </c>
      <c r="E54" s="693">
        <f>SUM(E14+E26+E34+E39+E51)</f>
        <v>6647449387.0823927</v>
      </c>
    </row>
    <row r="55" spans="2:5">
      <c r="B55" s="1338" t="s">
        <v>80</v>
      </c>
      <c r="C55" s="1339"/>
      <c r="D55" s="1339"/>
      <c r="E55" s="1340"/>
    </row>
    <row r="56" spans="2:5">
      <c r="B56" s="142">
        <v>25</v>
      </c>
      <c r="C56" s="27" t="s">
        <v>563</v>
      </c>
      <c r="D56" s="694">
        <f>D53/D54</f>
        <v>7.3174794610314994E-2</v>
      </c>
      <c r="E56" s="694">
        <f>E53/E54</f>
        <v>7.4581210662203176E-2</v>
      </c>
    </row>
    <row r="57" spans="2:5" ht="30">
      <c r="B57" s="5" t="s">
        <v>564</v>
      </c>
      <c r="C57" s="6" t="s">
        <v>565</v>
      </c>
      <c r="D57" s="695">
        <f>D56</f>
        <v>7.3174794610314994E-2</v>
      </c>
      <c r="E57" s="695">
        <f>E56</f>
        <v>7.4581210662203176E-2</v>
      </c>
    </row>
    <row r="58" spans="2:5" ht="30">
      <c r="B58" s="5" t="s">
        <v>566</v>
      </c>
      <c r="C58" s="44" t="s">
        <v>567</v>
      </c>
      <c r="D58" s="694">
        <f>D53/(D54-'EU LR1'!D10)</f>
        <v>7.3174794610314994E-2</v>
      </c>
      <c r="E58" s="694">
        <f>E53/(E54-'EU LR1'!E10)</f>
        <v>7.4581210662203176E-2</v>
      </c>
    </row>
    <row r="59" spans="2:5">
      <c r="B59" s="5">
        <v>26</v>
      </c>
      <c r="C59" s="6" t="s">
        <v>568</v>
      </c>
      <c r="D59" s="696">
        <v>0.03</v>
      </c>
      <c r="E59" s="696">
        <v>0.03</v>
      </c>
    </row>
    <row r="60" spans="2:5" ht="30">
      <c r="B60" s="5" t="s">
        <v>569</v>
      </c>
      <c r="C60" s="6" t="s">
        <v>85</v>
      </c>
      <c r="D60" s="697">
        <v>0</v>
      </c>
      <c r="E60" s="697">
        <v>0</v>
      </c>
    </row>
    <row r="61" spans="2:5">
      <c r="B61" s="5" t="s">
        <v>570</v>
      </c>
      <c r="C61" s="6" t="s">
        <v>571</v>
      </c>
      <c r="D61" s="697">
        <v>0</v>
      </c>
      <c r="E61" s="697">
        <v>0</v>
      </c>
    </row>
    <row r="62" spans="2:5">
      <c r="B62" s="5">
        <v>27</v>
      </c>
      <c r="C62" s="44" t="s">
        <v>91</v>
      </c>
      <c r="D62" s="697">
        <v>0</v>
      </c>
      <c r="E62" s="697">
        <v>0</v>
      </c>
    </row>
    <row r="63" spans="2:5">
      <c r="B63" s="15" t="s">
        <v>572</v>
      </c>
      <c r="C63" s="44" t="s">
        <v>93</v>
      </c>
      <c r="D63" s="696">
        <f>D59+D60+D62</f>
        <v>0.03</v>
      </c>
      <c r="E63" s="696">
        <f>E59+E60+E62</f>
        <v>0.03</v>
      </c>
    </row>
    <row r="64" spans="2:5">
      <c r="B64" s="1335" t="s">
        <v>573</v>
      </c>
      <c r="C64" s="1336"/>
      <c r="D64" s="1336"/>
      <c r="E64" s="1337"/>
    </row>
    <row r="65" spans="2:13">
      <c r="B65" s="15" t="s">
        <v>574</v>
      </c>
      <c r="C65" s="44" t="s">
        <v>575</v>
      </c>
      <c r="D65" s="154" t="s">
        <v>1800</v>
      </c>
      <c r="E65" s="154" t="s">
        <v>1800</v>
      </c>
      <c r="M65" s="12"/>
    </row>
    <row r="66" spans="2:13">
      <c r="B66" s="1338" t="s">
        <v>576</v>
      </c>
      <c r="C66" s="1339"/>
      <c r="D66" s="1339"/>
      <c r="E66" s="1340"/>
    </row>
    <row r="67" spans="2:13" ht="45">
      <c r="B67" s="5">
        <v>28</v>
      </c>
      <c r="C67" s="6" t="s">
        <v>577</v>
      </c>
      <c r="D67" s="155"/>
      <c r="E67" s="152"/>
      <c r="M67" s="153"/>
    </row>
    <row r="68" spans="2:13" ht="45">
      <c r="B68" s="5">
        <v>29</v>
      </c>
      <c r="C68" s="6" t="s">
        <v>578</v>
      </c>
      <c r="D68" s="155"/>
      <c r="E68" s="152"/>
      <c r="M68" s="153"/>
    </row>
    <row r="69" spans="2:13" ht="60">
      <c r="B69" s="15">
        <v>30</v>
      </c>
      <c r="C69" s="44" t="s">
        <v>579</v>
      </c>
      <c r="D69" s="154"/>
      <c r="E69" s="156"/>
      <c r="M69" s="12"/>
    </row>
    <row r="70" spans="2:13" ht="60">
      <c r="B70" s="15" t="s">
        <v>580</v>
      </c>
      <c r="C70" s="44" t="s">
        <v>581</v>
      </c>
      <c r="D70" s="154"/>
      <c r="E70" s="156"/>
      <c r="M70" s="12"/>
    </row>
    <row r="71" spans="2:13" ht="60">
      <c r="B71" s="5">
        <v>31</v>
      </c>
      <c r="C71" s="6" t="s">
        <v>582</v>
      </c>
      <c r="D71" s="155"/>
      <c r="E71" s="152"/>
      <c r="M71" s="153"/>
    </row>
    <row r="72" spans="2:13" ht="60">
      <c r="B72" s="5" t="s">
        <v>583</v>
      </c>
      <c r="C72" s="6" t="s">
        <v>584</v>
      </c>
      <c r="D72" s="155"/>
      <c r="E72" s="152"/>
      <c r="M72" s="153"/>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D6" sqref="D6:D17"/>
    </sheetView>
  </sheetViews>
  <sheetFormatPr defaultColWidth="9.140625" defaultRowHeight="15"/>
  <cols>
    <col min="1" max="2" width="9.140625" style="1"/>
    <col min="3" max="3" width="51.42578125" style="1" customWidth="1"/>
    <col min="4" max="4" width="34.85546875" style="1" customWidth="1"/>
    <col min="5" max="16384" width="9.140625" style="1"/>
  </cols>
  <sheetData>
    <row r="2" spans="2:4" ht="18.75" customHeight="1">
      <c r="B2" s="1341" t="s">
        <v>479</v>
      </c>
      <c r="C2" s="1341"/>
      <c r="D2" s="1341"/>
    </row>
    <row r="3" spans="2:4">
      <c r="B3" s="1341"/>
      <c r="C3" s="1341"/>
      <c r="D3" s="1341"/>
    </row>
    <row r="4" spans="2:4">
      <c r="D4" s="39" t="s">
        <v>7</v>
      </c>
    </row>
    <row r="5" spans="2:4">
      <c r="B5" s="27"/>
      <c r="C5" s="27"/>
      <c r="D5" s="177" t="s">
        <v>499</v>
      </c>
    </row>
    <row r="6" spans="2:4" ht="30">
      <c r="B6" s="178" t="s">
        <v>585</v>
      </c>
      <c r="C6" s="178" t="s">
        <v>586</v>
      </c>
      <c r="D6" s="690">
        <f>SUM(D7:D8)</f>
        <v>7053806290.3090696</v>
      </c>
    </row>
    <row r="7" spans="2:4">
      <c r="B7" s="162" t="s">
        <v>587</v>
      </c>
      <c r="C7" s="179" t="s">
        <v>588</v>
      </c>
      <c r="D7" s="690">
        <v>369469.19</v>
      </c>
    </row>
    <row r="8" spans="2:4">
      <c r="B8" s="162" t="s">
        <v>589</v>
      </c>
      <c r="C8" s="179" t="s">
        <v>590</v>
      </c>
      <c r="D8" s="690">
        <f>SUM(D9:D17)</f>
        <v>7053436821.1190701</v>
      </c>
    </row>
    <row r="9" spans="2:4">
      <c r="B9" s="162" t="s">
        <v>591</v>
      </c>
      <c r="C9" s="179" t="s">
        <v>592</v>
      </c>
      <c r="D9" s="690">
        <v>1880190.15</v>
      </c>
    </row>
    <row r="10" spans="2:4">
      <c r="B10" s="162" t="s">
        <v>593</v>
      </c>
      <c r="C10" s="179" t="s">
        <v>594</v>
      </c>
      <c r="D10" s="690">
        <v>3395992820.7301998</v>
      </c>
    </row>
    <row r="11" spans="2:4" ht="45">
      <c r="B11" s="162" t="s">
        <v>595</v>
      </c>
      <c r="C11" s="180" t="s">
        <v>596</v>
      </c>
      <c r="D11" s="690">
        <v>65672882.07</v>
      </c>
    </row>
    <row r="12" spans="2:4">
      <c r="B12" s="162" t="s">
        <v>597</v>
      </c>
      <c r="C12" s="179" t="s">
        <v>598</v>
      </c>
      <c r="D12" s="690">
        <v>45534731.380000003</v>
      </c>
    </row>
    <row r="13" spans="2:4">
      <c r="B13" s="162" t="s">
        <v>599</v>
      </c>
      <c r="C13" s="179" t="s">
        <v>600</v>
      </c>
      <c r="D13" s="690">
        <v>1658978094.1888001</v>
      </c>
    </row>
    <row r="14" spans="2:4">
      <c r="B14" s="162" t="s">
        <v>601</v>
      </c>
      <c r="C14" s="179" t="s">
        <v>602</v>
      </c>
      <c r="D14" s="690">
        <v>346848428.82800001</v>
      </c>
    </row>
    <row r="15" spans="2:4">
      <c r="B15" s="162" t="s">
        <v>603</v>
      </c>
      <c r="C15" s="180" t="s">
        <v>604</v>
      </c>
      <c r="D15" s="690">
        <v>1439660844.21207</v>
      </c>
    </row>
    <row r="16" spans="2:4">
      <c r="B16" s="162" t="s">
        <v>605</v>
      </c>
      <c r="C16" s="179" t="s">
        <v>606</v>
      </c>
      <c r="D16" s="690">
        <v>16239848.449999999</v>
      </c>
    </row>
    <row r="17" spans="2:4" ht="30">
      <c r="B17" s="162" t="s">
        <v>607</v>
      </c>
      <c r="C17" s="179" t="s">
        <v>608</v>
      </c>
      <c r="D17" s="690">
        <v>82628981.109999999</v>
      </c>
    </row>
  </sheetData>
  <mergeCells count="1">
    <mergeCell ref="B2:D3"/>
  </mergeCells>
  <conditionalFormatting sqref="D6:D17">
    <cfRule type="cellIs" dxfId="2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defaultColWidth="9.140625" defaultRowHeight="15"/>
  <cols>
    <col min="1" max="2" width="9.140625" style="1"/>
    <col min="3" max="3" width="55.85546875" style="1" customWidth="1"/>
    <col min="4" max="4" width="15.5703125" style="1" customWidth="1"/>
    <col min="5" max="16384" width="9.140625" style="1"/>
  </cols>
  <sheetData>
    <row r="1" spans="1:4">
      <c r="A1" s="181"/>
    </row>
    <row r="2" spans="1:4" ht="18.75">
      <c r="B2" s="182" t="s">
        <v>480</v>
      </c>
    </row>
    <row r="6" spans="1:4">
      <c r="B6" s="27"/>
      <c r="C6" s="1342"/>
      <c r="D6" s="183" t="s">
        <v>7</v>
      </c>
    </row>
    <row r="7" spans="1:4">
      <c r="B7" s="184" t="s">
        <v>609</v>
      </c>
      <c r="C7" s="1342"/>
      <c r="D7" s="162" t="s">
        <v>114</v>
      </c>
    </row>
    <row r="8" spans="1:4" ht="30">
      <c r="B8" s="41" t="s">
        <v>116</v>
      </c>
      <c r="C8" s="185" t="s">
        <v>610</v>
      </c>
      <c r="D8" s="27"/>
    </row>
    <row r="9" spans="1:4" ht="34.5" customHeight="1">
      <c r="B9" s="41" t="s">
        <v>117</v>
      </c>
      <c r="C9" s="162" t="s">
        <v>611</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defaultColWidth="9.140625" defaultRowHeight="15"/>
  <cols>
    <col min="1" max="1" width="6.5703125" style="1" customWidth="1"/>
    <col min="2" max="2" width="9.140625" style="1"/>
    <col min="3" max="3" width="85.5703125" style="1" customWidth="1"/>
    <col min="4" max="4" width="28" style="1" customWidth="1"/>
    <col min="5" max="16384" width="9.140625" style="1"/>
  </cols>
  <sheetData>
    <row r="2" spans="2:4" ht="18.75">
      <c r="B2" s="186" t="s">
        <v>612</v>
      </c>
    </row>
    <row r="3" spans="2:4" ht="15.75">
      <c r="B3" s="187" t="s">
        <v>616</v>
      </c>
    </row>
    <row r="4" spans="2:4">
      <c r="D4" s="87"/>
    </row>
    <row r="5" spans="2:4" ht="30">
      <c r="B5" s="15" t="s">
        <v>113</v>
      </c>
      <c r="C5" s="1270" t="s">
        <v>122</v>
      </c>
      <c r="D5" s="1270"/>
    </row>
    <row r="6" spans="2:4" ht="31.5">
      <c r="B6" s="15" t="s">
        <v>116</v>
      </c>
      <c r="C6" s="188" t="s">
        <v>617</v>
      </c>
      <c r="D6" s="188"/>
    </row>
    <row r="7" spans="2:4" ht="31.5">
      <c r="B7" s="15" t="s">
        <v>117</v>
      </c>
      <c r="C7" s="188" t="s">
        <v>618</v>
      </c>
      <c r="D7" s="188"/>
    </row>
    <row r="8" spans="2:4" ht="31.5">
      <c r="B8" s="142" t="s">
        <v>147</v>
      </c>
      <c r="C8" s="188" t="s">
        <v>619</v>
      </c>
      <c r="D8" s="188"/>
    </row>
    <row r="9" spans="2:4" ht="15.75">
      <c r="B9" s="15" t="s">
        <v>132</v>
      </c>
      <c r="C9" s="188" t="s">
        <v>620</v>
      </c>
      <c r="D9" s="188"/>
    </row>
    <row r="10" spans="2:4" ht="31.5">
      <c r="B10" s="142" t="s">
        <v>134</v>
      </c>
      <c r="C10" s="188" t="s">
        <v>621</v>
      </c>
      <c r="D10" s="188"/>
    </row>
    <row r="11" spans="2:4" ht="15.75">
      <c r="B11" s="15" t="s">
        <v>137</v>
      </c>
      <c r="C11" s="188" t="s">
        <v>622</v>
      </c>
      <c r="D11" s="188"/>
    </row>
    <row r="12" spans="2:4" ht="15.75">
      <c r="B12" s="15" t="s">
        <v>140</v>
      </c>
      <c r="C12" s="188" t="s">
        <v>623</v>
      </c>
      <c r="D12" s="188"/>
    </row>
    <row r="13" spans="2:4" ht="63">
      <c r="B13" s="15" t="s">
        <v>284</v>
      </c>
      <c r="C13" s="188" t="s">
        <v>624</v>
      </c>
      <c r="D13" s="188"/>
    </row>
    <row r="14" spans="2:4" ht="141.75">
      <c r="B14" s="1270" t="s">
        <v>333</v>
      </c>
      <c r="C14" s="189" t="s">
        <v>625</v>
      </c>
      <c r="D14" s="1343"/>
    </row>
    <row r="15" spans="2:4" ht="31.5">
      <c r="B15" s="1270"/>
      <c r="C15" s="189" t="s">
        <v>626</v>
      </c>
      <c r="D15" s="1343"/>
    </row>
    <row r="16" spans="2:4" ht="47.25">
      <c r="B16" s="1270"/>
      <c r="C16" s="189" t="s">
        <v>627</v>
      </c>
      <c r="D16" s="1343"/>
    </row>
    <row r="17" spans="2:4" ht="47.25">
      <c r="B17" s="1270"/>
      <c r="C17" s="189" t="s">
        <v>628</v>
      </c>
      <c r="D17" s="1343"/>
    </row>
    <row r="18" spans="2:4" ht="31.5">
      <c r="B18" s="1270"/>
      <c r="C18" s="189" t="s">
        <v>629</v>
      </c>
      <c r="D18" s="1343"/>
    </row>
    <row r="19" spans="2:4">
      <c r="B19" s="129"/>
    </row>
    <row r="20" spans="2:4">
      <c r="B20" s="130"/>
    </row>
    <row r="21" spans="2:4">
      <c r="B21" s="130"/>
    </row>
    <row r="22" spans="2:4">
      <c r="B22" s="129"/>
    </row>
    <row r="23" spans="2:4">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H13" sqref="H13"/>
    </sheetView>
  </sheetViews>
  <sheetFormatPr defaultColWidth="9.140625" defaultRowHeight="15"/>
  <cols>
    <col min="1" max="1" width="6.42578125" style="1" customWidth="1"/>
    <col min="2" max="2" width="10.42578125" style="1" customWidth="1"/>
    <col min="3" max="3" width="26.5703125" style="3" customWidth="1"/>
    <col min="4" max="7" width="12.42578125" style="3" bestFit="1" customWidth="1"/>
    <col min="8" max="8" width="13.5703125" style="3" bestFit="1" customWidth="1"/>
    <col min="9" max="9" width="12.42578125" style="3" customWidth="1"/>
    <col min="10" max="10" width="12.140625" style="3" customWidth="1"/>
    <col min="11" max="11" width="12.5703125" style="3" customWidth="1"/>
    <col min="12" max="16384" width="9.140625" style="1"/>
  </cols>
  <sheetData>
    <row r="2" spans="1:11" ht="18.75">
      <c r="B2" s="186" t="s">
        <v>613</v>
      </c>
    </row>
    <row r="3" spans="1:11" ht="15.75">
      <c r="A3" s="190"/>
    </row>
    <row r="4" spans="1:11" ht="30">
      <c r="A4" s="190"/>
      <c r="C4" s="735" t="s">
        <v>630</v>
      </c>
    </row>
    <row r="5" spans="1:11" ht="15.75">
      <c r="A5" s="190"/>
      <c r="C5" s="736"/>
    </row>
    <row r="6" spans="1:11">
      <c r="B6" s="191"/>
      <c r="D6" s="142" t="s">
        <v>7</v>
      </c>
      <c r="E6" s="142" t="s">
        <v>8</v>
      </c>
      <c r="F6" s="142" t="s">
        <v>9</v>
      </c>
      <c r="G6" s="142" t="s">
        <v>46</v>
      </c>
      <c r="H6" s="142" t="s">
        <v>47</v>
      </c>
      <c r="I6" s="142" t="s">
        <v>155</v>
      </c>
      <c r="J6" s="142" t="s">
        <v>156</v>
      </c>
      <c r="K6" s="142" t="s">
        <v>157</v>
      </c>
    </row>
    <row r="7" spans="1:11">
      <c r="D7" s="1345" t="s">
        <v>631</v>
      </c>
      <c r="E7" s="1345"/>
      <c r="F7" s="1345"/>
      <c r="G7" s="1345"/>
      <c r="H7" s="1346" t="s">
        <v>632</v>
      </c>
      <c r="I7" s="1347"/>
      <c r="J7" s="1347"/>
      <c r="K7" s="1348"/>
    </row>
    <row r="8" spans="1:11" ht="30">
      <c r="B8" s="27" t="s">
        <v>633</v>
      </c>
      <c r="C8" s="735" t="s">
        <v>634</v>
      </c>
      <c r="D8" s="5" t="s">
        <v>2115</v>
      </c>
      <c r="E8" s="5" t="s">
        <v>2102</v>
      </c>
      <c r="F8" s="5" t="s">
        <v>2099</v>
      </c>
      <c r="G8" s="5" t="s">
        <v>2100</v>
      </c>
      <c r="H8" s="5" t="s">
        <v>2115</v>
      </c>
      <c r="I8" s="5" t="s">
        <v>2102</v>
      </c>
      <c r="J8" s="5" t="s">
        <v>2099</v>
      </c>
      <c r="K8" s="5" t="s">
        <v>2100</v>
      </c>
    </row>
    <row r="9" spans="1:11" ht="45" hidden="1">
      <c r="B9" s="27" t="s">
        <v>635</v>
      </c>
      <c r="C9" s="735" t="s">
        <v>636</v>
      </c>
      <c r="D9" s="735"/>
      <c r="E9" s="735"/>
      <c r="F9" s="735"/>
      <c r="G9" s="735"/>
      <c r="H9" s="735"/>
      <c r="I9" s="735"/>
      <c r="J9" s="735"/>
      <c r="K9" s="735"/>
    </row>
    <row r="10" spans="1:11" ht="15" customHeight="1">
      <c r="B10" s="1349" t="s">
        <v>637</v>
      </c>
      <c r="C10" s="1350"/>
      <c r="D10" s="1350"/>
      <c r="E10" s="1350"/>
      <c r="F10" s="1350"/>
      <c r="G10" s="1350"/>
      <c r="H10" s="1350"/>
      <c r="I10" s="1350"/>
      <c r="J10" s="1350"/>
      <c r="K10" s="1351"/>
    </row>
    <row r="11" spans="1:11" ht="30">
      <c r="B11" s="165">
        <v>1</v>
      </c>
      <c r="C11" s="735" t="s">
        <v>638</v>
      </c>
      <c r="D11" s="1352"/>
      <c r="E11" s="1352"/>
      <c r="F11" s="1352"/>
      <c r="G11" s="1352"/>
      <c r="H11" s="734">
        <v>3266270947.9937997</v>
      </c>
      <c r="I11" s="734">
        <v>2937461107.9769998</v>
      </c>
      <c r="J11" s="734">
        <v>2780131066.6501999</v>
      </c>
      <c r="K11" s="734">
        <v>2707927604.8249002</v>
      </c>
    </row>
    <row r="12" spans="1:11" ht="15" customHeight="1">
      <c r="B12" s="1349" t="s">
        <v>639</v>
      </c>
      <c r="C12" s="1350"/>
      <c r="D12" s="1350"/>
      <c r="E12" s="1350"/>
      <c r="F12" s="1350"/>
      <c r="G12" s="1350"/>
      <c r="H12" s="1350"/>
      <c r="I12" s="1350"/>
      <c r="J12" s="1350"/>
      <c r="K12" s="1351"/>
    </row>
    <row r="13" spans="1:11" ht="45">
      <c r="B13" s="165">
        <v>2</v>
      </c>
      <c r="C13" s="735" t="s">
        <v>640</v>
      </c>
      <c r="D13" s="734">
        <v>3081456971.9699998</v>
      </c>
      <c r="E13" s="734">
        <v>2934135327.7599998</v>
      </c>
      <c r="F13" s="734">
        <v>2752499950.8300014</v>
      </c>
      <c r="G13" s="734">
        <v>2396196169.8499994</v>
      </c>
      <c r="H13" s="734">
        <v>143546478.24550003</v>
      </c>
      <c r="I13" s="734">
        <v>156521488.82749999</v>
      </c>
      <c r="J13" s="734">
        <v>162126803.4905</v>
      </c>
      <c r="K13" s="734">
        <v>165989328.18650001</v>
      </c>
    </row>
    <row r="14" spans="1:11">
      <c r="B14" s="165">
        <v>3</v>
      </c>
      <c r="C14" s="737" t="s">
        <v>641</v>
      </c>
      <c r="D14" s="734">
        <v>1252968534.1800003</v>
      </c>
      <c r="E14" s="734">
        <v>1301996849.1099999</v>
      </c>
      <c r="F14" s="734">
        <v>1352034211.53</v>
      </c>
      <c r="G14" s="734">
        <v>1410762561.27</v>
      </c>
      <c r="H14" s="734">
        <v>62648426.709000021</v>
      </c>
      <c r="I14" s="734">
        <v>65099842.455499999</v>
      </c>
      <c r="J14" s="734">
        <v>67601710.576499999</v>
      </c>
      <c r="K14" s="734">
        <v>70538128.063500002</v>
      </c>
    </row>
    <row r="15" spans="1:11">
      <c r="B15" s="165">
        <v>4</v>
      </c>
      <c r="C15" s="737" t="s">
        <v>642</v>
      </c>
      <c r="D15" s="734">
        <v>642120606.3599999</v>
      </c>
      <c r="E15" s="734">
        <v>728376377.25</v>
      </c>
      <c r="F15" s="734">
        <v>752407159.88999999</v>
      </c>
      <c r="G15" s="734">
        <v>771600083.55999994</v>
      </c>
      <c r="H15" s="734">
        <v>80898051.536499992</v>
      </c>
      <c r="I15" s="734">
        <v>91421646.371999994</v>
      </c>
      <c r="J15" s="734">
        <v>94525092.914000005</v>
      </c>
      <c r="K15" s="734">
        <v>95451200.122999996</v>
      </c>
    </row>
    <row r="16" spans="1:11" ht="30">
      <c r="B16" s="165">
        <v>5</v>
      </c>
      <c r="C16" s="735" t="s">
        <v>643</v>
      </c>
      <c r="D16" s="734">
        <v>2091818992.74</v>
      </c>
      <c r="E16" s="734">
        <v>2045613557.6700001</v>
      </c>
      <c r="F16" s="734">
        <v>2015090340.3500001</v>
      </c>
      <c r="G16" s="734">
        <v>2263773897.23</v>
      </c>
      <c r="H16" s="734">
        <v>1539121410.6119998</v>
      </c>
      <c r="I16" s="734">
        <v>1542511466.9245</v>
      </c>
      <c r="J16" s="734">
        <v>1526921492.8340001</v>
      </c>
      <c r="K16" s="734">
        <v>1668633266.529</v>
      </c>
    </row>
    <row r="17" spans="2:11" ht="60">
      <c r="B17" s="165">
        <v>6</v>
      </c>
      <c r="C17" s="737" t="s">
        <v>644</v>
      </c>
      <c r="D17" s="734">
        <v>201072721.16000003</v>
      </c>
      <c r="E17" s="734">
        <v>143866882.20999998</v>
      </c>
      <c r="F17" s="734">
        <v>85790041.359999999</v>
      </c>
      <c r="G17" s="734">
        <v>199489305.66</v>
      </c>
      <c r="H17" s="734">
        <v>48705578.360000007</v>
      </c>
      <c r="I17" s="734">
        <v>34763297.588499993</v>
      </c>
      <c r="J17" s="734">
        <v>20326160.287999999</v>
      </c>
      <c r="K17" s="734">
        <v>48504256.740999997</v>
      </c>
    </row>
    <row r="18" spans="2:11" ht="30">
      <c r="B18" s="165">
        <v>7</v>
      </c>
      <c r="C18" s="737" t="s">
        <v>645</v>
      </c>
      <c r="D18" s="734">
        <v>1890221271.5799999</v>
      </c>
      <c r="E18" s="734">
        <v>1901221675.46</v>
      </c>
      <c r="F18" s="734">
        <v>1929300298.9900002</v>
      </c>
      <c r="G18" s="734">
        <v>2064284591.5700002</v>
      </c>
      <c r="H18" s="734">
        <v>1489890832.2519999</v>
      </c>
      <c r="I18" s="734">
        <v>1507223169.336</v>
      </c>
      <c r="J18" s="734">
        <v>1506595332.546</v>
      </c>
      <c r="K18" s="734">
        <v>1620129009.7880001</v>
      </c>
    </row>
    <row r="19" spans="2:11">
      <c r="B19" s="165">
        <v>8</v>
      </c>
      <c r="C19" s="737" t="s">
        <v>646</v>
      </c>
      <c r="D19" s="734">
        <v>525000</v>
      </c>
      <c r="E19" s="734">
        <v>525000</v>
      </c>
      <c r="F19" s="734">
        <v>0</v>
      </c>
      <c r="G19" s="734">
        <v>0</v>
      </c>
      <c r="H19" s="734">
        <v>525000</v>
      </c>
      <c r="I19" s="734">
        <v>525000</v>
      </c>
      <c r="J19" s="734">
        <v>0</v>
      </c>
      <c r="K19" s="734">
        <v>0</v>
      </c>
    </row>
    <row r="20" spans="2:11">
      <c r="B20" s="165">
        <v>9</v>
      </c>
      <c r="C20" s="737" t="s">
        <v>647</v>
      </c>
      <c r="D20" s="1344"/>
      <c r="E20" s="1344"/>
      <c r="F20" s="1344"/>
      <c r="G20" s="1344"/>
      <c r="H20" s="738"/>
      <c r="I20" s="738"/>
      <c r="J20" s="738"/>
      <c r="K20" s="738"/>
    </row>
    <row r="21" spans="2:11">
      <c r="B21" s="165">
        <v>10</v>
      </c>
      <c r="C21" s="735" t="s">
        <v>648</v>
      </c>
      <c r="D21" s="734">
        <v>613991571.13</v>
      </c>
      <c r="E21" s="734">
        <v>463471856.41999996</v>
      </c>
      <c r="F21" s="734">
        <v>486259068.99000001</v>
      </c>
      <c r="G21" s="734">
        <v>629079783.77999997</v>
      </c>
      <c r="H21" s="734">
        <v>163469909.42300001</v>
      </c>
      <c r="I21" s="734">
        <v>38871624.696500003</v>
      </c>
      <c r="J21" s="734">
        <v>53407354.193999998</v>
      </c>
      <c r="K21" s="734">
        <v>51334419.090499997</v>
      </c>
    </row>
    <row r="22" spans="2:11" ht="60">
      <c r="B22" s="165">
        <v>11</v>
      </c>
      <c r="C22" s="737" t="s">
        <v>649</v>
      </c>
      <c r="D22" s="734">
        <v>122022616.21000001</v>
      </c>
      <c r="E22" s="734">
        <v>39427.71</v>
      </c>
      <c r="F22" s="734">
        <v>368426.55</v>
      </c>
      <c r="G22" s="734">
        <v>773507.75</v>
      </c>
      <c r="H22" s="734">
        <v>122022616.21000001</v>
      </c>
      <c r="I22" s="734">
        <v>39427.71</v>
      </c>
      <c r="J22" s="734">
        <v>368426.55</v>
      </c>
      <c r="K22" s="734">
        <v>773507.75</v>
      </c>
    </row>
    <row r="23" spans="2:11" ht="30">
      <c r="B23" s="165">
        <v>12</v>
      </c>
      <c r="C23" s="737" t="s">
        <v>650</v>
      </c>
      <c r="D23" s="734">
        <v>0</v>
      </c>
      <c r="E23" s="734">
        <v>0</v>
      </c>
      <c r="F23" s="734">
        <v>0</v>
      </c>
      <c r="G23" s="734">
        <v>0</v>
      </c>
      <c r="H23" s="734">
        <v>0</v>
      </c>
      <c r="I23" s="734">
        <v>0</v>
      </c>
      <c r="J23" s="734">
        <v>0</v>
      </c>
      <c r="K23" s="734">
        <v>0</v>
      </c>
    </row>
    <row r="24" spans="2:11">
      <c r="B24" s="165">
        <v>13</v>
      </c>
      <c r="C24" s="737" t="s">
        <v>651</v>
      </c>
      <c r="D24" s="734">
        <v>491968954.92000002</v>
      </c>
      <c r="E24" s="734">
        <v>463432428.70999998</v>
      </c>
      <c r="F24" s="734">
        <v>485890642.44</v>
      </c>
      <c r="G24" s="734">
        <v>628306276.02999997</v>
      </c>
      <c r="H24" s="734">
        <v>41447293.213</v>
      </c>
      <c r="I24" s="734">
        <v>38832196.986500002</v>
      </c>
      <c r="J24" s="734">
        <v>53038927.644000001</v>
      </c>
      <c r="K24" s="734">
        <v>50560911.340499997</v>
      </c>
    </row>
    <row r="25" spans="2:11" ht="30">
      <c r="B25" s="165">
        <v>14</v>
      </c>
      <c r="C25" s="735" t="s">
        <v>652</v>
      </c>
      <c r="D25" s="734">
        <v>0</v>
      </c>
      <c r="E25" s="734">
        <v>0</v>
      </c>
      <c r="F25" s="734">
        <v>0</v>
      </c>
      <c r="G25" s="734">
        <v>0</v>
      </c>
      <c r="H25" s="734">
        <v>0</v>
      </c>
      <c r="I25" s="734">
        <v>0</v>
      </c>
      <c r="J25" s="734">
        <v>0</v>
      </c>
      <c r="K25" s="734">
        <v>0</v>
      </c>
    </row>
    <row r="26" spans="2:11" ht="30">
      <c r="B26" s="165">
        <v>15</v>
      </c>
      <c r="C26" s="735" t="s">
        <v>653</v>
      </c>
      <c r="D26" s="734">
        <v>85495082.280000001</v>
      </c>
      <c r="E26" s="734">
        <v>69653026.579999998</v>
      </c>
      <c r="F26" s="734">
        <v>73036139.290000007</v>
      </c>
      <c r="G26" s="734">
        <v>66618218.450000003</v>
      </c>
      <c r="H26" s="734">
        <v>4274754.1140000001</v>
      </c>
      <c r="I26" s="734">
        <v>3482651.3289999999</v>
      </c>
      <c r="J26" s="734">
        <v>3651806.9645000007</v>
      </c>
      <c r="K26" s="734">
        <v>3330910.9225000003</v>
      </c>
    </row>
    <row r="27" spans="2:11">
      <c r="B27" s="165">
        <v>16</v>
      </c>
      <c r="C27" s="735" t="s">
        <v>654</v>
      </c>
      <c r="D27" s="1352"/>
      <c r="E27" s="1352"/>
      <c r="F27" s="1352"/>
      <c r="G27" s="1352"/>
      <c r="H27" s="734">
        <v>1850412552.3945</v>
      </c>
      <c r="I27" s="734">
        <v>1741387231.7774999</v>
      </c>
      <c r="J27" s="734">
        <v>1746107457.483</v>
      </c>
      <c r="K27" s="734">
        <v>1889287924.7285001</v>
      </c>
    </row>
    <row r="28" spans="2:11">
      <c r="B28" s="1353" t="s">
        <v>655</v>
      </c>
      <c r="C28" s="1353"/>
      <c r="D28" s="1353"/>
      <c r="E28" s="1353"/>
      <c r="F28" s="1353"/>
      <c r="G28" s="1353"/>
      <c r="H28" s="1353"/>
      <c r="I28" s="1353"/>
      <c r="J28" s="1353"/>
      <c r="K28" s="1353"/>
    </row>
    <row r="29" spans="2:11" ht="30">
      <c r="B29" s="165">
        <v>17</v>
      </c>
      <c r="C29" s="735" t="s">
        <v>656</v>
      </c>
      <c r="D29" s="734">
        <v>0</v>
      </c>
      <c r="E29" s="734">
        <v>0</v>
      </c>
      <c r="F29" s="734">
        <v>0</v>
      </c>
      <c r="G29" s="734">
        <v>0</v>
      </c>
      <c r="H29" s="734">
        <v>0</v>
      </c>
      <c r="I29" s="734">
        <v>0</v>
      </c>
      <c r="J29" s="734">
        <v>0</v>
      </c>
      <c r="K29" s="734">
        <v>0</v>
      </c>
    </row>
    <row r="30" spans="2:11" ht="30">
      <c r="B30" s="165">
        <v>18</v>
      </c>
      <c r="C30" s="735" t="s">
        <v>657</v>
      </c>
      <c r="D30" s="734">
        <v>133010298.21000001</v>
      </c>
      <c r="E30" s="734">
        <v>120265082.88999999</v>
      </c>
      <c r="F30" s="734">
        <v>121875101.93000001</v>
      </c>
      <c r="G30" s="734">
        <v>103362500.74000001</v>
      </c>
      <c r="H30" s="734">
        <v>133010298.21000001</v>
      </c>
      <c r="I30" s="734">
        <v>120265082.88999999</v>
      </c>
      <c r="J30" s="734">
        <v>121875101.93000001</v>
      </c>
      <c r="K30" s="734">
        <v>103362500.74000001</v>
      </c>
    </row>
    <row r="31" spans="2:11">
      <c r="B31" s="165">
        <v>19</v>
      </c>
      <c r="C31" s="735" t="s">
        <v>658</v>
      </c>
      <c r="D31" s="734">
        <v>120726897.57000001</v>
      </c>
      <c r="E31" s="734">
        <v>3282213.84</v>
      </c>
      <c r="F31" s="734">
        <v>397452.21</v>
      </c>
      <c r="G31" s="734">
        <v>333018.87</v>
      </c>
      <c r="H31" s="734">
        <v>120726897.57000001</v>
      </c>
      <c r="I31" s="734">
        <v>3282213.84</v>
      </c>
      <c r="J31" s="734">
        <v>397452.21</v>
      </c>
      <c r="K31" s="734">
        <v>333018.87</v>
      </c>
    </row>
    <row r="32" spans="2:11">
      <c r="B32" s="1354" t="s">
        <v>659</v>
      </c>
      <c r="C32" s="1355" t="s">
        <v>660</v>
      </c>
      <c r="D32" s="1352"/>
      <c r="E32" s="1352"/>
      <c r="F32" s="1352"/>
      <c r="G32" s="1352"/>
      <c r="H32" s="1356">
        <v>0</v>
      </c>
      <c r="I32" s="1356">
        <v>0</v>
      </c>
      <c r="J32" s="1356">
        <v>0</v>
      </c>
      <c r="K32" s="1356">
        <v>0</v>
      </c>
    </row>
    <row r="33" spans="2:11">
      <c r="B33" s="1354"/>
      <c r="C33" s="1355"/>
      <c r="D33" s="1352"/>
      <c r="E33" s="1352"/>
      <c r="F33" s="1352"/>
      <c r="G33" s="1352"/>
      <c r="H33" s="1357"/>
      <c r="I33" s="1357"/>
      <c r="J33" s="1357"/>
      <c r="K33" s="1357"/>
    </row>
    <row r="34" spans="2:11">
      <c r="B34" s="1354" t="s">
        <v>661</v>
      </c>
      <c r="C34" s="1355" t="s">
        <v>662</v>
      </c>
      <c r="D34" s="1352"/>
      <c r="E34" s="1352"/>
      <c r="F34" s="1352"/>
      <c r="G34" s="1352"/>
      <c r="H34" s="1356">
        <v>0</v>
      </c>
      <c r="I34" s="1356">
        <v>0</v>
      </c>
      <c r="J34" s="1356">
        <v>0</v>
      </c>
      <c r="K34" s="1356">
        <v>0</v>
      </c>
    </row>
    <row r="35" spans="2:11">
      <c r="B35" s="1354"/>
      <c r="C35" s="1355"/>
      <c r="D35" s="1352"/>
      <c r="E35" s="1352"/>
      <c r="F35" s="1352"/>
      <c r="G35" s="1352"/>
      <c r="H35" s="1357"/>
      <c r="I35" s="1357"/>
      <c r="J35" s="1357"/>
      <c r="K35" s="1357"/>
    </row>
    <row r="36" spans="2:11">
      <c r="B36" s="165">
        <v>20</v>
      </c>
      <c r="C36" s="735" t="s">
        <v>663</v>
      </c>
      <c r="D36" s="734">
        <v>253737195.78000003</v>
      </c>
      <c r="E36" s="734">
        <v>123547296.72999999</v>
      </c>
      <c r="F36" s="734">
        <v>122272554.14</v>
      </c>
      <c r="G36" s="734">
        <v>103695519.61000001</v>
      </c>
      <c r="H36" s="734">
        <v>168305013.53900003</v>
      </c>
      <c r="I36" s="734">
        <v>42990337.953999996</v>
      </c>
      <c r="J36" s="734">
        <v>36684024.406000003</v>
      </c>
      <c r="K36" s="734">
        <v>36883185.2425</v>
      </c>
    </row>
    <row r="37" spans="2:11">
      <c r="B37" s="1354" t="s">
        <v>310</v>
      </c>
      <c r="C37" s="1358" t="s">
        <v>664</v>
      </c>
      <c r="D37" s="1359">
        <v>0</v>
      </c>
      <c r="E37" s="1359">
        <v>0</v>
      </c>
      <c r="F37" s="1359">
        <v>0</v>
      </c>
      <c r="G37" s="1359">
        <v>0</v>
      </c>
      <c r="H37" s="1356">
        <v>0</v>
      </c>
      <c r="I37" s="1356">
        <v>0</v>
      </c>
      <c r="J37" s="1356">
        <v>0</v>
      </c>
      <c r="K37" s="1356">
        <v>0</v>
      </c>
    </row>
    <row r="38" spans="2:11">
      <c r="B38" s="1354"/>
      <c r="C38" s="1358"/>
      <c r="D38" s="1360"/>
      <c r="E38" s="1360"/>
      <c r="F38" s="1360"/>
      <c r="G38" s="1360"/>
      <c r="H38" s="1357"/>
      <c r="I38" s="1357"/>
      <c r="J38" s="1357"/>
      <c r="K38" s="1357"/>
    </row>
    <row r="39" spans="2:11">
      <c r="B39" s="1354" t="s">
        <v>312</v>
      </c>
      <c r="C39" s="1358" t="s">
        <v>665</v>
      </c>
      <c r="D39" s="1359">
        <v>0</v>
      </c>
      <c r="E39" s="1359">
        <v>0</v>
      </c>
      <c r="F39" s="1359">
        <v>0</v>
      </c>
      <c r="G39" s="1359">
        <v>0</v>
      </c>
      <c r="H39" s="1356">
        <v>0</v>
      </c>
      <c r="I39" s="1356">
        <v>0</v>
      </c>
      <c r="J39" s="1356">
        <v>0</v>
      </c>
      <c r="K39" s="1356">
        <v>0</v>
      </c>
    </row>
    <row r="40" spans="2:11">
      <c r="B40" s="1354"/>
      <c r="C40" s="1358"/>
      <c r="D40" s="1360"/>
      <c r="E40" s="1360"/>
      <c r="F40" s="1360"/>
      <c r="G40" s="1360"/>
      <c r="H40" s="1357"/>
      <c r="I40" s="1357"/>
      <c r="J40" s="1357"/>
      <c r="K40" s="1357"/>
    </row>
    <row r="41" spans="2:11">
      <c r="B41" s="1354" t="s">
        <v>314</v>
      </c>
      <c r="C41" s="1358" t="s">
        <v>666</v>
      </c>
      <c r="D41" s="1359">
        <v>253737195.78000003</v>
      </c>
      <c r="E41" s="1359">
        <v>123547296.72999999</v>
      </c>
      <c r="F41" s="1359">
        <v>122272554.14</v>
      </c>
      <c r="G41" s="1359">
        <v>103695519.61000001</v>
      </c>
      <c r="H41" s="1359">
        <v>168305013.53900003</v>
      </c>
      <c r="I41" s="1359">
        <v>42990337.953999996</v>
      </c>
      <c r="J41" s="1359">
        <v>36684024.406000003</v>
      </c>
      <c r="K41" s="1359">
        <v>36883185.2425</v>
      </c>
    </row>
    <row r="42" spans="2:11">
      <c r="B42" s="1354"/>
      <c r="C42" s="1358"/>
      <c r="D42" s="1360"/>
      <c r="E42" s="1360"/>
      <c r="F42" s="1360"/>
      <c r="G42" s="1360"/>
      <c r="H42" s="1360"/>
      <c r="I42" s="1360"/>
      <c r="J42" s="1360"/>
      <c r="K42" s="1360"/>
    </row>
    <row r="43" spans="2:11">
      <c r="B43" s="1361" t="s">
        <v>667</v>
      </c>
      <c r="C43" s="1362"/>
      <c r="D43" s="1362"/>
      <c r="E43" s="1362"/>
      <c r="F43" s="1362"/>
      <c r="G43" s="1362"/>
      <c r="H43" s="1362"/>
      <c r="I43" s="1362"/>
      <c r="J43" s="1362"/>
      <c r="K43" s="1363"/>
    </row>
    <row r="44" spans="2:11">
      <c r="B44" s="192" t="s">
        <v>668</v>
      </c>
      <c r="C44" s="147" t="s">
        <v>669</v>
      </c>
      <c r="D44" s="1364"/>
      <c r="E44" s="1364"/>
      <c r="F44" s="1364"/>
      <c r="G44" s="1364"/>
      <c r="H44" s="734">
        <v>3266270947.9937997</v>
      </c>
      <c r="I44" s="734">
        <v>2937461107.9769998</v>
      </c>
      <c r="J44" s="734">
        <v>2780131066.6501999</v>
      </c>
      <c r="K44" s="734">
        <v>2707927604.8249002</v>
      </c>
    </row>
    <row r="45" spans="2:11">
      <c r="B45" s="192">
        <v>22</v>
      </c>
      <c r="C45" s="147" t="s">
        <v>670</v>
      </c>
      <c r="D45" s="1364"/>
      <c r="E45" s="1364"/>
      <c r="F45" s="1364"/>
      <c r="G45" s="1364"/>
      <c r="H45" s="734">
        <v>1682107538.8555</v>
      </c>
      <c r="I45" s="734">
        <v>1698396893.8234999</v>
      </c>
      <c r="J45" s="734">
        <v>1709423433.0770001</v>
      </c>
      <c r="K45" s="734">
        <v>1852404739.4860001</v>
      </c>
    </row>
    <row r="46" spans="2:11">
      <c r="B46" s="192">
        <v>23</v>
      </c>
      <c r="C46" s="147" t="s">
        <v>671</v>
      </c>
      <c r="D46" s="1364"/>
      <c r="E46" s="1364"/>
      <c r="F46" s="1364"/>
      <c r="G46" s="1364"/>
      <c r="H46" s="739">
        <v>1.9417729678663462</v>
      </c>
      <c r="I46" s="739">
        <v>1.7295492700555217</v>
      </c>
      <c r="J46" s="739">
        <v>1.6263560056889488</v>
      </c>
      <c r="K46" s="739">
        <v>1.4618444593141606</v>
      </c>
    </row>
    <row r="48" spans="2:11">
      <c r="B48" s="129"/>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defaultColWidth="9.140625" defaultRowHeight="15"/>
  <cols>
    <col min="1" max="2" width="9.140625" style="1"/>
    <col min="3" max="3" width="65.42578125" style="1" customWidth="1"/>
    <col min="4" max="4" width="25.140625" style="1" customWidth="1"/>
    <col min="5" max="16384" width="9.140625" style="1"/>
  </cols>
  <sheetData>
    <row r="3" spans="1:4">
      <c r="B3" s="191" t="s">
        <v>614</v>
      </c>
    </row>
    <row r="4" spans="1:4">
      <c r="B4" s="91" t="s">
        <v>672</v>
      </c>
    </row>
    <row r="5" spans="1:4" ht="15.75">
      <c r="B5" s="187"/>
    </row>
    <row r="6" spans="1:4" ht="30">
      <c r="B6" s="15" t="s">
        <v>113</v>
      </c>
      <c r="C6" s="1365" t="s">
        <v>122</v>
      </c>
      <c r="D6" s="1366"/>
    </row>
    <row r="7" spans="1:4" ht="31.5">
      <c r="A7" s="158"/>
      <c r="B7" s="15" t="s">
        <v>116</v>
      </c>
      <c r="C7" s="193" t="s">
        <v>673</v>
      </c>
      <c r="D7" s="193"/>
    </row>
    <row r="8" spans="1:4" ht="15.75">
      <c r="A8" s="158"/>
      <c r="B8" s="15" t="s">
        <v>117</v>
      </c>
      <c r="C8" s="193" t="s">
        <v>674</v>
      </c>
      <c r="D8" s="193"/>
    </row>
    <row r="9" spans="1:4" ht="15.75">
      <c r="A9" s="158"/>
      <c r="B9" s="142" t="s">
        <v>147</v>
      </c>
      <c r="C9" s="193" t="s">
        <v>675</v>
      </c>
      <c r="D9" s="193"/>
    </row>
    <row r="10" spans="1:4" ht="31.5">
      <c r="A10" s="158"/>
      <c r="B10" s="15" t="s">
        <v>132</v>
      </c>
      <c r="C10" s="193" t="s">
        <v>676</v>
      </c>
      <c r="D10" s="193"/>
    </row>
    <row r="11" spans="1:4" ht="15.75">
      <c r="A11" s="158"/>
      <c r="B11" s="142" t="s">
        <v>134</v>
      </c>
      <c r="C11" s="193" t="s">
        <v>677</v>
      </c>
      <c r="D11" s="193"/>
    </row>
    <row r="12" spans="1:4" ht="15.75">
      <c r="A12" s="158"/>
      <c r="B12" s="15" t="s">
        <v>137</v>
      </c>
      <c r="C12" s="193" t="s">
        <v>678</v>
      </c>
      <c r="D12" s="193"/>
    </row>
    <row r="13" spans="1:4" ht="47.25">
      <c r="A13" s="158"/>
      <c r="B13" s="15" t="s">
        <v>140</v>
      </c>
      <c r="C13" s="193" t="s">
        <v>679</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O119" sqref="O119"/>
    </sheetView>
  </sheetViews>
  <sheetFormatPr defaultColWidth="9.140625" defaultRowHeight="15"/>
  <cols>
    <col min="1" max="1" width="3.5703125" style="1" customWidth="1"/>
    <col min="2" max="2" width="9.140625" style="1"/>
    <col min="3" max="3" width="39.42578125" style="1" customWidth="1"/>
    <col min="4" max="4" width="22.42578125" style="1" customWidth="1"/>
    <col min="5" max="5" width="16" style="1" customWidth="1"/>
    <col min="6" max="6" width="18.425781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6.5">
      <c r="B2" s="194" t="s">
        <v>615</v>
      </c>
    </row>
    <row r="3" spans="2:8" ht="15.75">
      <c r="B3" s="187" t="s">
        <v>680</v>
      </c>
    </row>
    <row r="4" spans="2:8" s="91" customFormat="1" ht="15.75" thickBot="1"/>
    <row r="5" spans="2:8" ht="15.75" thickBot="1">
      <c r="B5" s="1367"/>
      <c r="C5" s="1368"/>
      <c r="D5" s="195" t="s">
        <v>7</v>
      </c>
      <c r="E5" s="195" t="s">
        <v>8</v>
      </c>
      <c r="F5" s="196" t="s">
        <v>9</v>
      </c>
      <c r="G5" s="197" t="s">
        <v>46</v>
      </c>
      <c r="H5" s="198" t="s">
        <v>47</v>
      </c>
    </row>
    <row r="6" spans="2:8" ht="15.75" customHeight="1" thickBot="1">
      <c r="B6" s="1369" t="s">
        <v>681</v>
      </c>
      <c r="C6" s="1370"/>
      <c r="D6" s="1373" t="s">
        <v>682</v>
      </c>
      <c r="E6" s="1374"/>
      <c r="F6" s="1374"/>
      <c r="G6" s="1375"/>
      <c r="H6" s="1376" t="s">
        <v>683</v>
      </c>
    </row>
    <row r="7" spans="2:8" ht="15" customHeight="1" thickBot="1">
      <c r="B7" s="1371"/>
      <c r="C7" s="1372"/>
      <c r="D7" s="199" t="s">
        <v>684</v>
      </c>
      <c r="E7" s="199" t="s">
        <v>685</v>
      </c>
      <c r="F7" s="199" t="s">
        <v>686</v>
      </c>
      <c r="G7" s="200" t="s">
        <v>687</v>
      </c>
      <c r="H7" s="1377"/>
    </row>
    <row r="8" spans="2:8" ht="15.75" thickBot="1">
      <c r="B8" s="201" t="s">
        <v>688</v>
      </c>
      <c r="C8" s="202"/>
      <c r="D8" s="202"/>
      <c r="E8" s="203"/>
      <c r="F8" s="202"/>
      <c r="G8" s="202"/>
      <c r="H8" s="204"/>
    </row>
    <row r="9" spans="2:8" ht="15.75" thickBot="1">
      <c r="B9" s="740">
        <v>1</v>
      </c>
      <c r="C9" s="741" t="s">
        <v>689</v>
      </c>
      <c r="D9" s="782">
        <v>487560854.82522893</v>
      </c>
      <c r="E9" s="777">
        <v>0</v>
      </c>
      <c r="F9" s="765">
        <v>0</v>
      </c>
      <c r="G9" s="742">
        <v>70000000</v>
      </c>
      <c r="H9" s="743">
        <v>557560854.82522893</v>
      </c>
    </row>
    <row r="10" spans="2:8" ht="15.75" thickBot="1">
      <c r="B10" s="744">
        <v>2</v>
      </c>
      <c r="C10" s="745" t="s">
        <v>690</v>
      </c>
      <c r="D10" s="779">
        <v>487560854.82522893</v>
      </c>
      <c r="E10" s="779">
        <v>0</v>
      </c>
      <c r="F10" s="780">
        <v>0</v>
      </c>
      <c r="G10" s="746">
        <v>70000000</v>
      </c>
      <c r="H10" s="747">
        <v>557560854.82522893</v>
      </c>
    </row>
    <row r="11" spans="2:8" ht="15.75" thickBot="1">
      <c r="B11" s="744">
        <v>3</v>
      </c>
      <c r="C11" s="745" t="s">
        <v>691</v>
      </c>
      <c r="D11" s="748"/>
      <c r="E11" s="779">
        <v>0</v>
      </c>
      <c r="F11" s="780">
        <v>0</v>
      </c>
      <c r="G11" s="746">
        <v>0</v>
      </c>
      <c r="H11" s="747">
        <v>0</v>
      </c>
    </row>
    <row r="12" spans="2:8" ht="15.75" thickBot="1">
      <c r="B12" s="749">
        <v>4</v>
      </c>
      <c r="C12" s="741" t="s">
        <v>692</v>
      </c>
      <c r="D12" s="748"/>
      <c r="E12" s="777">
        <v>2483922060.5000005</v>
      </c>
      <c r="F12" s="765">
        <v>536784036.56</v>
      </c>
      <c r="G12" s="750">
        <v>44303581.509999998</v>
      </c>
      <c r="H12" s="751">
        <v>2843587151.3470006</v>
      </c>
    </row>
    <row r="13" spans="2:8" ht="15.75" thickBot="1">
      <c r="B13" s="744">
        <v>5</v>
      </c>
      <c r="C13" s="745" t="s">
        <v>641</v>
      </c>
      <c r="D13" s="748"/>
      <c r="E13" s="778">
        <v>1477277844.2800004</v>
      </c>
      <c r="F13" s="767">
        <v>135683805.38000005</v>
      </c>
      <c r="G13" s="746">
        <v>20615717.080000002</v>
      </c>
      <c r="H13" s="747">
        <v>1552929284.2570004</v>
      </c>
    </row>
    <row r="14" spans="2:8" ht="15.75" thickBot="1">
      <c r="B14" s="744">
        <v>6</v>
      </c>
      <c r="C14" s="745" t="s">
        <v>642</v>
      </c>
      <c r="D14" s="748"/>
      <c r="E14" s="778">
        <v>1006644216.2200001</v>
      </c>
      <c r="F14" s="767">
        <v>401100231.17999995</v>
      </c>
      <c r="G14" s="746">
        <v>23687864.429999996</v>
      </c>
      <c r="H14" s="747">
        <v>1290657867.0900002</v>
      </c>
    </row>
    <row r="15" spans="2:8" ht="15.75" thickBot="1">
      <c r="B15" s="749">
        <v>7</v>
      </c>
      <c r="C15" s="741" t="s">
        <v>693</v>
      </c>
      <c r="D15" s="748"/>
      <c r="E15" s="777">
        <v>2447710024.2000003</v>
      </c>
      <c r="F15" s="765">
        <v>175965592.63999999</v>
      </c>
      <c r="G15" s="750">
        <v>590202960.70000005</v>
      </c>
      <c r="H15" s="751">
        <v>1257466439.48</v>
      </c>
    </row>
    <row r="16" spans="2:8" ht="15.75" thickBot="1">
      <c r="B16" s="744">
        <v>8</v>
      </c>
      <c r="C16" s="745" t="s">
        <v>694</v>
      </c>
      <c r="D16" s="748"/>
      <c r="E16" s="781">
        <v>200860632.97</v>
      </c>
      <c r="F16" s="767">
        <v>0</v>
      </c>
      <c r="G16" s="746">
        <v>0</v>
      </c>
      <c r="H16" s="747">
        <v>5413317.8199999994</v>
      </c>
    </row>
    <row r="17" spans="2:8" ht="15.75" thickBot="1">
      <c r="B17" s="744">
        <v>9</v>
      </c>
      <c r="C17" s="752" t="s">
        <v>695</v>
      </c>
      <c r="D17" s="748"/>
      <c r="E17" s="778">
        <v>2246849391.2300005</v>
      </c>
      <c r="F17" s="767">
        <v>175965592.63999999</v>
      </c>
      <c r="G17" s="746">
        <v>590202960.70000005</v>
      </c>
      <c r="H17" s="747">
        <v>1252053121.6600001</v>
      </c>
    </row>
    <row r="18" spans="2:8" ht="15.75" thickBot="1">
      <c r="B18" s="749">
        <v>10</v>
      </c>
      <c r="C18" s="741" t="s">
        <v>696</v>
      </c>
      <c r="D18" s="748"/>
      <c r="E18" s="777">
        <v>0</v>
      </c>
      <c r="F18" s="765">
        <v>0</v>
      </c>
      <c r="G18" s="750">
        <v>0</v>
      </c>
      <c r="H18" s="751">
        <v>0</v>
      </c>
    </row>
    <row r="19" spans="2:8" ht="15.75" thickBot="1">
      <c r="B19" s="749">
        <v>11</v>
      </c>
      <c r="C19" s="741" t="s">
        <v>697</v>
      </c>
      <c r="D19" s="777">
        <v>231487.39999999997</v>
      </c>
      <c r="E19" s="777">
        <v>288909573.90025902</v>
      </c>
      <c r="F19" s="765">
        <v>0</v>
      </c>
      <c r="G19" s="750">
        <v>0</v>
      </c>
      <c r="H19" s="751">
        <v>0</v>
      </c>
    </row>
    <row r="20" spans="2:8" ht="15.75" thickBot="1">
      <c r="B20" s="744">
        <v>12</v>
      </c>
      <c r="C20" s="745" t="s">
        <v>698</v>
      </c>
      <c r="D20" s="778">
        <v>231487.39999999997</v>
      </c>
      <c r="E20" s="748"/>
      <c r="F20" s="775"/>
      <c r="G20" s="776"/>
      <c r="H20" s="753"/>
    </row>
    <row r="21" spans="2:8" ht="45.75" thickBot="1">
      <c r="B21" s="744">
        <v>13</v>
      </c>
      <c r="C21" s="745" t="s">
        <v>699</v>
      </c>
      <c r="D21" s="748"/>
      <c r="E21" s="778">
        <v>288909573.90025902</v>
      </c>
      <c r="F21" s="767">
        <v>0</v>
      </c>
      <c r="G21" s="746">
        <v>0</v>
      </c>
      <c r="H21" s="747">
        <v>0</v>
      </c>
    </row>
    <row r="22" spans="2:8" ht="15.75" thickBot="1">
      <c r="B22" s="754">
        <v>14</v>
      </c>
      <c r="C22" s="755" t="s">
        <v>700</v>
      </c>
      <c r="D22" s="756"/>
      <c r="E22" s="756"/>
      <c r="F22" s="757"/>
      <c r="G22" s="758"/>
      <c r="H22" s="759">
        <v>4658614445.6522303</v>
      </c>
    </row>
    <row r="23" spans="2:8" ht="23.25" customHeight="1" thickBot="1">
      <c r="B23" s="1378" t="s">
        <v>701</v>
      </c>
      <c r="C23" s="1379"/>
      <c r="D23" s="1379"/>
      <c r="E23" s="1379"/>
      <c r="F23" s="1379"/>
      <c r="G23" s="1379"/>
      <c r="H23" s="1380"/>
    </row>
    <row r="24" spans="2:8" ht="15.75" thickBot="1">
      <c r="B24" s="749">
        <v>15</v>
      </c>
      <c r="C24" s="741" t="s">
        <v>638</v>
      </c>
      <c r="D24" s="760"/>
      <c r="E24" s="761"/>
      <c r="F24" s="762"/>
      <c r="G24" s="763"/>
      <c r="H24" s="751"/>
    </row>
    <row r="25" spans="2:8" ht="30.75" thickBot="1">
      <c r="B25" s="749" t="s">
        <v>702</v>
      </c>
      <c r="C25" s="741" t="s">
        <v>703</v>
      </c>
      <c r="D25" s="764"/>
      <c r="E25" s="777">
        <v>0</v>
      </c>
      <c r="F25" s="765">
        <v>0</v>
      </c>
      <c r="G25" s="765">
        <v>0</v>
      </c>
      <c r="H25" s="751">
        <v>0</v>
      </c>
    </row>
    <row r="26" spans="2:8" ht="42" customHeight="1" thickBot="1">
      <c r="B26" s="749">
        <v>16</v>
      </c>
      <c r="C26" s="741" t="s">
        <v>704</v>
      </c>
      <c r="D26" s="760"/>
      <c r="E26" s="777">
        <v>44028149.110000007</v>
      </c>
      <c r="F26" s="765">
        <v>0</v>
      </c>
      <c r="G26" s="765">
        <v>0</v>
      </c>
      <c r="H26" s="751">
        <v>22014074.555000003</v>
      </c>
    </row>
    <row r="27" spans="2:8" ht="45.75" customHeight="1" thickBot="1">
      <c r="B27" s="749">
        <v>17</v>
      </c>
      <c r="C27" s="741" t="s">
        <v>705</v>
      </c>
      <c r="D27" s="760"/>
      <c r="E27" s="777">
        <v>270657927.8599999</v>
      </c>
      <c r="F27" s="765">
        <v>249095737.23000014</v>
      </c>
      <c r="G27" s="765">
        <v>3055177053.5900016</v>
      </c>
      <c r="H27" s="751">
        <v>2727426866.9910011</v>
      </c>
    </row>
    <row r="28" spans="2:8" ht="60.75" thickBot="1">
      <c r="B28" s="744">
        <v>18</v>
      </c>
      <c r="C28" s="766" t="s">
        <v>706</v>
      </c>
      <c r="D28" s="760"/>
      <c r="E28" s="778">
        <v>0</v>
      </c>
      <c r="F28" s="767">
        <v>0</v>
      </c>
      <c r="G28" s="767">
        <v>0</v>
      </c>
      <c r="H28" s="747">
        <v>0</v>
      </c>
    </row>
    <row r="29" spans="2:8" ht="60.75" thickBot="1">
      <c r="B29" s="744">
        <v>19</v>
      </c>
      <c r="C29" s="745" t="s">
        <v>707</v>
      </c>
      <c r="D29" s="760"/>
      <c r="E29" s="778">
        <v>6309654.669999999</v>
      </c>
      <c r="F29" s="767">
        <v>8636213.0399999972</v>
      </c>
      <c r="G29" s="767">
        <v>88407972.210000098</v>
      </c>
      <c r="H29" s="747">
        <v>93357044.197000101</v>
      </c>
    </row>
    <row r="30" spans="2:8" ht="60.75" thickBot="1">
      <c r="B30" s="744">
        <v>20</v>
      </c>
      <c r="C30" s="745" t="s">
        <v>708</v>
      </c>
      <c r="D30" s="760"/>
      <c r="E30" s="778">
        <v>188565570.03999993</v>
      </c>
      <c r="F30" s="767">
        <v>205430159.37000015</v>
      </c>
      <c r="G30" s="767">
        <v>1810057481.720001</v>
      </c>
      <c r="H30" s="747">
        <v>2624601351.1680012</v>
      </c>
    </row>
    <row r="31" spans="2:8" ht="60.75" thickBot="1">
      <c r="B31" s="744">
        <v>21</v>
      </c>
      <c r="C31" s="768" t="s">
        <v>709</v>
      </c>
      <c r="D31" s="760"/>
      <c r="E31" s="778">
        <v>0</v>
      </c>
      <c r="F31" s="767">
        <v>0</v>
      </c>
      <c r="G31" s="767">
        <v>0</v>
      </c>
      <c r="H31" s="747">
        <v>889054627.0010004</v>
      </c>
    </row>
    <row r="32" spans="2:8" ht="30.75" thickBot="1">
      <c r="B32" s="744">
        <v>22</v>
      </c>
      <c r="C32" s="745" t="s">
        <v>710</v>
      </c>
      <c r="D32" s="760"/>
      <c r="E32" s="778">
        <v>21930123.789999992</v>
      </c>
      <c r="F32" s="767">
        <v>26862937.439999998</v>
      </c>
      <c r="G32" s="767">
        <v>1156711599.6600006</v>
      </c>
      <c r="H32" s="747">
        <v>0</v>
      </c>
    </row>
    <row r="33" spans="2:8" ht="60.75" thickBot="1">
      <c r="B33" s="744">
        <v>23</v>
      </c>
      <c r="C33" s="768" t="s">
        <v>709</v>
      </c>
      <c r="D33" s="760"/>
      <c r="E33" s="778">
        <v>21930123.789999992</v>
      </c>
      <c r="F33" s="767">
        <v>26862937.439999998</v>
      </c>
      <c r="G33" s="767">
        <v>1156711599.6600006</v>
      </c>
      <c r="H33" s="747">
        <v>0</v>
      </c>
    </row>
    <row r="34" spans="2:8" ht="75.75" thickBot="1">
      <c r="B34" s="744">
        <v>24</v>
      </c>
      <c r="C34" s="745" t="s">
        <v>711</v>
      </c>
      <c r="D34" s="760"/>
      <c r="E34" s="778">
        <v>53852579.359999999</v>
      </c>
      <c r="F34" s="767">
        <v>8166427.3800000008</v>
      </c>
      <c r="G34" s="767">
        <v>0</v>
      </c>
      <c r="H34" s="747">
        <v>9468471.626000002</v>
      </c>
    </row>
    <row r="35" spans="2:8" ht="15.75" thickBot="1">
      <c r="B35" s="749">
        <v>25</v>
      </c>
      <c r="C35" s="741" t="s">
        <v>712</v>
      </c>
      <c r="D35" s="760"/>
      <c r="E35" s="777">
        <v>0</v>
      </c>
      <c r="F35" s="765">
        <v>0</v>
      </c>
      <c r="G35" s="765">
        <v>0</v>
      </c>
      <c r="H35" s="765">
        <v>0</v>
      </c>
    </row>
    <row r="36" spans="2:8" ht="15.75" thickBot="1">
      <c r="B36" s="749">
        <v>26</v>
      </c>
      <c r="C36" s="741" t="s">
        <v>713</v>
      </c>
      <c r="D36" s="760"/>
      <c r="E36" s="783">
        <f>SUM(E37,E38,E39,E40,E41)</f>
        <v>57666705.07</v>
      </c>
      <c r="F36" s="783">
        <f>SUM(F37,F38,F39,F40,F41)</f>
        <v>0</v>
      </c>
      <c r="G36" s="783">
        <f>SUM(G37,G38,G39,G40,G41)</f>
        <v>107858547.73548698</v>
      </c>
      <c r="H36" s="765">
        <f>SUM(H37,H38,H39,H40,H41)</f>
        <v>1754771.3100000003</v>
      </c>
    </row>
    <row r="37" spans="2:8" ht="15.75" thickBot="1">
      <c r="B37" s="744">
        <v>27</v>
      </c>
      <c r="C37" s="745" t="s">
        <v>714</v>
      </c>
      <c r="D37" s="760"/>
      <c r="E37" s="760"/>
      <c r="F37" s="769"/>
      <c r="G37" s="767">
        <v>0</v>
      </c>
      <c r="H37" s="770">
        <v>0</v>
      </c>
    </row>
    <row r="38" spans="2:8" ht="45.75" thickBot="1">
      <c r="B38" s="744">
        <v>28</v>
      </c>
      <c r="C38" s="745" t="s">
        <v>715</v>
      </c>
      <c r="D38" s="760"/>
      <c r="E38" s="1381">
        <v>0</v>
      </c>
      <c r="F38" s="1382"/>
      <c r="G38" s="1383"/>
      <c r="H38" s="747">
        <v>0</v>
      </c>
    </row>
    <row r="39" spans="2:8" ht="15.75" thickBot="1">
      <c r="B39" s="744">
        <v>29</v>
      </c>
      <c r="C39" s="745" t="s">
        <v>716</v>
      </c>
      <c r="D39" s="771"/>
      <c r="E39" s="1381">
        <v>0</v>
      </c>
      <c r="F39" s="1382"/>
      <c r="G39" s="1383"/>
      <c r="H39" s="747">
        <v>0</v>
      </c>
    </row>
    <row r="40" spans="2:8" ht="30.75" thickBot="1">
      <c r="B40" s="744">
        <v>30</v>
      </c>
      <c r="C40" s="745" t="s">
        <v>717</v>
      </c>
      <c r="D40" s="760"/>
      <c r="E40" s="1381">
        <v>1754771.3100000003</v>
      </c>
      <c r="F40" s="1382"/>
      <c r="G40" s="1383"/>
      <c r="H40" s="747">
        <v>1754771.3100000003</v>
      </c>
    </row>
    <row r="41" spans="2:8" ht="30.75" thickBot="1">
      <c r="B41" s="744">
        <v>31</v>
      </c>
      <c r="C41" s="745" t="s">
        <v>718</v>
      </c>
      <c r="D41" s="760"/>
      <c r="E41" s="784">
        <v>55911933.759999998</v>
      </c>
      <c r="F41" s="785">
        <v>0</v>
      </c>
      <c r="G41" s="767">
        <v>107858547.73548698</v>
      </c>
      <c r="H41" s="747"/>
    </row>
    <row r="42" spans="2:8" ht="15.75" thickBot="1">
      <c r="B42" s="749">
        <v>32</v>
      </c>
      <c r="C42" s="741" t="s">
        <v>719</v>
      </c>
      <c r="D42" s="760"/>
      <c r="E42" s="786">
        <v>577464037.20000005</v>
      </c>
      <c r="F42" s="772">
        <v>0</v>
      </c>
      <c r="G42" s="772">
        <v>0</v>
      </c>
      <c r="H42" s="773">
        <v>28873201.860000003</v>
      </c>
    </row>
    <row r="43" spans="2:8" ht="15.75" thickBot="1">
      <c r="B43" s="754">
        <v>33</v>
      </c>
      <c r="C43" s="755" t="s">
        <v>720</v>
      </c>
      <c r="D43" s="756"/>
      <c r="E43" s="756"/>
      <c r="F43" s="757"/>
      <c r="G43" s="774"/>
      <c r="H43" s="759">
        <v>2908030094.401988</v>
      </c>
    </row>
    <row r="44" spans="2:8" ht="15.75" thickBot="1">
      <c r="B44" s="205">
        <v>34</v>
      </c>
      <c r="C44" s="208" t="s">
        <v>721</v>
      </c>
      <c r="D44" s="206"/>
      <c r="E44" s="206"/>
      <c r="F44" s="207"/>
      <c r="G44" s="207"/>
      <c r="H44" s="787">
        <v>1.6019828868415598</v>
      </c>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defaultColWidth="9.140625" defaultRowHeight="15"/>
  <cols>
    <col min="1" max="1" width="5.5703125" style="1" customWidth="1"/>
    <col min="2" max="2" width="6.5703125" style="1" customWidth="1"/>
    <col min="3" max="9" width="9.140625" style="1"/>
    <col min="10" max="11" width="9.140625" style="1" customWidth="1"/>
    <col min="12" max="12" width="19.5703125" style="1" customWidth="1"/>
    <col min="13" max="17" width="9.140625" style="1" hidden="1" customWidth="1"/>
    <col min="18" max="19" width="7.85546875" style="1" customWidth="1"/>
    <col min="20" max="16384" width="9.140625" style="1"/>
  </cols>
  <sheetData>
    <row r="2" spans="2:19">
      <c r="B2" s="227" t="s">
        <v>765</v>
      </c>
    </row>
    <row r="4" spans="2:19">
      <c r="B4" s="1385" t="s">
        <v>779</v>
      </c>
      <c r="C4" s="1385"/>
      <c r="D4" s="1385"/>
      <c r="E4" s="1385"/>
      <c r="F4" s="1385"/>
      <c r="G4" s="1385"/>
      <c r="H4" s="1385"/>
      <c r="I4" s="1385"/>
      <c r="J4" s="1385"/>
      <c r="K4" s="1385"/>
      <c r="L4" s="1385"/>
      <c r="M4" s="1385"/>
      <c r="N4" s="1385"/>
      <c r="O4" s="1385"/>
      <c r="P4" s="1385"/>
      <c r="Q4" s="1385"/>
      <c r="R4" s="1385"/>
      <c r="S4" s="1385"/>
    </row>
    <row r="5" spans="2:19">
      <c r="B5" s="1386" t="s">
        <v>780</v>
      </c>
      <c r="C5" s="1386"/>
      <c r="D5" s="1386"/>
      <c r="E5" s="1386"/>
      <c r="F5" s="1386"/>
      <c r="G5" s="1386"/>
      <c r="H5" s="1386"/>
      <c r="I5" s="1386"/>
      <c r="J5" s="1386"/>
      <c r="K5" s="1386"/>
      <c r="L5" s="1386"/>
      <c r="M5" s="1386"/>
      <c r="N5" s="1386"/>
      <c r="O5" s="1386"/>
      <c r="P5" s="1386"/>
      <c r="Q5" s="1386"/>
      <c r="R5" s="1386"/>
      <c r="S5" s="1386"/>
    </row>
    <row r="6" spans="2:19" ht="34.5" customHeight="1">
      <c r="B6" s="41" t="s">
        <v>116</v>
      </c>
      <c r="C6" s="1384" t="s">
        <v>781</v>
      </c>
      <c r="D6" s="1384"/>
      <c r="E6" s="1384"/>
      <c r="F6" s="1384"/>
      <c r="G6" s="1384"/>
      <c r="H6" s="1384"/>
      <c r="I6" s="1384"/>
      <c r="J6" s="1384"/>
      <c r="K6" s="1384"/>
      <c r="L6" s="1384"/>
      <c r="M6" s="1384"/>
      <c r="N6" s="1384"/>
      <c r="O6" s="1384"/>
      <c r="P6" s="1384"/>
      <c r="Q6" s="1384"/>
      <c r="R6" s="1384"/>
      <c r="S6" s="1384"/>
    </row>
    <row r="7" spans="2:19">
      <c r="B7" s="1276" t="s">
        <v>117</v>
      </c>
      <c r="C7" s="1384" t="s">
        <v>782</v>
      </c>
      <c r="D7" s="1384"/>
      <c r="E7" s="1384"/>
      <c r="F7" s="1384"/>
      <c r="G7" s="1384"/>
      <c r="H7" s="1384"/>
      <c r="I7" s="1384"/>
      <c r="J7" s="1384"/>
      <c r="K7" s="1384"/>
      <c r="L7" s="1384"/>
      <c r="M7" s="1384"/>
      <c r="N7" s="1384"/>
      <c r="O7" s="1384"/>
      <c r="P7" s="1384"/>
      <c r="Q7" s="1384"/>
      <c r="R7" s="1384"/>
      <c r="S7" s="1384"/>
    </row>
    <row r="8" spans="2:19">
      <c r="B8" s="1276"/>
      <c r="C8" s="1384"/>
      <c r="D8" s="1384"/>
      <c r="E8" s="1384"/>
      <c r="F8" s="1384"/>
      <c r="G8" s="1384"/>
      <c r="H8" s="1384"/>
      <c r="I8" s="1384"/>
      <c r="J8" s="1384"/>
      <c r="K8" s="1384"/>
      <c r="L8" s="1384"/>
      <c r="M8" s="1384"/>
      <c r="N8" s="1384"/>
      <c r="O8" s="1384"/>
      <c r="P8" s="1384"/>
      <c r="Q8" s="1384"/>
      <c r="R8" s="1384"/>
      <c r="S8" s="1384"/>
    </row>
    <row r="9" spans="2:19">
      <c r="B9" s="1387" t="s">
        <v>147</v>
      </c>
      <c r="C9" s="1384" t="s">
        <v>783</v>
      </c>
      <c r="D9" s="1384"/>
      <c r="E9" s="1384"/>
      <c r="F9" s="1384"/>
      <c r="G9" s="1384"/>
      <c r="H9" s="1384"/>
      <c r="I9" s="1384"/>
      <c r="J9" s="1384"/>
      <c r="K9" s="1384"/>
      <c r="L9" s="1384"/>
      <c r="M9" s="1384"/>
      <c r="N9" s="1384"/>
      <c r="O9" s="1384"/>
      <c r="P9" s="1384"/>
      <c r="Q9" s="1384"/>
      <c r="R9" s="1384"/>
      <c r="S9" s="1384"/>
    </row>
    <row r="10" spans="2:19">
      <c r="B10" s="1387"/>
      <c r="C10" s="1384"/>
      <c r="D10" s="1384"/>
      <c r="E10" s="1384"/>
      <c r="F10" s="1384"/>
      <c r="G10" s="1384"/>
      <c r="H10" s="1384"/>
      <c r="I10" s="1384"/>
      <c r="J10" s="1384"/>
      <c r="K10" s="1384"/>
      <c r="L10" s="1384"/>
      <c r="M10" s="1384"/>
      <c r="N10" s="1384"/>
      <c r="O10" s="1384"/>
      <c r="P10" s="1384"/>
      <c r="Q10" s="1384"/>
      <c r="R10" s="1384"/>
      <c r="S10" s="1384"/>
    </row>
    <row r="11" spans="2:19">
      <c r="B11" s="1276" t="s">
        <v>132</v>
      </c>
      <c r="C11" s="1384" t="s">
        <v>784</v>
      </c>
      <c r="D11" s="1384"/>
      <c r="E11" s="1384"/>
      <c r="F11" s="1384"/>
      <c r="G11" s="1384"/>
      <c r="H11" s="1384"/>
      <c r="I11" s="1384"/>
      <c r="J11" s="1384"/>
      <c r="K11" s="1384"/>
      <c r="L11" s="1384"/>
      <c r="M11" s="1384"/>
      <c r="N11" s="1384"/>
      <c r="O11" s="1384"/>
      <c r="P11" s="1384"/>
      <c r="Q11" s="1384"/>
      <c r="R11" s="1384"/>
      <c r="S11" s="1384"/>
    </row>
    <row r="12" spans="2:19">
      <c r="B12" s="1276"/>
      <c r="C12" s="1384"/>
      <c r="D12" s="1384"/>
      <c r="E12" s="1384"/>
      <c r="F12" s="1384"/>
      <c r="G12" s="1384"/>
      <c r="H12" s="1384"/>
      <c r="I12" s="1384"/>
      <c r="J12" s="1384"/>
      <c r="K12" s="1384"/>
      <c r="L12" s="1384"/>
      <c r="M12" s="1384"/>
      <c r="N12" s="1384"/>
      <c r="O12" s="1384"/>
      <c r="P12" s="1384"/>
      <c r="Q12" s="1384"/>
      <c r="R12" s="1384"/>
      <c r="S12" s="1384"/>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defaultColWidth="9.140625" defaultRowHeight="15"/>
  <cols>
    <col min="1" max="1" width="5.5703125" style="1" customWidth="1"/>
    <col min="2" max="2" width="5.42578125" style="1" customWidth="1"/>
    <col min="3" max="13" width="9.140625" style="1"/>
    <col min="14" max="14" width="0.42578125" style="1" customWidth="1"/>
    <col min="15" max="18" width="9.140625" style="1" hidden="1" customWidth="1"/>
    <col min="19" max="19" width="17.140625" style="1" customWidth="1"/>
    <col min="20" max="16384" width="9.140625" style="1"/>
  </cols>
  <sheetData>
    <row r="2" spans="2:19">
      <c r="B2" s="227" t="s">
        <v>766</v>
      </c>
    </row>
    <row r="4" spans="2:19">
      <c r="B4" s="1386" t="s">
        <v>780</v>
      </c>
      <c r="C4" s="1386"/>
      <c r="D4" s="1386"/>
      <c r="E4" s="1386"/>
      <c r="F4" s="1386"/>
      <c r="G4" s="1386"/>
      <c r="H4" s="1386"/>
      <c r="I4" s="1386"/>
      <c r="J4" s="1386"/>
      <c r="K4" s="1386"/>
      <c r="L4" s="1386"/>
      <c r="M4" s="1386"/>
      <c r="N4" s="1386"/>
      <c r="O4" s="1386"/>
      <c r="P4" s="1386"/>
      <c r="Q4" s="1386"/>
      <c r="R4" s="1386"/>
      <c r="S4" s="1386"/>
    </row>
    <row r="5" spans="2:19" ht="51.75" customHeight="1">
      <c r="B5" s="41" t="s">
        <v>116</v>
      </c>
      <c r="C5" s="1384" t="s">
        <v>785</v>
      </c>
      <c r="D5" s="1384"/>
      <c r="E5" s="1384"/>
      <c r="F5" s="1384"/>
      <c r="G5" s="1384"/>
      <c r="H5" s="1384"/>
      <c r="I5" s="1384"/>
      <c r="J5" s="1384"/>
      <c r="K5" s="1384"/>
      <c r="L5" s="1384"/>
      <c r="M5" s="1384"/>
      <c r="N5" s="1384"/>
      <c r="O5" s="1384"/>
      <c r="P5" s="1384"/>
      <c r="Q5" s="1384"/>
      <c r="R5" s="1384"/>
      <c r="S5" s="1384"/>
    </row>
    <row r="6" spans="2:19" ht="15" customHeight="1">
      <c r="B6" s="1276" t="s">
        <v>117</v>
      </c>
      <c r="C6" s="1384" t="s">
        <v>786</v>
      </c>
      <c r="D6" s="1384"/>
      <c r="E6" s="1384"/>
      <c r="F6" s="1384"/>
      <c r="G6" s="1384"/>
      <c r="H6" s="1384"/>
      <c r="I6" s="1384"/>
      <c r="J6" s="1384"/>
      <c r="K6" s="1384"/>
      <c r="L6" s="1384"/>
      <c r="M6" s="1384"/>
      <c r="N6" s="1384"/>
      <c r="O6" s="1384"/>
      <c r="P6" s="1384"/>
      <c r="Q6" s="1384"/>
      <c r="R6" s="1384"/>
      <c r="S6" s="1384"/>
    </row>
    <row r="7" spans="2:19">
      <c r="B7" s="1276"/>
      <c r="C7" s="1384"/>
      <c r="D7" s="1384"/>
      <c r="E7" s="1384"/>
      <c r="F7" s="1384"/>
      <c r="G7" s="1384"/>
      <c r="H7" s="1384"/>
      <c r="I7" s="1384"/>
      <c r="J7" s="1384"/>
      <c r="K7" s="1384"/>
      <c r="L7" s="1384"/>
      <c r="M7" s="1384"/>
      <c r="N7" s="1384"/>
      <c r="O7" s="1384"/>
      <c r="P7" s="1384"/>
      <c r="Q7" s="1384"/>
      <c r="R7" s="1384"/>
      <c r="S7" s="1384"/>
    </row>
    <row r="8" spans="2:19">
      <c r="B8" s="1276" t="s">
        <v>147</v>
      </c>
      <c r="C8" s="1384" t="s">
        <v>787</v>
      </c>
      <c r="D8" s="1384"/>
      <c r="E8" s="1384"/>
      <c r="F8" s="1384"/>
      <c r="G8" s="1384"/>
      <c r="H8" s="1384"/>
      <c r="I8" s="1384"/>
      <c r="J8" s="1384"/>
      <c r="K8" s="1384"/>
      <c r="L8" s="1384"/>
      <c r="M8" s="1384"/>
      <c r="N8" s="1384"/>
      <c r="O8" s="1384"/>
      <c r="P8" s="1384"/>
      <c r="Q8" s="1384"/>
      <c r="R8" s="1384"/>
      <c r="S8" s="1384"/>
    </row>
    <row r="9" spans="2:19">
      <c r="B9" s="1276"/>
      <c r="C9" s="1384"/>
      <c r="D9" s="1384"/>
      <c r="E9" s="1384"/>
      <c r="F9" s="1384"/>
      <c r="G9" s="1384"/>
      <c r="H9" s="1384"/>
      <c r="I9" s="1384"/>
      <c r="J9" s="1384"/>
      <c r="K9" s="1384"/>
      <c r="L9" s="1384"/>
      <c r="M9" s="1384"/>
      <c r="N9" s="1384"/>
      <c r="O9" s="1384"/>
      <c r="P9" s="1384"/>
      <c r="Q9" s="1384"/>
      <c r="R9" s="1384"/>
      <c r="S9" s="1384"/>
    </row>
    <row r="10" spans="2:19">
      <c r="B10" s="1276" t="s">
        <v>132</v>
      </c>
      <c r="C10" s="1384" t="s">
        <v>788</v>
      </c>
      <c r="D10" s="1384"/>
      <c r="E10" s="1384"/>
      <c r="F10" s="1384"/>
      <c r="G10" s="1384"/>
      <c r="H10" s="1384"/>
      <c r="I10" s="1384"/>
      <c r="J10" s="1384"/>
      <c r="K10" s="1384"/>
      <c r="L10" s="1384"/>
      <c r="M10" s="1384"/>
      <c r="N10" s="1384"/>
      <c r="O10" s="1384"/>
      <c r="P10" s="1384"/>
      <c r="Q10" s="1384"/>
      <c r="R10" s="1384"/>
      <c r="S10" s="1384"/>
    </row>
    <row r="11" spans="2:19" ht="42" customHeight="1">
      <c r="B11" s="1276"/>
      <c r="C11" s="1384"/>
      <c r="D11" s="1384"/>
      <c r="E11" s="1384"/>
      <c r="F11" s="1384"/>
      <c r="G11" s="1384"/>
      <c r="H11" s="1384"/>
      <c r="I11" s="1384"/>
      <c r="J11" s="1384"/>
      <c r="K11" s="1384"/>
      <c r="L11" s="1384"/>
      <c r="M11" s="1384"/>
      <c r="N11" s="1384"/>
      <c r="O11" s="1384"/>
      <c r="P11" s="1384"/>
      <c r="Q11" s="1384"/>
      <c r="R11" s="1384"/>
      <c r="S11" s="1384"/>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topLeftCell="H13" workbookViewId="0">
      <selection activeCell="O119" sqref="O119"/>
    </sheetView>
  </sheetViews>
  <sheetFormatPr defaultColWidth="9.140625" defaultRowHeight="15"/>
  <cols>
    <col min="1" max="1" width="5.85546875" style="1" customWidth="1"/>
    <col min="2" max="2" width="24" style="1" bestFit="1" customWidth="1"/>
    <col min="3" max="3" width="12.5703125" style="1" bestFit="1" customWidth="1"/>
    <col min="4" max="4" width="12.85546875" style="1" bestFit="1" customWidth="1"/>
    <col min="5" max="5" width="12" style="1" bestFit="1" customWidth="1"/>
    <col min="6" max="7" width="9.42578125" style="1" bestFit="1" customWidth="1"/>
    <col min="8" max="8" width="10.140625" style="1" bestFit="1" customWidth="1"/>
    <col min="9" max="14" width="9.42578125" style="1" bestFit="1" customWidth="1"/>
    <col min="15" max="15" width="10.5703125" style="1" customWidth="1"/>
    <col min="16" max="16" width="11.5703125" style="1" bestFit="1" customWidth="1"/>
    <col min="17" max="17" width="9.42578125" style="1" bestFit="1" customWidth="1"/>
    <col min="18" max="16384" width="9.140625" style="1"/>
  </cols>
  <sheetData>
    <row r="1" spans="1:17">
      <c r="A1" s="227" t="s">
        <v>789</v>
      </c>
    </row>
    <row r="2" spans="1:17" ht="15.75">
      <c r="A2" s="187"/>
      <c r="B2" s="228"/>
      <c r="C2" s="228"/>
      <c r="D2" s="228"/>
      <c r="E2" s="228"/>
      <c r="F2" s="228"/>
      <c r="G2" s="228"/>
      <c r="H2" s="228"/>
      <c r="I2" s="228"/>
      <c r="J2" s="228"/>
      <c r="K2" s="228"/>
      <c r="L2" s="228"/>
      <c r="M2" s="228"/>
      <c r="N2" s="228"/>
      <c r="O2" s="228"/>
      <c r="P2" s="228"/>
      <c r="Q2" s="228"/>
    </row>
    <row r="3" spans="1:17" ht="16.5" thickBot="1">
      <c r="A3" s="187"/>
      <c r="B3" s="228"/>
      <c r="C3" s="228"/>
      <c r="D3" s="228"/>
      <c r="E3" s="228"/>
      <c r="F3" s="228"/>
      <c r="G3" s="228"/>
      <c r="H3" s="228"/>
      <c r="I3" s="228"/>
      <c r="J3" s="228"/>
      <c r="K3" s="228"/>
      <c r="L3" s="228"/>
      <c r="M3" s="228"/>
      <c r="N3" s="228"/>
      <c r="O3" s="228"/>
      <c r="P3" s="228"/>
      <c r="Q3" s="228"/>
    </row>
    <row r="4" spans="1:17" ht="16.5" thickBot="1">
      <c r="A4" s="229"/>
      <c r="B4" s="229"/>
      <c r="C4" s="230" t="s">
        <v>7</v>
      </c>
      <c r="D4" s="231" t="s">
        <v>8</v>
      </c>
      <c r="E4" s="231" t="s">
        <v>9</v>
      </c>
      <c r="F4" s="231" t="s">
        <v>46</v>
      </c>
      <c r="G4" s="231" t="s">
        <v>47</v>
      </c>
      <c r="H4" s="231" t="s">
        <v>155</v>
      </c>
      <c r="I4" s="231" t="s">
        <v>156</v>
      </c>
      <c r="J4" s="231" t="s">
        <v>157</v>
      </c>
      <c r="K4" s="231" t="s">
        <v>158</v>
      </c>
      <c r="L4" s="231" t="s">
        <v>159</v>
      </c>
      <c r="M4" s="231" t="s">
        <v>160</v>
      </c>
      <c r="N4" s="231" t="s">
        <v>161</v>
      </c>
      <c r="O4" s="231" t="s">
        <v>162</v>
      </c>
      <c r="P4" s="231" t="s">
        <v>757</v>
      </c>
      <c r="Q4" s="231" t="s">
        <v>758</v>
      </c>
    </row>
    <row r="5" spans="1:17" ht="40.5" customHeight="1" thickBot="1">
      <c r="A5" s="229"/>
      <c r="B5" s="229"/>
      <c r="C5" s="1388" t="s">
        <v>790</v>
      </c>
      <c r="D5" s="1389"/>
      <c r="E5" s="1389"/>
      <c r="F5" s="1389"/>
      <c r="G5" s="1389"/>
      <c r="H5" s="1390"/>
      <c r="I5" s="1391" t="s">
        <v>791</v>
      </c>
      <c r="J5" s="1389"/>
      <c r="K5" s="1389"/>
      <c r="L5" s="1389"/>
      <c r="M5" s="1389"/>
      <c r="N5" s="1390"/>
      <c r="O5" s="1392" t="s">
        <v>792</v>
      </c>
      <c r="P5" s="1388" t="s">
        <v>793</v>
      </c>
      <c r="Q5" s="1390"/>
    </row>
    <row r="6" spans="1:17" ht="57.75" customHeight="1" thickBot="1">
      <c r="A6" s="229"/>
      <c r="B6" s="229"/>
      <c r="C6" s="1394" t="s">
        <v>794</v>
      </c>
      <c r="D6" s="1395"/>
      <c r="E6" s="1396"/>
      <c r="F6" s="1397" t="s">
        <v>795</v>
      </c>
      <c r="G6" s="1395"/>
      <c r="H6" s="1396"/>
      <c r="I6" s="1397" t="s">
        <v>796</v>
      </c>
      <c r="J6" s="1395"/>
      <c r="K6" s="1396"/>
      <c r="L6" s="1397" t="s">
        <v>797</v>
      </c>
      <c r="M6" s="1395"/>
      <c r="N6" s="1396"/>
      <c r="O6" s="1393"/>
      <c r="P6" s="1398" t="s">
        <v>798</v>
      </c>
      <c r="Q6" s="1398" t="s">
        <v>799</v>
      </c>
    </row>
    <row r="7" spans="1:17" ht="21.75" thickBot="1">
      <c r="A7" s="229"/>
      <c r="B7" s="232"/>
      <c r="C7" s="233"/>
      <c r="D7" s="231" t="s">
        <v>800</v>
      </c>
      <c r="E7" s="231" t="s">
        <v>801</v>
      </c>
      <c r="F7" s="233"/>
      <c r="G7" s="231" t="s">
        <v>801</v>
      </c>
      <c r="H7" s="231" t="s">
        <v>802</v>
      </c>
      <c r="I7" s="234"/>
      <c r="J7" s="235" t="s">
        <v>800</v>
      </c>
      <c r="K7" s="235" t="s">
        <v>801</v>
      </c>
      <c r="L7" s="233"/>
      <c r="M7" s="235" t="s">
        <v>801</v>
      </c>
      <c r="N7" s="235" t="s">
        <v>802</v>
      </c>
      <c r="O7" s="233"/>
      <c r="P7" s="1399"/>
      <c r="Q7" s="1399"/>
    </row>
    <row r="8" spans="1:17" ht="21.75" thickBot="1">
      <c r="A8" s="236" t="s">
        <v>803</v>
      </c>
      <c r="B8" s="237" t="s">
        <v>804</v>
      </c>
      <c r="C8" s="700">
        <f>SUM(D8:E8)</f>
        <v>3104598027.6599998</v>
      </c>
      <c r="D8" s="701">
        <v>3104598027.6599998</v>
      </c>
      <c r="E8" s="701"/>
      <c r="F8" s="700">
        <f>SUM(G8:H8)</f>
        <v>0</v>
      </c>
      <c r="G8" s="701"/>
      <c r="H8" s="701"/>
      <c r="I8" s="701"/>
      <c r="J8" s="700"/>
      <c r="K8" s="700"/>
      <c r="L8" s="700"/>
      <c r="M8" s="700"/>
      <c r="N8" s="700"/>
      <c r="O8" s="713"/>
      <c r="P8" s="714"/>
      <c r="Q8" s="714"/>
    </row>
    <row r="9" spans="1:17" ht="15.75" thickBot="1">
      <c r="A9" s="236" t="s">
        <v>178</v>
      </c>
      <c r="B9" s="237" t="s">
        <v>805</v>
      </c>
      <c r="C9" s="700">
        <f t="shared" ref="C9:C29" si="0">SUM(D9:E9)</f>
        <v>3568261244.5499997</v>
      </c>
      <c r="D9" s="701">
        <f>SUM(D10:D14,D16)</f>
        <v>3276922089.4499998</v>
      </c>
      <c r="E9" s="701">
        <f t="shared" ref="E9" si="1">SUM(E10:E14,E16)</f>
        <v>291339155.10000002</v>
      </c>
      <c r="F9" s="700">
        <f t="shared" ref="F9:F29" si="2">SUM(G9:H9)</f>
        <v>23528024.690000001</v>
      </c>
      <c r="G9" s="701">
        <f t="shared" ref="G9:H9" si="3">SUM(G10:G14,G16)</f>
        <v>0</v>
      </c>
      <c r="H9" s="701">
        <f t="shared" si="3"/>
        <v>23528024.690000001</v>
      </c>
      <c r="I9" s="701">
        <f t="shared" ref="I9:I29" si="4">SUM(J9:K9)</f>
        <v>-21740894.84</v>
      </c>
      <c r="J9" s="700">
        <f t="shared" ref="J9" si="5">SUM(J10:J14,J16)</f>
        <v>-11906567.289999999</v>
      </c>
      <c r="K9" s="700">
        <f t="shared" ref="K9" si="6">SUM(K10:K14,K16)</f>
        <v>-9834327.5500000007</v>
      </c>
      <c r="L9" s="700">
        <f t="shared" ref="L9:L29" si="7">SUM(M9:N9)</f>
        <v>-7984586.3600000003</v>
      </c>
      <c r="M9" s="700">
        <f t="shared" ref="M9" si="8">SUM(M10:M14,M16)</f>
        <v>0</v>
      </c>
      <c r="N9" s="700">
        <f t="shared" ref="N9" si="9">SUM(N10:N14,N16)</f>
        <v>-7984586.3600000003</v>
      </c>
      <c r="O9" s="713"/>
      <c r="P9" s="701">
        <f>SUM(P10:P16)</f>
        <v>3953389956.0299997</v>
      </c>
      <c r="Q9" s="701">
        <f>SUM(Q10:Q16)</f>
        <v>21135496.59</v>
      </c>
    </row>
    <row r="10" spans="1:17" ht="15.75" thickBot="1">
      <c r="A10" s="239" t="s">
        <v>180</v>
      </c>
      <c r="B10" s="240" t="s">
        <v>806</v>
      </c>
      <c r="C10" s="715">
        <f t="shared" si="0"/>
        <v>4264.6899999999996</v>
      </c>
      <c r="D10" s="715">
        <v>4264.6899999999996</v>
      </c>
      <c r="E10" s="715">
        <v>0</v>
      </c>
      <c r="F10" s="701">
        <f t="shared" si="2"/>
        <v>0</v>
      </c>
      <c r="G10" s="701"/>
      <c r="H10" s="701">
        <v>0</v>
      </c>
      <c r="I10" s="701">
        <f t="shared" si="4"/>
        <v>-0.35</v>
      </c>
      <c r="J10" s="701">
        <v>-0.35</v>
      </c>
      <c r="K10" s="701">
        <v>0</v>
      </c>
      <c r="L10" s="701">
        <f t="shared" si="7"/>
        <v>0</v>
      </c>
      <c r="M10" s="701"/>
      <c r="N10" s="701">
        <v>0</v>
      </c>
      <c r="O10" s="714"/>
      <c r="P10" s="701">
        <v>0</v>
      </c>
      <c r="Q10" s="701">
        <v>0</v>
      </c>
    </row>
    <row r="11" spans="1:17" ht="15.75" thickBot="1">
      <c r="A11" s="239" t="s">
        <v>807</v>
      </c>
      <c r="B11" s="240" t="s">
        <v>808</v>
      </c>
      <c r="C11" s="715">
        <f t="shared" si="0"/>
        <v>68070955.969999999</v>
      </c>
      <c r="D11" s="715">
        <v>61164485.079999998</v>
      </c>
      <c r="E11" s="715">
        <v>6906470.8899999997</v>
      </c>
      <c r="F11" s="701">
        <f t="shared" si="2"/>
        <v>0</v>
      </c>
      <c r="G11" s="701"/>
      <c r="H11" s="701">
        <v>0</v>
      </c>
      <c r="I11" s="701">
        <f t="shared" si="4"/>
        <v>-328643.44</v>
      </c>
      <c r="J11" s="701">
        <v>-132560.03</v>
      </c>
      <c r="K11" s="701">
        <v>-196083.41</v>
      </c>
      <c r="L11" s="701">
        <f t="shared" si="7"/>
        <v>0</v>
      </c>
      <c r="M11" s="701"/>
      <c r="N11" s="701">
        <v>0</v>
      </c>
      <c r="O11" s="714"/>
      <c r="P11" s="701">
        <v>1462783.59</v>
      </c>
      <c r="Q11" s="701">
        <v>0</v>
      </c>
    </row>
    <row r="12" spans="1:17" ht="15.75" thickBot="1">
      <c r="A12" s="239" t="s">
        <v>809</v>
      </c>
      <c r="B12" s="240" t="s">
        <v>810</v>
      </c>
      <c r="C12" s="715">
        <f t="shared" si="0"/>
        <v>2745.07</v>
      </c>
      <c r="D12" s="715">
        <v>2745.07</v>
      </c>
      <c r="E12" s="715">
        <v>0</v>
      </c>
      <c r="F12" s="701">
        <f t="shared" si="2"/>
        <v>0</v>
      </c>
      <c r="G12" s="701"/>
      <c r="H12" s="701">
        <v>0</v>
      </c>
      <c r="I12" s="701">
        <f t="shared" si="4"/>
        <v>-1.61</v>
      </c>
      <c r="J12" s="701">
        <v>-1.61</v>
      </c>
      <c r="K12" s="701">
        <v>0</v>
      </c>
      <c r="L12" s="701">
        <f t="shared" si="7"/>
        <v>0</v>
      </c>
      <c r="M12" s="701"/>
      <c r="N12" s="701">
        <v>0</v>
      </c>
      <c r="O12" s="714"/>
      <c r="P12" s="701">
        <v>0</v>
      </c>
      <c r="Q12" s="701">
        <v>0</v>
      </c>
    </row>
    <row r="13" spans="1:17" ht="15.75" thickBot="1">
      <c r="A13" s="239" t="s">
        <v>811</v>
      </c>
      <c r="B13" s="240" t="s">
        <v>812</v>
      </c>
      <c r="C13" s="715">
        <f t="shared" si="0"/>
        <v>104078428.48999999</v>
      </c>
      <c r="D13" s="715">
        <v>103903968.94</v>
      </c>
      <c r="E13" s="715">
        <v>174459.55</v>
      </c>
      <c r="F13" s="701">
        <f t="shared" si="2"/>
        <v>0</v>
      </c>
      <c r="G13" s="701"/>
      <c r="H13" s="701">
        <v>0</v>
      </c>
      <c r="I13" s="701">
        <f t="shared" si="4"/>
        <v>-598555.4</v>
      </c>
      <c r="J13" s="701">
        <v>-596456.86</v>
      </c>
      <c r="K13" s="701">
        <v>-2098.54</v>
      </c>
      <c r="L13" s="701">
        <f t="shared" si="7"/>
        <v>0</v>
      </c>
      <c r="M13" s="701"/>
      <c r="N13" s="701">
        <v>0</v>
      </c>
      <c r="O13" s="714"/>
      <c r="P13" s="701">
        <v>75406852.210000008</v>
      </c>
      <c r="Q13" s="701">
        <v>0</v>
      </c>
    </row>
    <row r="14" spans="1:17" ht="15.75" thickBot="1">
      <c r="A14" s="239" t="s">
        <v>813</v>
      </c>
      <c r="B14" s="240" t="s">
        <v>814</v>
      </c>
      <c r="C14" s="715">
        <f t="shared" si="0"/>
        <v>2040350378.54</v>
      </c>
      <c r="D14" s="715">
        <v>1845775191.78</v>
      </c>
      <c r="E14" s="715">
        <v>194575186.75999999</v>
      </c>
      <c r="F14" s="701">
        <f t="shared" si="2"/>
        <v>15935058.4</v>
      </c>
      <c r="G14" s="701"/>
      <c r="H14" s="701">
        <v>15935058.4</v>
      </c>
      <c r="I14" s="701">
        <f t="shared" si="4"/>
        <v>-17293102.77</v>
      </c>
      <c r="J14" s="701">
        <v>-10286304.84</v>
      </c>
      <c r="K14" s="701">
        <v>-7006797.9299999997</v>
      </c>
      <c r="L14" s="701">
        <f t="shared" si="7"/>
        <v>-4932782.28</v>
      </c>
      <c r="M14" s="701"/>
      <c r="N14" s="701">
        <v>-4932782.28</v>
      </c>
      <c r="O14" s="714"/>
      <c r="P14" s="701">
        <v>1471780401.75</v>
      </c>
      <c r="Q14" s="701">
        <v>9848834.6699999999</v>
      </c>
    </row>
    <row r="15" spans="1:17" ht="15.75" thickBot="1">
      <c r="A15" s="239" t="s">
        <v>815</v>
      </c>
      <c r="B15" s="241" t="s">
        <v>816</v>
      </c>
      <c r="C15" s="715">
        <f t="shared" si="0"/>
        <v>1512127442.72</v>
      </c>
      <c r="D15" s="715">
        <v>1369769445.9400001</v>
      </c>
      <c r="E15" s="715">
        <v>142357996.78</v>
      </c>
      <c r="F15" s="701">
        <f t="shared" si="2"/>
        <v>10267066.689999999</v>
      </c>
      <c r="G15" s="701"/>
      <c r="H15" s="701">
        <v>10267066.689999999</v>
      </c>
      <c r="I15" s="701">
        <f t="shared" si="4"/>
        <v>-13101593.289999999</v>
      </c>
      <c r="J15" s="701">
        <v>-7659827.3399999999</v>
      </c>
      <c r="K15" s="701">
        <v>-5441765.9500000002</v>
      </c>
      <c r="L15" s="701">
        <f t="shared" si="7"/>
        <v>-2521247.2799999998</v>
      </c>
      <c r="M15" s="701"/>
      <c r="N15" s="701">
        <v>-2521247.2799999998</v>
      </c>
      <c r="O15" s="714"/>
      <c r="P15" s="701">
        <v>1181768306.5899999</v>
      </c>
      <c r="Q15" s="701">
        <v>7350228.5800000001</v>
      </c>
    </row>
    <row r="16" spans="1:17" ht="15.75" thickBot="1">
      <c r="A16" s="239" t="s">
        <v>817</v>
      </c>
      <c r="B16" s="240" t="s">
        <v>818</v>
      </c>
      <c r="C16" s="715">
        <f t="shared" si="0"/>
        <v>1355754471.7900002</v>
      </c>
      <c r="D16" s="715">
        <v>1266071433.8900001</v>
      </c>
      <c r="E16" s="715">
        <v>89683037.900000006</v>
      </c>
      <c r="F16" s="701">
        <f t="shared" si="2"/>
        <v>7592966.29</v>
      </c>
      <c r="G16" s="701"/>
      <c r="H16" s="701">
        <v>7592966.29</v>
      </c>
      <c r="I16" s="701">
        <f t="shared" si="4"/>
        <v>-3520591.27</v>
      </c>
      <c r="J16" s="701">
        <v>-891243.6</v>
      </c>
      <c r="K16" s="701">
        <v>-2629347.67</v>
      </c>
      <c r="L16" s="701">
        <f t="shared" si="7"/>
        <v>-3051804.08</v>
      </c>
      <c r="M16" s="701"/>
      <c r="N16" s="701">
        <v>-3051804.08</v>
      </c>
      <c r="O16" s="714"/>
      <c r="P16" s="701">
        <v>1222971611.8900001</v>
      </c>
      <c r="Q16" s="701">
        <v>3936433.34</v>
      </c>
    </row>
    <row r="17" spans="1:17" ht="15.75" thickBot="1">
      <c r="A17" s="242" t="s">
        <v>819</v>
      </c>
      <c r="B17" s="238" t="s">
        <v>820</v>
      </c>
      <c r="C17" s="701">
        <f t="shared" si="0"/>
        <v>328242924.32999998</v>
      </c>
      <c r="D17" s="701">
        <f>SUM(D18:D22)</f>
        <v>328242924.32999998</v>
      </c>
      <c r="E17" s="701">
        <f>SUM(E18:E22)</f>
        <v>0</v>
      </c>
      <c r="F17" s="701">
        <f t="shared" si="2"/>
        <v>0</v>
      </c>
      <c r="G17" s="701"/>
      <c r="H17" s="701"/>
      <c r="I17" s="701">
        <f t="shared" si="4"/>
        <v>-80492.02</v>
      </c>
      <c r="J17" s="701">
        <f>SUM(J18:J22)</f>
        <v>-80492.02</v>
      </c>
      <c r="K17" s="701"/>
      <c r="L17" s="701">
        <f t="shared" si="7"/>
        <v>0</v>
      </c>
      <c r="M17" s="701"/>
      <c r="N17" s="701"/>
      <c r="O17" s="714"/>
      <c r="P17" s="714"/>
      <c r="Q17" s="714"/>
    </row>
    <row r="18" spans="1:17" ht="15.75" thickBot="1">
      <c r="A18" s="239" t="s">
        <v>821</v>
      </c>
      <c r="B18" s="240" t="s">
        <v>806</v>
      </c>
      <c r="C18" s="715">
        <f>SUM(D18:E18)</f>
        <v>0</v>
      </c>
      <c r="D18" s="715">
        <v>0</v>
      </c>
      <c r="E18" s="715"/>
      <c r="F18" s="701">
        <f t="shared" si="2"/>
        <v>0</v>
      </c>
      <c r="G18" s="701"/>
      <c r="H18" s="701"/>
      <c r="I18" s="701">
        <f t="shared" si="4"/>
        <v>0</v>
      </c>
      <c r="J18" s="701">
        <v>0</v>
      </c>
      <c r="K18" s="701"/>
      <c r="L18" s="701">
        <f t="shared" si="7"/>
        <v>0</v>
      </c>
      <c r="M18" s="701"/>
      <c r="N18" s="701"/>
      <c r="O18" s="714"/>
      <c r="P18" s="714"/>
      <c r="Q18" s="714"/>
    </row>
    <row r="19" spans="1:17" ht="15.75" thickBot="1">
      <c r="A19" s="239" t="s">
        <v>822</v>
      </c>
      <c r="B19" s="240" t="s">
        <v>808</v>
      </c>
      <c r="C19" s="715">
        <f t="shared" si="0"/>
        <v>326362734.18000001</v>
      </c>
      <c r="D19" s="715">
        <v>326362734.18000001</v>
      </c>
      <c r="E19" s="715"/>
      <c r="F19" s="701">
        <f t="shared" si="2"/>
        <v>0</v>
      </c>
      <c r="G19" s="701"/>
      <c r="H19" s="701"/>
      <c r="I19" s="701">
        <f t="shared" si="4"/>
        <v>-80021.97</v>
      </c>
      <c r="J19" s="701">
        <v>-80021.97</v>
      </c>
      <c r="K19" s="701"/>
      <c r="L19" s="701">
        <f t="shared" si="7"/>
        <v>0</v>
      </c>
      <c r="M19" s="701"/>
      <c r="N19" s="701"/>
      <c r="O19" s="714"/>
      <c r="P19" s="714"/>
      <c r="Q19" s="714"/>
    </row>
    <row r="20" spans="1:17" ht="15.75" thickBot="1">
      <c r="A20" s="239" t="s">
        <v>823</v>
      </c>
      <c r="B20" s="240" t="s">
        <v>810</v>
      </c>
      <c r="C20" s="715">
        <f t="shared" si="0"/>
        <v>1880190.15</v>
      </c>
      <c r="D20" s="715">
        <v>1880190.15</v>
      </c>
      <c r="E20" s="715"/>
      <c r="F20" s="701">
        <f t="shared" si="2"/>
        <v>0</v>
      </c>
      <c r="G20" s="701"/>
      <c r="H20" s="701"/>
      <c r="I20" s="701">
        <f t="shared" si="4"/>
        <v>-470.05</v>
      </c>
      <c r="J20" s="701">
        <v>-470.05</v>
      </c>
      <c r="K20" s="701"/>
      <c r="L20" s="701">
        <f t="shared" si="7"/>
        <v>0</v>
      </c>
      <c r="M20" s="701"/>
      <c r="N20" s="701"/>
      <c r="O20" s="714"/>
      <c r="P20" s="714"/>
      <c r="Q20" s="714"/>
    </row>
    <row r="21" spans="1:17" ht="15.75" thickBot="1">
      <c r="A21" s="239" t="s">
        <v>824</v>
      </c>
      <c r="B21" s="240" t="s">
        <v>812</v>
      </c>
      <c r="C21" s="715">
        <f t="shared" si="0"/>
        <v>0</v>
      </c>
      <c r="D21" s="715">
        <v>0</v>
      </c>
      <c r="E21" s="715"/>
      <c r="F21" s="701">
        <f t="shared" si="2"/>
        <v>0</v>
      </c>
      <c r="G21" s="701"/>
      <c r="H21" s="701"/>
      <c r="I21" s="701">
        <f t="shared" si="4"/>
        <v>0</v>
      </c>
      <c r="J21" s="701">
        <v>0</v>
      </c>
      <c r="K21" s="701"/>
      <c r="L21" s="701">
        <f t="shared" si="7"/>
        <v>0</v>
      </c>
      <c r="M21" s="701"/>
      <c r="N21" s="701"/>
      <c r="O21" s="714"/>
      <c r="P21" s="714"/>
      <c r="Q21" s="714"/>
    </row>
    <row r="22" spans="1:17" ht="15.75" thickBot="1">
      <c r="A22" s="239" t="s">
        <v>825</v>
      </c>
      <c r="B22" s="240" t="s">
        <v>814</v>
      </c>
      <c r="C22" s="715">
        <f t="shared" si="0"/>
        <v>0</v>
      </c>
      <c r="D22" s="715">
        <v>0</v>
      </c>
      <c r="E22" s="715"/>
      <c r="F22" s="701">
        <f t="shared" si="2"/>
        <v>0</v>
      </c>
      <c r="G22" s="701"/>
      <c r="H22" s="701"/>
      <c r="I22" s="701">
        <f t="shared" si="4"/>
        <v>0</v>
      </c>
      <c r="J22" s="701">
        <v>0</v>
      </c>
      <c r="K22" s="701"/>
      <c r="L22" s="701">
        <f t="shared" si="7"/>
        <v>0</v>
      </c>
      <c r="M22" s="701"/>
      <c r="N22" s="701"/>
      <c r="O22" s="714"/>
      <c r="P22" s="714"/>
      <c r="Q22" s="714"/>
    </row>
    <row r="23" spans="1:17" ht="15.75" thickBot="1">
      <c r="A23" s="242" t="s">
        <v>826</v>
      </c>
      <c r="B23" s="238" t="s">
        <v>739</v>
      </c>
      <c r="C23" s="702">
        <f t="shared" si="0"/>
        <v>587920388.06000006</v>
      </c>
      <c r="D23" s="702">
        <f>SUM(D24:D29)</f>
        <v>570541794.08000004</v>
      </c>
      <c r="E23" s="702">
        <f>SUM(E24:E29)</f>
        <v>17378593.98</v>
      </c>
      <c r="F23" s="702">
        <f t="shared" si="2"/>
        <v>4480276.49</v>
      </c>
      <c r="G23" s="702">
        <f t="shared" ref="G23:H23" si="10">SUM(G24:G29)</f>
        <v>0</v>
      </c>
      <c r="H23" s="702">
        <f t="shared" si="10"/>
        <v>4480276.49</v>
      </c>
      <c r="I23" s="702">
        <f t="shared" si="4"/>
        <v>-3029761.77</v>
      </c>
      <c r="J23" s="702">
        <f t="shared" ref="J23" si="11">SUM(J24:J29)</f>
        <v>-2894978.58</v>
      </c>
      <c r="K23" s="702">
        <f t="shared" ref="K23" si="12">SUM(K24:K29)</f>
        <v>-134783.19</v>
      </c>
      <c r="L23" s="702">
        <f t="shared" si="7"/>
        <v>-59766.57</v>
      </c>
      <c r="M23" s="702">
        <f t="shared" ref="M23" si="13">SUM(M24:M29)</f>
        <v>0</v>
      </c>
      <c r="N23" s="702">
        <f t="shared" ref="N23" si="14">SUM(N24:N29)</f>
        <v>-59766.57</v>
      </c>
      <c r="O23" s="716"/>
      <c r="P23" s="717"/>
      <c r="Q23" s="717"/>
    </row>
    <row r="24" spans="1:17" ht="15.75" thickBot="1">
      <c r="A24" s="239" t="s">
        <v>827</v>
      </c>
      <c r="B24" s="240" t="s">
        <v>806</v>
      </c>
      <c r="C24" s="702">
        <f t="shared" si="0"/>
        <v>154335.31</v>
      </c>
      <c r="D24" s="702">
        <v>154335.31</v>
      </c>
      <c r="E24" s="702">
        <v>0</v>
      </c>
      <c r="F24" s="702">
        <f t="shared" si="2"/>
        <v>0</v>
      </c>
      <c r="G24" s="702"/>
      <c r="H24" s="702">
        <v>0</v>
      </c>
      <c r="I24" s="702">
        <f t="shared" si="4"/>
        <v>-2.06</v>
      </c>
      <c r="J24" s="702">
        <v>-2.06</v>
      </c>
      <c r="K24" s="702">
        <v>0</v>
      </c>
      <c r="L24" s="702">
        <f t="shared" si="7"/>
        <v>0</v>
      </c>
      <c r="M24" s="702"/>
      <c r="N24" s="702">
        <v>0</v>
      </c>
      <c r="O24" s="716"/>
      <c r="P24" s="717"/>
      <c r="Q24" s="717"/>
    </row>
    <row r="25" spans="1:17" ht="15.75" thickBot="1">
      <c r="A25" s="239" t="s">
        <v>828</v>
      </c>
      <c r="B25" s="240" t="s">
        <v>808</v>
      </c>
      <c r="C25" s="702">
        <f t="shared" si="0"/>
        <v>32321.599999999999</v>
      </c>
      <c r="D25" s="702">
        <v>32321.599999999999</v>
      </c>
      <c r="E25" s="702">
        <v>0</v>
      </c>
      <c r="F25" s="702">
        <f t="shared" si="2"/>
        <v>0</v>
      </c>
      <c r="G25" s="702"/>
      <c r="H25" s="702">
        <v>0</v>
      </c>
      <c r="I25" s="702">
        <f t="shared" si="4"/>
        <v>-4.9400000000000004</v>
      </c>
      <c r="J25" s="702">
        <v>-4.9400000000000004</v>
      </c>
      <c r="K25" s="702">
        <v>0</v>
      </c>
      <c r="L25" s="702">
        <f t="shared" si="7"/>
        <v>0</v>
      </c>
      <c r="M25" s="702"/>
      <c r="N25" s="702">
        <v>0</v>
      </c>
      <c r="O25" s="716"/>
      <c r="P25" s="717"/>
      <c r="Q25" s="717"/>
    </row>
    <row r="26" spans="1:17" ht="15.75" thickBot="1">
      <c r="A26" s="239" t="s">
        <v>829</v>
      </c>
      <c r="B26" s="240" t="s">
        <v>810</v>
      </c>
      <c r="C26" s="702">
        <f t="shared" si="0"/>
        <v>155254.93</v>
      </c>
      <c r="D26" s="702">
        <v>155254.93</v>
      </c>
      <c r="E26" s="702">
        <v>0</v>
      </c>
      <c r="F26" s="702">
        <f t="shared" si="2"/>
        <v>0</v>
      </c>
      <c r="G26" s="702"/>
      <c r="H26" s="702">
        <v>0</v>
      </c>
      <c r="I26" s="702">
        <f t="shared" si="4"/>
        <v>-51757.89</v>
      </c>
      <c r="J26" s="702">
        <v>-51757.89</v>
      </c>
      <c r="K26" s="702">
        <v>0</v>
      </c>
      <c r="L26" s="702">
        <f t="shared" si="7"/>
        <v>0</v>
      </c>
      <c r="M26" s="702"/>
      <c r="N26" s="702">
        <v>0</v>
      </c>
      <c r="O26" s="716"/>
      <c r="P26" s="717"/>
      <c r="Q26" s="717"/>
    </row>
    <row r="27" spans="1:17" ht="15.75" thickBot="1">
      <c r="A27" s="239" t="s">
        <v>830</v>
      </c>
      <c r="B27" s="240" t="s">
        <v>812</v>
      </c>
      <c r="C27" s="702">
        <f t="shared" si="0"/>
        <v>20508673.370000001</v>
      </c>
      <c r="D27" s="702">
        <v>20508673.370000001</v>
      </c>
      <c r="E27" s="702">
        <v>0</v>
      </c>
      <c r="F27" s="702">
        <f t="shared" si="2"/>
        <v>0</v>
      </c>
      <c r="G27" s="702"/>
      <c r="H27" s="702">
        <v>0</v>
      </c>
      <c r="I27" s="702">
        <f t="shared" si="4"/>
        <v>-72225.78</v>
      </c>
      <c r="J27" s="702">
        <v>-72225.78</v>
      </c>
      <c r="K27" s="702">
        <v>0</v>
      </c>
      <c r="L27" s="702">
        <f t="shared" si="7"/>
        <v>0</v>
      </c>
      <c r="M27" s="702"/>
      <c r="N27" s="702">
        <v>0</v>
      </c>
      <c r="O27" s="716"/>
      <c r="P27" s="717"/>
      <c r="Q27" s="717"/>
    </row>
    <row r="28" spans="1:17" ht="15.75" thickBot="1">
      <c r="A28" s="239" t="s">
        <v>831</v>
      </c>
      <c r="B28" s="240" t="s">
        <v>814</v>
      </c>
      <c r="C28" s="702">
        <f t="shared" si="0"/>
        <v>524713400.44</v>
      </c>
      <c r="D28" s="702">
        <v>510181258.98000002</v>
      </c>
      <c r="E28" s="702">
        <v>14532141.460000001</v>
      </c>
      <c r="F28" s="702">
        <f t="shared" si="2"/>
        <v>4472809.04</v>
      </c>
      <c r="G28" s="702"/>
      <c r="H28" s="702">
        <v>4472809.04</v>
      </c>
      <c r="I28" s="702">
        <f t="shared" si="4"/>
        <v>-2817177.68</v>
      </c>
      <c r="J28" s="702">
        <v>-2694409.24</v>
      </c>
      <c r="K28" s="702">
        <v>-122768.44</v>
      </c>
      <c r="L28" s="702">
        <f t="shared" si="7"/>
        <v>-58108.800000000003</v>
      </c>
      <c r="M28" s="702"/>
      <c r="N28" s="702">
        <v>-58108.800000000003</v>
      </c>
      <c r="O28" s="716"/>
      <c r="P28" s="717"/>
      <c r="Q28" s="717"/>
    </row>
    <row r="29" spans="1:17" ht="15.75" thickBot="1">
      <c r="A29" s="239" t="s">
        <v>832</v>
      </c>
      <c r="B29" s="240" t="s">
        <v>818</v>
      </c>
      <c r="C29" s="702">
        <f t="shared" si="0"/>
        <v>42356402.410000004</v>
      </c>
      <c r="D29" s="702">
        <v>39509949.890000001</v>
      </c>
      <c r="E29" s="702">
        <v>2846452.52</v>
      </c>
      <c r="F29" s="702">
        <f t="shared" si="2"/>
        <v>7467.45</v>
      </c>
      <c r="G29" s="702"/>
      <c r="H29" s="702">
        <v>7467.45</v>
      </c>
      <c r="I29" s="702">
        <f t="shared" si="4"/>
        <v>-88593.42</v>
      </c>
      <c r="J29" s="702">
        <v>-76578.67</v>
      </c>
      <c r="K29" s="702">
        <v>-12014.75</v>
      </c>
      <c r="L29" s="702">
        <f t="shared" si="7"/>
        <v>-1657.77</v>
      </c>
      <c r="M29" s="702"/>
      <c r="N29" s="702">
        <v>-1657.77</v>
      </c>
      <c r="O29" s="716"/>
      <c r="P29" s="717"/>
      <c r="Q29" s="717"/>
    </row>
    <row r="30" spans="1:17" ht="15.75" thickBot="1">
      <c r="A30" s="244" t="s">
        <v>833</v>
      </c>
      <c r="B30" s="243" t="s">
        <v>45</v>
      </c>
      <c r="C30" s="702">
        <f>C8+C9+C17+C23</f>
        <v>7589022584.5999994</v>
      </c>
      <c r="D30" s="702">
        <f t="shared" ref="D30:Q30" si="15">D8+D9+D17+D23</f>
        <v>7280304835.5199995</v>
      </c>
      <c r="E30" s="702">
        <f t="shared" si="15"/>
        <v>308717749.08000004</v>
      </c>
      <c r="F30" s="702">
        <f t="shared" si="15"/>
        <v>28008301.18</v>
      </c>
      <c r="G30" s="702">
        <f t="shared" si="15"/>
        <v>0</v>
      </c>
      <c r="H30" s="702">
        <f t="shared" si="15"/>
        <v>28008301.18</v>
      </c>
      <c r="I30" s="702">
        <f t="shared" si="15"/>
        <v>-24851148.629999999</v>
      </c>
      <c r="J30" s="702">
        <f t="shared" si="15"/>
        <v>-14882037.889999999</v>
      </c>
      <c r="K30" s="702">
        <f t="shared" si="15"/>
        <v>-9969110.7400000002</v>
      </c>
      <c r="L30" s="702">
        <f t="shared" si="15"/>
        <v>-8044352.9300000006</v>
      </c>
      <c r="M30" s="702">
        <f t="shared" si="15"/>
        <v>0</v>
      </c>
      <c r="N30" s="702">
        <f t="shared" si="15"/>
        <v>-8044352.9300000006</v>
      </c>
      <c r="O30" s="717"/>
      <c r="P30" s="702">
        <f t="shared" si="15"/>
        <v>3953389956.0299997</v>
      </c>
      <c r="Q30" s="702">
        <f t="shared" si="15"/>
        <v>21135496.59</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defaultColWidth="9.140625" defaultRowHeight="15"/>
  <cols>
    <col min="1" max="1" width="7.140625" style="1" customWidth="1"/>
    <col min="2" max="2" width="6.140625" style="1" customWidth="1"/>
    <col min="3" max="3" width="27" style="1" customWidth="1"/>
    <col min="4" max="4" width="18.5703125" style="1" bestFit="1" customWidth="1"/>
    <col min="5" max="5" width="10.5703125" style="1" customWidth="1"/>
    <col min="6" max="6" width="21.85546875" style="1" customWidth="1"/>
    <col min="7" max="7" width="13.140625" style="1" customWidth="1"/>
    <col min="8" max="8" width="11.42578125" style="1" customWidth="1"/>
    <col min="9" max="9" width="10.85546875" style="1" customWidth="1"/>
    <col min="10" max="16384" width="9.140625" style="1"/>
  </cols>
  <sheetData>
    <row r="2" spans="2:9">
      <c r="B2" s="227" t="s">
        <v>768</v>
      </c>
    </row>
    <row r="3" spans="2:9">
      <c r="B3" s="245"/>
    </row>
    <row r="4" spans="2:9">
      <c r="B4" s="245"/>
      <c r="D4" s="39" t="s">
        <v>7</v>
      </c>
      <c r="E4" s="39" t="s">
        <v>8</v>
      </c>
      <c r="F4" s="39" t="s">
        <v>9</v>
      </c>
      <c r="G4" s="39" t="s">
        <v>46</v>
      </c>
      <c r="H4" s="39" t="s">
        <v>47</v>
      </c>
      <c r="I4" s="39" t="s">
        <v>155</v>
      </c>
    </row>
    <row r="5" spans="2:9">
      <c r="D5" s="1342" t="s">
        <v>834</v>
      </c>
      <c r="E5" s="1342"/>
      <c r="F5" s="1342"/>
      <c r="G5" s="1342"/>
      <c r="H5" s="1342"/>
      <c r="I5" s="1342"/>
    </row>
    <row r="6" spans="2:9" ht="42" customHeight="1">
      <c r="D6" s="15" t="s">
        <v>835</v>
      </c>
      <c r="E6" s="15" t="s">
        <v>836</v>
      </c>
      <c r="F6" s="15" t="s">
        <v>837</v>
      </c>
      <c r="G6" s="15" t="s">
        <v>838</v>
      </c>
      <c r="H6" s="15" t="s">
        <v>839</v>
      </c>
      <c r="I6" s="15" t="s">
        <v>45</v>
      </c>
    </row>
    <row r="7" spans="2:9">
      <c r="B7" s="142">
        <v>1</v>
      </c>
      <c r="C7" s="246" t="s">
        <v>805</v>
      </c>
      <c r="D7" s="247"/>
      <c r="E7" s="247"/>
      <c r="F7" s="247"/>
      <c r="G7" s="247"/>
      <c r="H7" s="247"/>
      <c r="I7" s="247"/>
    </row>
    <row r="8" spans="2:9">
      <c r="B8" s="142">
        <v>2</v>
      </c>
      <c r="C8" s="246" t="s">
        <v>820</v>
      </c>
      <c r="D8" s="247"/>
      <c r="E8" s="247"/>
      <c r="F8" s="247"/>
      <c r="G8" s="247"/>
      <c r="H8" s="247"/>
      <c r="I8" s="247"/>
    </row>
    <row r="9" spans="2:9">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D21" sqref="D21"/>
    </sheetView>
  </sheetViews>
  <sheetFormatPr defaultColWidth="9.140625" defaultRowHeight="15"/>
  <cols>
    <col min="1" max="1" width="7" style="1" customWidth="1"/>
    <col min="2" max="2" width="4.5703125" style="1" customWidth="1"/>
    <col min="3" max="3" width="58.5703125" style="1" customWidth="1"/>
    <col min="4" max="4" width="27.42578125" style="1" customWidth="1"/>
    <col min="5" max="5" width="9.140625" style="1"/>
    <col min="6" max="6" width="3.42578125" style="1" customWidth="1"/>
    <col min="7" max="7" width="54.5703125" style="1" customWidth="1"/>
    <col min="8" max="8" width="25" style="1" customWidth="1"/>
    <col min="9" max="16384" width="9.140625" style="1"/>
  </cols>
  <sheetData>
    <row r="2" spans="2:5">
      <c r="B2" s="227" t="s">
        <v>769</v>
      </c>
      <c r="C2" s="3"/>
      <c r="D2" s="3"/>
      <c r="E2" s="3"/>
    </row>
    <row r="3" spans="2:5" ht="16.5" thickBot="1">
      <c r="B3" s="250"/>
      <c r="C3" s="251"/>
      <c r="D3" s="251"/>
      <c r="E3" s="3"/>
    </row>
    <row r="4" spans="2:5" ht="16.5" thickBot="1">
      <c r="B4" s="250"/>
      <c r="C4" s="251"/>
      <c r="D4" s="252" t="s">
        <v>7</v>
      </c>
      <c r="E4" s="3"/>
    </row>
    <row r="5" spans="2:5" ht="16.5" thickBot="1">
      <c r="B5" s="250"/>
      <c r="C5" s="251"/>
      <c r="D5" s="253" t="s">
        <v>840</v>
      </c>
      <c r="E5" s="3"/>
    </row>
    <row r="6" spans="2:5" ht="25.5" customHeight="1" thickBot="1">
      <c r="B6" s="254" t="s">
        <v>178</v>
      </c>
      <c r="C6" s="255" t="s">
        <v>841</v>
      </c>
      <c r="D6" s="703">
        <v>7881681.9000000004</v>
      </c>
      <c r="E6" s="3"/>
    </row>
    <row r="7" spans="2:5" ht="25.5" customHeight="1" thickBot="1">
      <c r="B7" s="256" t="s">
        <v>180</v>
      </c>
      <c r="C7" s="257" t="s">
        <v>842</v>
      </c>
      <c r="D7" s="703">
        <f>D11-D6</f>
        <v>15646342.790000001</v>
      </c>
      <c r="E7" s="3"/>
    </row>
    <row r="8" spans="2:5" ht="25.5" customHeight="1" thickBot="1">
      <c r="B8" s="256" t="s">
        <v>807</v>
      </c>
      <c r="C8" s="257" t="s">
        <v>843</v>
      </c>
      <c r="D8" s="703"/>
      <c r="E8" s="3"/>
    </row>
    <row r="9" spans="2:5" ht="25.5" customHeight="1" thickBot="1">
      <c r="B9" s="256" t="s">
        <v>809</v>
      </c>
      <c r="C9" s="258" t="s">
        <v>844</v>
      </c>
      <c r="D9" s="704"/>
      <c r="E9" s="3"/>
    </row>
    <row r="10" spans="2:5" ht="25.5" customHeight="1" thickBot="1">
      <c r="B10" s="256" t="s">
        <v>811</v>
      </c>
      <c r="C10" s="258" t="s">
        <v>845</v>
      </c>
      <c r="D10" s="704"/>
      <c r="E10" s="3"/>
    </row>
    <row r="11" spans="2:5" ht="25.5" customHeight="1" thickBot="1">
      <c r="B11" s="259" t="s">
        <v>813</v>
      </c>
      <c r="C11" s="260" t="s">
        <v>846</v>
      </c>
      <c r="D11" s="704">
        <v>23528024.690000001</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D18" sqref="D18"/>
    </sheetView>
  </sheetViews>
  <sheetFormatPr defaultColWidth="9.140625" defaultRowHeight="15"/>
  <cols>
    <col min="1" max="1" width="7" style="1" customWidth="1"/>
    <col min="2" max="2" width="4.5703125" style="1" customWidth="1"/>
    <col min="3" max="3" width="58.5703125" style="1" customWidth="1"/>
    <col min="4" max="4" width="27.42578125" style="1" customWidth="1"/>
    <col min="5" max="5" width="29.140625" style="1" customWidth="1"/>
    <col min="6" max="6" width="9.140625" style="1"/>
    <col min="7" max="7" width="3.42578125" style="1" customWidth="1"/>
    <col min="8" max="8" width="54.5703125" style="1" customWidth="1"/>
    <col min="9" max="9" width="25" style="1" customWidth="1"/>
    <col min="10" max="16384" width="9.140625" style="1"/>
  </cols>
  <sheetData>
    <row r="2" spans="2:5">
      <c r="B2" s="227" t="s">
        <v>770</v>
      </c>
    </row>
    <row r="3" spans="2:5" ht="16.5" thickBot="1">
      <c r="B3" s="187"/>
      <c r="C3" s="228"/>
      <c r="D3" s="228"/>
      <c r="E3" s="261"/>
    </row>
    <row r="4" spans="2:5" ht="16.5" thickBot="1">
      <c r="B4" s="187"/>
      <c r="C4" s="228"/>
      <c r="D4" s="230" t="s">
        <v>7</v>
      </c>
      <c r="E4" s="262" t="s">
        <v>8</v>
      </c>
    </row>
    <row r="5" spans="2:5" ht="16.5" thickBot="1">
      <c r="B5" s="187"/>
      <c r="C5" s="228"/>
      <c r="D5" s="263" t="s">
        <v>840</v>
      </c>
      <c r="E5" s="262" t="s">
        <v>847</v>
      </c>
    </row>
    <row r="6" spans="2:5" ht="25.5" customHeight="1" thickBot="1">
      <c r="B6" s="264" t="s">
        <v>178</v>
      </c>
      <c r="C6" s="265" t="s">
        <v>841</v>
      </c>
      <c r="D6" s="718">
        <v>7881681.9000000004</v>
      </c>
      <c r="E6" s="719"/>
    </row>
    <row r="7" spans="2:5" ht="25.5" customHeight="1" thickBot="1">
      <c r="B7" s="242" t="s">
        <v>180</v>
      </c>
      <c r="C7" s="238" t="s">
        <v>842</v>
      </c>
      <c r="D7" s="718">
        <f>D18-D6</f>
        <v>15646342.790000001</v>
      </c>
      <c r="E7" s="719"/>
    </row>
    <row r="8" spans="2:5" ht="25.5" customHeight="1" thickBot="1">
      <c r="B8" s="242" t="s">
        <v>807</v>
      </c>
      <c r="C8" s="238" t="s">
        <v>843</v>
      </c>
      <c r="D8" s="718"/>
      <c r="E8" s="719"/>
    </row>
    <row r="9" spans="2:5" ht="25.5" customHeight="1" thickBot="1">
      <c r="B9" s="242" t="s">
        <v>809</v>
      </c>
      <c r="C9" s="266" t="s">
        <v>848</v>
      </c>
      <c r="D9" s="718"/>
      <c r="E9" s="719"/>
    </row>
    <row r="10" spans="2:5" ht="25.5" customHeight="1" thickBot="1">
      <c r="B10" s="242" t="s">
        <v>811</v>
      </c>
      <c r="C10" s="266" t="s">
        <v>849</v>
      </c>
      <c r="D10" s="723"/>
      <c r="E10" s="720"/>
    </row>
    <row r="11" spans="2:5" ht="25.5" customHeight="1" thickBot="1">
      <c r="B11" s="242" t="s">
        <v>813</v>
      </c>
      <c r="C11" s="266" t="s">
        <v>850</v>
      </c>
      <c r="D11" s="723"/>
      <c r="E11" s="721"/>
    </row>
    <row r="12" spans="2:5" ht="25.5" customHeight="1" thickBot="1">
      <c r="B12" s="242" t="s">
        <v>815</v>
      </c>
      <c r="C12" s="266" t="s">
        <v>851</v>
      </c>
      <c r="D12" s="723"/>
      <c r="E12" s="721"/>
    </row>
    <row r="13" spans="2:5" ht="25.5" customHeight="1" thickBot="1">
      <c r="B13" s="242" t="s">
        <v>817</v>
      </c>
      <c r="C13" s="266" t="s">
        <v>852</v>
      </c>
      <c r="D13" s="723"/>
      <c r="E13" s="721"/>
    </row>
    <row r="14" spans="2:5" ht="25.5" customHeight="1" thickBot="1">
      <c r="B14" s="242" t="s">
        <v>819</v>
      </c>
      <c r="C14" s="266" t="s">
        <v>853</v>
      </c>
      <c r="D14" s="723"/>
      <c r="E14" s="721"/>
    </row>
    <row r="15" spans="2:5" ht="25.5" customHeight="1" thickBot="1">
      <c r="B15" s="242" t="s">
        <v>821</v>
      </c>
      <c r="C15" s="266" t="s">
        <v>844</v>
      </c>
      <c r="D15" s="723"/>
      <c r="E15" s="719"/>
    </row>
    <row r="16" spans="2:5" ht="25.5" customHeight="1" thickBot="1">
      <c r="B16" s="242" t="s">
        <v>822</v>
      </c>
      <c r="C16" s="266" t="s">
        <v>845</v>
      </c>
      <c r="D16" s="723"/>
      <c r="E16" s="719"/>
    </row>
    <row r="17" spans="2:5" ht="25.5" customHeight="1" thickBot="1">
      <c r="B17" s="256" t="s">
        <v>823</v>
      </c>
      <c r="C17" s="258" t="s">
        <v>854</v>
      </c>
      <c r="D17" s="724"/>
      <c r="E17" s="722"/>
    </row>
    <row r="18" spans="2:5" ht="25.5" customHeight="1" thickBot="1">
      <c r="B18" s="268" t="s">
        <v>824</v>
      </c>
      <c r="C18" s="269" t="s">
        <v>846</v>
      </c>
      <c r="D18" s="723">
        <v>23528024.690000001</v>
      </c>
      <c r="E18" s="719"/>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topLeftCell="A2" workbookViewId="0">
      <selection activeCell="E25" sqref="E24:E25"/>
    </sheetView>
  </sheetViews>
  <sheetFormatPr defaultColWidth="9.140625" defaultRowHeight="15"/>
  <cols>
    <col min="1" max="1" width="4.5703125" style="1" customWidth="1"/>
    <col min="2" max="3" width="26.42578125" style="1" customWidth="1"/>
    <col min="4" max="5" width="27" style="1" customWidth="1"/>
    <col min="6" max="16384" width="9.140625" style="1"/>
  </cols>
  <sheetData>
    <row r="1" spans="1:5">
      <c r="A1" s="227" t="s">
        <v>777</v>
      </c>
    </row>
    <row r="2" spans="1:5" ht="16.5" thickBot="1">
      <c r="A2" s="1401"/>
      <c r="B2" s="1401"/>
      <c r="C2" s="292"/>
      <c r="D2" s="293"/>
      <c r="E2" s="293"/>
    </row>
    <row r="3" spans="1:5" ht="16.5" thickBot="1">
      <c r="A3" s="1401"/>
      <c r="B3" s="1401"/>
      <c r="C3" s="284"/>
      <c r="D3" s="294" t="s">
        <v>7</v>
      </c>
      <c r="E3" s="294" t="s">
        <v>8</v>
      </c>
    </row>
    <row r="4" spans="1:5" ht="15.75">
      <c r="A4" s="1401"/>
      <c r="B4" s="1401"/>
      <c r="C4" s="228"/>
      <c r="D4" s="1394" t="s">
        <v>935</v>
      </c>
      <c r="E4" s="1402"/>
    </row>
    <row r="5" spans="1:5" ht="16.5" thickBot="1">
      <c r="A5" s="1401"/>
      <c r="B5" s="1401"/>
      <c r="C5" s="232"/>
      <c r="D5" s="1403"/>
      <c r="E5" s="1404"/>
    </row>
    <row r="6" spans="1:5" ht="16.5" thickBot="1">
      <c r="A6" s="1400"/>
      <c r="B6" s="1400"/>
      <c r="C6" s="238"/>
      <c r="D6" s="262" t="s">
        <v>936</v>
      </c>
      <c r="E6" s="231" t="s">
        <v>937</v>
      </c>
    </row>
    <row r="7" spans="1:5" ht="15.75" thickBot="1">
      <c r="A7" s="285" t="s">
        <v>178</v>
      </c>
      <c r="B7" s="1409" t="s">
        <v>938</v>
      </c>
      <c r="C7" s="1410"/>
      <c r="D7" s="238"/>
      <c r="E7" s="238"/>
    </row>
    <row r="8" spans="1:5" ht="15.75" thickBot="1">
      <c r="A8" s="291" t="s">
        <v>180</v>
      </c>
      <c r="B8" s="1409" t="s">
        <v>939</v>
      </c>
      <c r="C8" s="1410"/>
      <c r="D8" s="238"/>
      <c r="E8" s="238"/>
    </row>
    <row r="9" spans="1:5" ht="15.75" thickBot="1">
      <c r="A9" s="287" t="s">
        <v>807</v>
      </c>
      <c r="B9" s="1405" t="s">
        <v>940</v>
      </c>
      <c r="C9" s="1406"/>
      <c r="D9" s="238"/>
      <c r="E9" s="238"/>
    </row>
    <row r="10" spans="1:5" ht="15.75" thickBot="1">
      <c r="A10" s="287" t="s">
        <v>809</v>
      </c>
      <c r="B10" s="1405" t="s">
        <v>941</v>
      </c>
      <c r="C10" s="1406"/>
      <c r="D10" s="238"/>
      <c r="E10" s="238"/>
    </row>
    <row r="11" spans="1:5" ht="15.75" thickBot="1">
      <c r="A11" s="287" t="s">
        <v>811</v>
      </c>
      <c r="B11" s="1405" t="s">
        <v>942</v>
      </c>
      <c r="C11" s="1406"/>
      <c r="D11" s="238"/>
      <c r="E11" s="238"/>
    </row>
    <row r="12" spans="1:5" ht="15.75" thickBot="1">
      <c r="A12" s="287" t="s">
        <v>813</v>
      </c>
      <c r="B12" s="1405" t="s">
        <v>943</v>
      </c>
      <c r="C12" s="1406"/>
      <c r="D12" s="238"/>
      <c r="E12" s="238"/>
    </row>
    <row r="13" spans="1:5" ht="15.75" thickBot="1">
      <c r="A13" s="287" t="s">
        <v>815</v>
      </c>
      <c r="B13" s="1405" t="s">
        <v>944</v>
      </c>
      <c r="C13" s="1406"/>
      <c r="D13" s="238"/>
      <c r="E13" s="238"/>
    </row>
    <row r="14" spans="1:5" ht="15.75" thickBot="1">
      <c r="A14" s="295" t="s">
        <v>817</v>
      </c>
      <c r="B14" s="1407" t="s">
        <v>45</v>
      </c>
      <c r="C14" s="1408"/>
      <c r="D14" s="238"/>
      <c r="E14" s="238"/>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topLeftCell="D1" workbookViewId="0">
      <selection activeCell="H13" sqref="H13"/>
    </sheetView>
  </sheetViews>
  <sheetFormatPr defaultColWidth="9.140625" defaultRowHeight="15"/>
  <cols>
    <col min="1" max="1" width="9.140625" style="1"/>
    <col min="2" max="2" width="26" style="1" customWidth="1"/>
    <col min="3" max="6" width="9.140625" style="1"/>
    <col min="7" max="7" width="14.42578125" style="1" customWidth="1"/>
    <col min="8" max="8" width="17" style="1" customWidth="1"/>
    <col min="9" max="9" width="17.85546875" style="1" customWidth="1"/>
    <col min="10" max="10" width="18.5703125" style="1" customWidth="1"/>
    <col min="11" max="16384" width="9.140625" style="1"/>
  </cols>
  <sheetData>
    <row r="1" spans="1:10">
      <c r="A1" s="227" t="s">
        <v>771</v>
      </c>
    </row>
    <row r="2" spans="1:10" ht="16.5" thickBot="1">
      <c r="A2" s="187"/>
      <c r="B2" s="228"/>
      <c r="C2" s="228"/>
      <c r="D2" s="228"/>
      <c r="E2" s="228"/>
      <c r="F2" s="228"/>
      <c r="G2" s="228"/>
      <c r="H2" s="228"/>
      <c r="I2" s="228"/>
      <c r="J2" s="228"/>
    </row>
    <row r="3" spans="1:10" ht="23.25" customHeight="1" thickBot="1">
      <c r="A3" s="229"/>
      <c r="B3" s="229"/>
      <c r="C3" s="230" t="s">
        <v>7</v>
      </c>
      <c r="D3" s="231" t="s">
        <v>8</v>
      </c>
      <c r="E3" s="231" t="s">
        <v>9</v>
      </c>
      <c r="F3" s="231" t="s">
        <v>46</v>
      </c>
      <c r="G3" s="231" t="s">
        <v>47</v>
      </c>
      <c r="H3" s="231" t="s">
        <v>155</v>
      </c>
      <c r="I3" s="231" t="s">
        <v>156</v>
      </c>
      <c r="J3" s="231" t="s">
        <v>157</v>
      </c>
    </row>
    <row r="4" spans="1:10" ht="36" customHeight="1" thickBot="1">
      <c r="A4" s="229"/>
      <c r="B4" s="229"/>
      <c r="C4" s="1388" t="s">
        <v>855</v>
      </c>
      <c r="D4" s="1389"/>
      <c r="E4" s="1389"/>
      <c r="F4" s="1411"/>
      <c r="G4" s="1412" t="s">
        <v>791</v>
      </c>
      <c r="H4" s="1413"/>
      <c r="I4" s="1397" t="s">
        <v>856</v>
      </c>
      <c r="J4" s="1396"/>
    </row>
    <row r="5" spans="1:10" ht="16.5" thickBot="1">
      <c r="A5" s="229"/>
      <c r="B5" s="229"/>
      <c r="C5" s="1414" t="s">
        <v>857</v>
      </c>
      <c r="D5" s="1394" t="s">
        <v>858</v>
      </c>
      <c r="E5" s="1395"/>
      <c r="F5" s="1402"/>
      <c r="G5" s="1398" t="s">
        <v>859</v>
      </c>
      <c r="H5" s="1398" t="s">
        <v>860</v>
      </c>
      <c r="I5" s="270"/>
      <c r="J5" s="1398" t="s">
        <v>861</v>
      </c>
    </row>
    <row r="6" spans="1:10" ht="66.75" customHeight="1" thickBot="1">
      <c r="A6" s="229"/>
      <c r="B6" s="229"/>
      <c r="C6" s="1415"/>
      <c r="D6" s="234"/>
      <c r="E6" s="271" t="s">
        <v>862</v>
      </c>
      <c r="F6" s="272" t="s">
        <v>863</v>
      </c>
      <c r="G6" s="1399"/>
      <c r="H6" s="1399"/>
      <c r="I6" s="273"/>
      <c r="J6" s="1416"/>
    </row>
    <row r="7" spans="1:10" ht="21.75" thickBot="1">
      <c r="A7" s="236" t="s">
        <v>803</v>
      </c>
      <c r="B7" s="237" t="s">
        <v>804</v>
      </c>
      <c r="C7" s="274"/>
      <c r="D7" s="274"/>
      <c r="E7" s="274"/>
      <c r="F7" s="275"/>
      <c r="G7" s="275"/>
      <c r="H7" s="275"/>
      <c r="I7" s="275"/>
      <c r="J7" s="275"/>
    </row>
    <row r="8" spans="1:10" ht="15.75" thickBot="1">
      <c r="A8" s="236" t="s">
        <v>178</v>
      </c>
      <c r="B8" s="237" t="s">
        <v>805</v>
      </c>
      <c r="C8" s="707">
        <f>SUM(C9:C14)</f>
        <v>8722699.2599999998</v>
      </c>
      <c r="D8" s="707">
        <f t="shared" ref="D8:J8" si="0">SUM(D9:D14)</f>
        <v>7316644.9800000004</v>
      </c>
      <c r="E8" s="707">
        <f t="shared" si="0"/>
        <v>0</v>
      </c>
      <c r="F8" s="708">
        <f t="shared" si="0"/>
        <v>0</v>
      </c>
      <c r="G8" s="708">
        <f t="shared" si="0"/>
        <v>-184510.26</v>
      </c>
      <c r="H8" s="708">
        <f t="shared" si="0"/>
        <v>-2674585.2000000002</v>
      </c>
      <c r="I8" s="708">
        <f t="shared" si="0"/>
        <v>0</v>
      </c>
      <c r="J8" s="708">
        <f t="shared" si="0"/>
        <v>0</v>
      </c>
    </row>
    <row r="9" spans="1:10" ht="15.75" thickBot="1">
      <c r="A9" s="239" t="s">
        <v>180</v>
      </c>
      <c r="B9" s="240" t="s">
        <v>806</v>
      </c>
      <c r="C9" s="705">
        <v>0</v>
      </c>
      <c r="D9" s="705">
        <v>0</v>
      </c>
      <c r="E9" s="705"/>
      <c r="F9" s="705"/>
      <c r="G9" s="705">
        <v>0</v>
      </c>
      <c r="H9" s="705">
        <v>0</v>
      </c>
      <c r="I9" s="706"/>
      <c r="J9" s="706"/>
    </row>
    <row r="10" spans="1:10" ht="15.75" thickBot="1">
      <c r="A10" s="239" t="s">
        <v>807</v>
      </c>
      <c r="B10" s="240" t="s">
        <v>808</v>
      </c>
      <c r="C10" s="705">
        <v>0</v>
      </c>
      <c r="D10" s="705">
        <v>0</v>
      </c>
      <c r="E10" s="705"/>
      <c r="F10" s="705"/>
      <c r="G10" s="705">
        <v>0</v>
      </c>
      <c r="H10" s="705">
        <v>0</v>
      </c>
      <c r="I10" s="706"/>
      <c r="J10" s="706"/>
    </row>
    <row r="11" spans="1:10" ht="15.75" thickBot="1">
      <c r="A11" s="239" t="s">
        <v>809</v>
      </c>
      <c r="B11" s="240" t="s">
        <v>810</v>
      </c>
      <c r="C11" s="705">
        <v>0</v>
      </c>
      <c r="D11" s="705">
        <v>0</v>
      </c>
      <c r="E11" s="705"/>
      <c r="F11" s="705"/>
      <c r="G11" s="705">
        <v>0</v>
      </c>
      <c r="H11" s="705">
        <v>0</v>
      </c>
      <c r="I11" s="706"/>
      <c r="J11" s="706"/>
    </row>
    <row r="12" spans="1:10" ht="15.75" thickBot="1">
      <c r="A12" s="239" t="s">
        <v>811</v>
      </c>
      <c r="B12" s="240" t="s">
        <v>812</v>
      </c>
      <c r="C12" s="705">
        <v>0</v>
      </c>
      <c r="D12" s="705">
        <v>0</v>
      </c>
      <c r="E12" s="705"/>
      <c r="F12" s="705"/>
      <c r="G12" s="705">
        <v>0</v>
      </c>
      <c r="H12" s="705">
        <v>0</v>
      </c>
      <c r="I12" s="706"/>
      <c r="J12" s="706"/>
    </row>
    <row r="13" spans="1:10" ht="15.75" thickBot="1">
      <c r="A13" s="239" t="s">
        <v>813</v>
      </c>
      <c r="B13" s="240" t="s">
        <v>814</v>
      </c>
      <c r="C13" s="705">
        <v>2317287</v>
      </c>
      <c r="D13" s="705">
        <v>2705931.99</v>
      </c>
      <c r="E13" s="705"/>
      <c r="F13" s="705"/>
      <c r="G13" s="705">
        <v>-100865.44</v>
      </c>
      <c r="H13" s="705">
        <v>-942069.87</v>
      </c>
      <c r="I13" s="706"/>
      <c r="J13" s="706"/>
    </row>
    <row r="14" spans="1:10" ht="15.75" thickBot="1">
      <c r="A14" s="239" t="s">
        <v>815</v>
      </c>
      <c r="B14" s="240" t="s">
        <v>818</v>
      </c>
      <c r="C14" s="705">
        <v>6405412.2599999998</v>
      </c>
      <c r="D14" s="705">
        <v>4610712.99</v>
      </c>
      <c r="E14" s="705"/>
      <c r="F14" s="705"/>
      <c r="G14" s="705">
        <v>-83644.820000000007</v>
      </c>
      <c r="H14" s="705">
        <v>-1732515.33</v>
      </c>
      <c r="I14" s="706"/>
      <c r="J14" s="706"/>
    </row>
    <row r="15" spans="1:10" ht="15.75" thickBot="1">
      <c r="A15" s="242" t="s">
        <v>817</v>
      </c>
      <c r="B15" s="238" t="s">
        <v>864</v>
      </c>
      <c r="C15" s="705"/>
      <c r="D15" s="705"/>
      <c r="E15" s="705"/>
      <c r="F15" s="705"/>
      <c r="G15" s="705"/>
      <c r="H15" s="705"/>
      <c r="I15" s="706"/>
      <c r="J15" s="706"/>
    </row>
    <row r="16" spans="1:10" ht="15.75" thickBot="1">
      <c r="A16" s="242" t="s">
        <v>819</v>
      </c>
      <c r="B16" s="238" t="s">
        <v>865</v>
      </c>
      <c r="C16" s="705"/>
      <c r="D16" s="705"/>
      <c r="E16" s="705"/>
      <c r="F16" s="706"/>
      <c r="G16" s="706"/>
      <c r="H16" s="706"/>
      <c r="I16" s="706"/>
      <c r="J16" s="706"/>
    </row>
    <row r="17" spans="1:10" ht="15.75" thickBot="1">
      <c r="A17" s="244">
        <v>100</v>
      </c>
      <c r="B17" s="243" t="s">
        <v>45</v>
      </c>
      <c r="C17" s="707">
        <f>SUM(C8,C15,C16)</f>
        <v>8722699.2599999998</v>
      </c>
      <c r="D17" s="707">
        <f t="shared" ref="D17:J17" si="1">SUM(D8,D15,D16)</f>
        <v>7316644.9800000004</v>
      </c>
      <c r="E17" s="707">
        <f t="shared" si="1"/>
        <v>0</v>
      </c>
      <c r="F17" s="708">
        <f t="shared" si="1"/>
        <v>0</v>
      </c>
      <c r="G17" s="708">
        <f t="shared" si="1"/>
        <v>-184510.26</v>
      </c>
      <c r="H17" s="708">
        <f t="shared" si="1"/>
        <v>-2674585.2000000002</v>
      </c>
      <c r="I17" s="708">
        <f t="shared" si="1"/>
        <v>0</v>
      </c>
      <c r="J17" s="708">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defaultColWidth="9.140625" defaultRowHeight="15"/>
  <cols>
    <col min="1" max="1" width="9.140625" style="1"/>
    <col min="2" max="2" width="4.42578125" style="1" customWidth="1"/>
    <col min="3" max="3" width="41.85546875" style="1" customWidth="1"/>
    <col min="4" max="4" width="49.42578125" style="1" customWidth="1"/>
    <col min="5" max="16384" width="9.140625" style="1"/>
  </cols>
  <sheetData>
    <row r="2" spans="2:4">
      <c r="B2" s="227" t="s">
        <v>772</v>
      </c>
    </row>
    <row r="3" spans="2:4" ht="16.5" thickBot="1">
      <c r="B3" s="187"/>
      <c r="C3" s="228"/>
      <c r="D3" s="228"/>
    </row>
    <row r="4" spans="2:4" ht="16.5" thickBot="1">
      <c r="B4" s="229"/>
      <c r="C4" s="229"/>
      <c r="D4" s="230" t="s">
        <v>7</v>
      </c>
    </row>
    <row r="5" spans="2:4" ht="36" customHeight="1">
      <c r="B5" s="229"/>
      <c r="C5" s="229"/>
      <c r="D5" s="1398" t="s">
        <v>866</v>
      </c>
    </row>
    <row r="6" spans="2:4" ht="16.5" thickBot="1">
      <c r="B6" s="229"/>
      <c r="C6" s="229"/>
      <c r="D6" s="1416"/>
    </row>
    <row r="7" spans="2:4" ht="29.25" customHeight="1" thickBot="1">
      <c r="B7" s="236" t="s">
        <v>178</v>
      </c>
      <c r="C7" s="237" t="s">
        <v>867</v>
      </c>
      <c r="D7" s="267"/>
    </row>
    <row r="8" spans="2:4" ht="50.25" customHeight="1" thickBot="1">
      <c r="B8" s="242" t="s">
        <v>180</v>
      </c>
      <c r="C8" s="238" t="s">
        <v>868</v>
      </c>
      <c r="D8" s="267"/>
    </row>
    <row r="9" spans="2:4" ht="63" customHeight="1">
      <c r="B9" s="1417"/>
      <c r="C9" s="1417"/>
      <c r="D9" s="1417"/>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D15" sqref="D15"/>
    </sheetView>
  </sheetViews>
  <sheetFormatPr defaultColWidth="9.140625" defaultRowHeight="15"/>
  <cols>
    <col min="1" max="1" width="9.140625" style="1"/>
    <col min="2" max="2" width="24.85546875" style="1" customWidth="1"/>
    <col min="3" max="14" width="14.5703125" style="1" customWidth="1"/>
    <col min="15" max="16384" width="9.140625" style="1"/>
  </cols>
  <sheetData>
    <row r="1" spans="1:14">
      <c r="A1" s="227" t="s">
        <v>773</v>
      </c>
    </row>
    <row r="2" spans="1:14" ht="16.5" thickBot="1">
      <c r="A2" s="187"/>
      <c r="B2" s="228"/>
      <c r="C2" s="228"/>
      <c r="D2" s="228"/>
      <c r="E2" s="228"/>
      <c r="F2" s="228"/>
      <c r="G2" s="228"/>
      <c r="H2" s="228"/>
      <c r="I2" s="228"/>
      <c r="J2" s="228"/>
      <c r="K2" s="228"/>
      <c r="L2" s="228"/>
      <c r="M2" s="228"/>
      <c r="N2" s="228"/>
    </row>
    <row r="3" spans="1:14" ht="16.5" thickBot="1">
      <c r="A3" s="229"/>
      <c r="B3" s="229"/>
      <c r="C3" s="230" t="s">
        <v>7</v>
      </c>
      <c r="D3" s="231" t="s">
        <v>8</v>
      </c>
      <c r="E3" s="231" t="s">
        <v>9</v>
      </c>
      <c r="F3" s="231" t="s">
        <v>46</v>
      </c>
      <c r="G3" s="231" t="s">
        <v>47</v>
      </c>
      <c r="H3" s="231" t="s">
        <v>155</v>
      </c>
      <c r="I3" s="231" t="s">
        <v>156</v>
      </c>
      <c r="J3" s="231" t="s">
        <v>157</v>
      </c>
      <c r="K3" s="231" t="s">
        <v>158</v>
      </c>
      <c r="L3" s="231" t="s">
        <v>159</v>
      </c>
      <c r="M3" s="231" t="s">
        <v>160</v>
      </c>
      <c r="N3" s="231" t="s">
        <v>161</v>
      </c>
    </row>
    <row r="4" spans="1:14" ht="16.5" thickBot="1">
      <c r="A4" s="229"/>
      <c r="B4" s="229"/>
      <c r="C4" s="1412" t="s">
        <v>790</v>
      </c>
      <c r="D4" s="1419"/>
      <c r="E4" s="1419"/>
      <c r="F4" s="1419"/>
      <c r="G4" s="1419"/>
      <c r="H4" s="1419"/>
      <c r="I4" s="1419"/>
      <c r="J4" s="1419"/>
      <c r="K4" s="1419"/>
      <c r="L4" s="1419"/>
      <c r="M4" s="1419"/>
      <c r="N4" s="1420"/>
    </row>
    <row r="5" spans="1:14" ht="16.5" thickBot="1">
      <c r="A5" s="229"/>
      <c r="B5" s="229"/>
      <c r="C5" s="1394" t="s">
        <v>794</v>
      </c>
      <c r="D5" s="1395"/>
      <c r="E5" s="1396"/>
      <c r="F5" s="1397" t="s">
        <v>795</v>
      </c>
      <c r="G5" s="1395"/>
      <c r="H5" s="1395"/>
      <c r="I5" s="1395"/>
      <c r="J5" s="1395"/>
      <c r="K5" s="1395"/>
      <c r="L5" s="1395"/>
      <c r="M5" s="1395"/>
      <c r="N5" s="1402"/>
    </row>
    <row r="6" spans="1:14">
      <c r="A6" s="1423"/>
      <c r="B6" s="1424"/>
      <c r="C6" s="1421"/>
      <c r="D6" s="1398" t="s">
        <v>869</v>
      </c>
      <c r="E6" s="1398" t="s">
        <v>870</v>
      </c>
      <c r="F6" s="1421"/>
      <c r="G6" s="1398" t="s">
        <v>871</v>
      </c>
      <c r="H6" s="1398" t="s">
        <v>872</v>
      </c>
      <c r="I6" s="1398" t="s">
        <v>873</v>
      </c>
      <c r="J6" s="1398" t="s">
        <v>874</v>
      </c>
      <c r="K6" s="1398" t="s">
        <v>875</v>
      </c>
      <c r="L6" s="1398" t="s">
        <v>876</v>
      </c>
      <c r="M6" s="1398" t="s">
        <v>877</v>
      </c>
      <c r="N6" s="1398" t="s">
        <v>862</v>
      </c>
    </row>
    <row r="7" spans="1:14">
      <c r="A7" s="1423"/>
      <c r="B7" s="1424"/>
      <c r="C7" s="1421"/>
      <c r="D7" s="1418"/>
      <c r="E7" s="1418"/>
      <c r="F7" s="1421"/>
      <c r="G7" s="1418"/>
      <c r="H7" s="1418"/>
      <c r="I7" s="1418"/>
      <c r="J7" s="1418"/>
      <c r="K7" s="1418"/>
      <c r="L7" s="1418"/>
      <c r="M7" s="1418"/>
      <c r="N7" s="1418"/>
    </row>
    <row r="8" spans="1:14" ht="39" customHeight="1" thickBot="1">
      <c r="A8" s="229"/>
      <c r="B8" s="229"/>
      <c r="C8" s="263"/>
      <c r="D8" s="1416"/>
      <c r="E8" s="1416"/>
      <c r="F8" s="1422"/>
      <c r="G8" s="1416"/>
      <c r="H8" s="1399"/>
      <c r="I8" s="1399"/>
      <c r="J8" s="1399"/>
      <c r="K8" s="1399"/>
      <c r="L8" s="1399"/>
      <c r="M8" s="1399"/>
      <c r="N8" s="1399"/>
    </row>
    <row r="9" spans="1:14" ht="21.75" thickBot="1">
      <c r="A9" s="236" t="s">
        <v>803</v>
      </c>
      <c r="B9" s="237" t="s">
        <v>804</v>
      </c>
      <c r="C9" s="709"/>
      <c r="D9" s="705"/>
      <c r="E9" s="705"/>
      <c r="F9" s="705"/>
      <c r="G9" s="705"/>
      <c r="H9" s="705"/>
      <c r="I9" s="705"/>
      <c r="J9" s="705"/>
      <c r="K9" s="705"/>
      <c r="L9" s="705"/>
      <c r="M9" s="705"/>
      <c r="N9" s="705"/>
    </row>
    <row r="10" spans="1:14" ht="15.75" thickBot="1">
      <c r="A10" s="236" t="s">
        <v>178</v>
      </c>
      <c r="B10" s="237" t="s">
        <v>805</v>
      </c>
      <c r="C10" s="710">
        <f>SUM(D10:E10)</f>
        <v>3568261244.5499997</v>
      </c>
      <c r="D10" s="707">
        <f>SUM(D11:D15,D17)</f>
        <v>3564718305.3399997</v>
      </c>
      <c r="E10" s="707">
        <f>SUM(E11:E15,E17)</f>
        <v>3542939.21</v>
      </c>
      <c r="F10" s="710">
        <f>SUM(G10:M10)</f>
        <v>22152912.16</v>
      </c>
      <c r="G10" s="707">
        <f t="shared" ref="G10:M10" si="0">SUM(G11:G15,G17)</f>
        <v>22047509.039999999</v>
      </c>
      <c r="H10" s="707">
        <f t="shared" si="0"/>
        <v>105403.12</v>
      </c>
      <c r="I10" s="707">
        <f t="shared" si="0"/>
        <v>0</v>
      </c>
      <c r="J10" s="707">
        <f t="shared" si="0"/>
        <v>0</v>
      </c>
      <c r="K10" s="707">
        <f t="shared" si="0"/>
        <v>0</v>
      </c>
      <c r="L10" s="707">
        <f t="shared" si="0"/>
        <v>0</v>
      </c>
      <c r="M10" s="707">
        <f t="shared" si="0"/>
        <v>0</v>
      </c>
      <c r="N10" s="705"/>
    </row>
    <row r="11" spans="1:14" ht="15.75" thickBot="1">
      <c r="A11" s="239" t="s">
        <v>180</v>
      </c>
      <c r="B11" s="240" t="s">
        <v>806</v>
      </c>
      <c r="C11" s="710">
        <f t="shared" ref="C11:C23" si="1">SUM(D11:E11)</f>
        <v>4264.6899999999996</v>
      </c>
      <c r="D11" s="705">
        <v>4264.6899999999996</v>
      </c>
      <c r="E11" s="705">
        <v>0</v>
      </c>
      <c r="F11" s="707">
        <f t="shared" ref="F11:F23" si="2">SUM(G11:M11)</f>
        <v>0</v>
      </c>
      <c r="G11" s="705">
        <v>0</v>
      </c>
      <c r="H11" s="705">
        <v>0</v>
      </c>
      <c r="I11" s="705">
        <v>0</v>
      </c>
      <c r="J11" s="705"/>
      <c r="K11" s="705"/>
      <c r="L11" s="705"/>
      <c r="M11" s="705"/>
      <c r="N11" s="705"/>
    </row>
    <row r="12" spans="1:14" ht="15.75" thickBot="1">
      <c r="A12" s="239" t="s">
        <v>807</v>
      </c>
      <c r="B12" s="240" t="s">
        <v>808</v>
      </c>
      <c r="C12" s="710">
        <f t="shared" si="1"/>
        <v>68070955.969999999</v>
      </c>
      <c r="D12" s="705">
        <v>68070955.969999999</v>
      </c>
      <c r="E12" s="705">
        <v>0</v>
      </c>
      <c r="F12" s="707">
        <f t="shared" si="2"/>
        <v>0</v>
      </c>
      <c r="G12" s="705">
        <v>0</v>
      </c>
      <c r="H12" s="705">
        <v>0</v>
      </c>
      <c r="I12" s="705">
        <v>0</v>
      </c>
      <c r="J12" s="705"/>
      <c r="K12" s="705"/>
      <c r="L12" s="705"/>
      <c r="M12" s="705"/>
      <c r="N12" s="705"/>
    </row>
    <row r="13" spans="1:14" ht="15.75" thickBot="1">
      <c r="A13" s="239" t="s">
        <v>809</v>
      </c>
      <c r="B13" s="240" t="s">
        <v>810</v>
      </c>
      <c r="C13" s="710">
        <f t="shared" si="1"/>
        <v>2745.07</v>
      </c>
      <c r="D13" s="705">
        <v>2745.07</v>
      </c>
      <c r="E13" s="705">
        <v>0</v>
      </c>
      <c r="F13" s="707">
        <f t="shared" si="2"/>
        <v>0</v>
      </c>
      <c r="G13" s="705">
        <v>0</v>
      </c>
      <c r="H13" s="705">
        <v>0</v>
      </c>
      <c r="I13" s="705">
        <v>0</v>
      </c>
      <c r="J13" s="705"/>
      <c r="K13" s="705"/>
      <c r="L13" s="705"/>
      <c r="M13" s="705"/>
      <c r="N13" s="705"/>
    </row>
    <row r="14" spans="1:14" ht="15.75" thickBot="1">
      <c r="A14" s="239" t="s">
        <v>811</v>
      </c>
      <c r="B14" s="240" t="s">
        <v>812</v>
      </c>
      <c r="C14" s="710">
        <f t="shared" si="1"/>
        <v>104078428.48999999</v>
      </c>
      <c r="D14" s="705">
        <v>104078428.48999999</v>
      </c>
      <c r="E14" s="705">
        <v>0</v>
      </c>
      <c r="F14" s="707">
        <f t="shared" si="2"/>
        <v>0</v>
      </c>
      <c r="G14" s="705">
        <v>0</v>
      </c>
      <c r="H14" s="705">
        <v>0</v>
      </c>
      <c r="I14" s="705">
        <v>0</v>
      </c>
      <c r="J14" s="705"/>
      <c r="K14" s="705"/>
      <c r="L14" s="705"/>
      <c r="M14" s="705"/>
      <c r="N14" s="705"/>
    </row>
    <row r="15" spans="1:14" ht="15.75" thickBot="1">
      <c r="A15" s="239" t="s">
        <v>813</v>
      </c>
      <c r="B15" s="240" t="s">
        <v>814</v>
      </c>
      <c r="C15" s="710">
        <f t="shared" si="1"/>
        <v>2040350378.54</v>
      </c>
      <c r="D15" s="705">
        <v>2040095367.27</v>
      </c>
      <c r="E15" s="705">
        <v>255011.27</v>
      </c>
      <c r="F15" s="707">
        <f t="shared" si="2"/>
        <v>15935058.399999999</v>
      </c>
      <c r="G15" s="705">
        <v>15829655.279999999</v>
      </c>
      <c r="H15" s="705">
        <v>105403.12</v>
      </c>
      <c r="I15" s="705">
        <v>0</v>
      </c>
      <c r="J15" s="705"/>
      <c r="K15" s="705"/>
      <c r="L15" s="705"/>
      <c r="M15" s="705"/>
      <c r="N15" s="705"/>
    </row>
    <row r="16" spans="1:14" ht="15.75" thickBot="1">
      <c r="A16" s="239" t="s">
        <v>815</v>
      </c>
      <c r="B16" s="240" t="s">
        <v>878</v>
      </c>
      <c r="C16" s="710">
        <f t="shared" si="1"/>
        <v>1512127442.72</v>
      </c>
      <c r="D16" s="705">
        <v>1511872431.45</v>
      </c>
      <c r="E16" s="705">
        <v>255011.27</v>
      </c>
      <c r="F16" s="707">
        <f t="shared" si="2"/>
        <v>10267066.689999999</v>
      </c>
      <c r="G16" s="705">
        <v>10161663.57</v>
      </c>
      <c r="H16" s="705">
        <v>105403.12</v>
      </c>
      <c r="I16" s="705">
        <v>0</v>
      </c>
      <c r="J16" s="705"/>
      <c r="K16" s="705"/>
      <c r="L16" s="705"/>
      <c r="M16" s="705"/>
      <c r="N16" s="705"/>
    </row>
    <row r="17" spans="1:14" ht="15.75" thickBot="1">
      <c r="A17" s="239" t="s">
        <v>817</v>
      </c>
      <c r="B17" s="240" t="s">
        <v>818</v>
      </c>
      <c r="C17" s="710">
        <f t="shared" si="1"/>
        <v>1355754471.79</v>
      </c>
      <c r="D17" s="705">
        <v>1352466543.8499999</v>
      </c>
      <c r="E17" s="705">
        <v>3287927.94</v>
      </c>
      <c r="F17" s="707">
        <f t="shared" si="2"/>
        <v>6217853.7599999998</v>
      </c>
      <c r="G17" s="705">
        <v>6217853.7599999998</v>
      </c>
      <c r="H17" s="705">
        <v>0</v>
      </c>
      <c r="I17" s="705">
        <v>0</v>
      </c>
      <c r="J17" s="705"/>
      <c r="K17" s="705"/>
      <c r="L17" s="705"/>
      <c r="M17" s="705"/>
      <c r="N17" s="705"/>
    </row>
    <row r="18" spans="1:14" ht="15.75" thickBot="1">
      <c r="A18" s="242" t="s">
        <v>819</v>
      </c>
      <c r="B18" s="238" t="s">
        <v>820</v>
      </c>
      <c r="C18" s="710">
        <f t="shared" si="1"/>
        <v>328242924.32999998</v>
      </c>
      <c r="D18" s="707">
        <f>SUM(D19:D23)</f>
        <v>328242924.32999998</v>
      </c>
      <c r="E18" s="707">
        <f>SUM(E19:E23)</f>
        <v>0</v>
      </c>
      <c r="F18" s="707">
        <f t="shared" si="2"/>
        <v>0</v>
      </c>
      <c r="G18" s="707">
        <f>SUM(G19:G23)</f>
        <v>0</v>
      </c>
      <c r="H18" s="707">
        <f t="shared" ref="H18:M18" si="3">SUM(H19:H23)</f>
        <v>0</v>
      </c>
      <c r="I18" s="707">
        <f t="shared" si="3"/>
        <v>0</v>
      </c>
      <c r="J18" s="707">
        <f t="shared" si="3"/>
        <v>0</v>
      </c>
      <c r="K18" s="707">
        <f t="shared" si="3"/>
        <v>0</v>
      </c>
      <c r="L18" s="707">
        <f t="shared" si="3"/>
        <v>0</v>
      </c>
      <c r="M18" s="707">
        <f t="shared" si="3"/>
        <v>0</v>
      </c>
      <c r="N18" s="705"/>
    </row>
    <row r="19" spans="1:14" ht="15.75" thickBot="1">
      <c r="A19" s="239" t="s">
        <v>821</v>
      </c>
      <c r="B19" s="240" t="s">
        <v>806</v>
      </c>
      <c r="C19" s="710">
        <f t="shared" si="1"/>
        <v>0</v>
      </c>
      <c r="D19" s="705">
        <v>0</v>
      </c>
      <c r="E19" s="705"/>
      <c r="F19" s="707">
        <f t="shared" si="2"/>
        <v>0</v>
      </c>
      <c r="G19" s="705"/>
      <c r="H19" s="705"/>
      <c r="I19" s="705"/>
      <c r="J19" s="705"/>
      <c r="K19" s="705"/>
      <c r="L19" s="705"/>
      <c r="M19" s="705"/>
      <c r="N19" s="705"/>
    </row>
    <row r="20" spans="1:14" ht="15.75" thickBot="1">
      <c r="A20" s="239" t="s">
        <v>822</v>
      </c>
      <c r="B20" s="240" t="s">
        <v>808</v>
      </c>
      <c r="C20" s="710">
        <f t="shared" si="1"/>
        <v>326362734.18000001</v>
      </c>
      <c r="D20" s="705">
        <v>326362734.18000001</v>
      </c>
      <c r="E20" s="705"/>
      <c r="F20" s="707">
        <f t="shared" si="2"/>
        <v>0</v>
      </c>
      <c r="G20" s="705"/>
      <c r="H20" s="705"/>
      <c r="I20" s="705"/>
      <c r="J20" s="705"/>
      <c r="K20" s="705"/>
      <c r="L20" s="705"/>
      <c r="M20" s="705"/>
      <c r="N20" s="705"/>
    </row>
    <row r="21" spans="1:14" ht="15.75" thickBot="1">
      <c r="A21" s="239" t="s">
        <v>823</v>
      </c>
      <c r="B21" s="240" t="s">
        <v>810</v>
      </c>
      <c r="C21" s="710">
        <f t="shared" si="1"/>
        <v>1880190.15</v>
      </c>
      <c r="D21" s="705">
        <v>1880190.15</v>
      </c>
      <c r="E21" s="705"/>
      <c r="F21" s="707">
        <f t="shared" si="2"/>
        <v>0</v>
      </c>
      <c r="G21" s="705"/>
      <c r="H21" s="705"/>
      <c r="I21" s="705"/>
      <c r="J21" s="705"/>
      <c r="K21" s="705"/>
      <c r="L21" s="705"/>
      <c r="M21" s="705"/>
      <c r="N21" s="705"/>
    </row>
    <row r="22" spans="1:14" ht="15.75" thickBot="1">
      <c r="A22" s="239" t="s">
        <v>824</v>
      </c>
      <c r="B22" s="240" t="s">
        <v>812</v>
      </c>
      <c r="C22" s="710">
        <f t="shared" si="1"/>
        <v>0</v>
      </c>
      <c r="D22" s="705">
        <v>0</v>
      </c>
      <c r="E22" s="705"/>
      <c r="F22" s="707">
        <f t="shared" si="2"/>
        <v>0</v>
      </c>
      <c r="G22" s="705"/>
      <c r="H22" s="705"/>
      <c r="I22" s="705"/>
      <c r="J22" s="705"/>
      <c r="K22" s="705"/>
      <c r="L22" s="705"/>
      <c r="M22" s="705"/>
      <c r="N22" s="705"/>
    </row>
    <row r="23" spans="1:14" ht="15.75" thickBot="1">
      <c r="A23" s="239" t="s">
        <v>825</v>
      </c>
      <c r="B23" s="240" t="s">
        <v>814</v>
      </c>
      <c r="C23" s="710">
        <f t="shared" si="1"/>
        <v>0</v>
      </c>
      <c r="D23" s="705">
        <v>0</v>
      </c>
      <c r="E23" s="705"/>
      <c r="F23" s="707">
        <f t="shared" si="2"/>
        <v>0</v>
      </c>
      <c r="G23" s="705"/>
      <c r="H23" s="705"/>
      <c r="I23" s="705"/>
      <c r="J23" s="705"/>
      <c r="K23" s="705"/>
      <c r="L23" s="705"/>
      <c r="M23" s="705"/>
      <c r="N23" s="705"/>
    </row>
    <row r="24" spans="1:14" ht="15.75" thickBot="1">
      <c r="A24" s="242" t="s">
        <v>826</v>
      </c>
      <c r="B24" s="238" t="s">
        <v>739</v>
      </c>
      <c r="C24" s="710">
        <f>SUM(C25:C30)</f>
        <v>570541794.08000004</v>
      </c>
      <c r="D24" s="711"/>
      <c r="E24" s="711"/>
      <c r="F24" s="707">
        <f>SUM(F25:F30)</f>
        <v>4480276.49</v>
      </c>
      <c r="G24" s="711"/>
      <c r="H24" s="711"/>
      <c r="I24" s="711"/>
      <c r="J24" s="711"/>
      <c r="K24" s="711"/>
      <c r="L24" s="711"/>
      <c r="M24" s="711"/>
      <c r="N24" s="705"/>
    </row>
    <row r="25" spans="1:14" ht="15.75" thickBot="1">
      <c r="A25" s="239" t="s">
        <v>827</v>
      </c>
      <c r="B25" s="240" t="s">
        <v>806</v>
      </c>
      <c r="C25" s="710">
        <v>154335.31</v>
      </c>
      <c r="D25" s="711"/>
      <c r="E25" s="711"/>
      <c r="F25" s="707">
        <v>0</v>
      </c>
      <c r="G25" s="711"/>
      <c r="H25" s="711"/>
      <c r="I25" s="711"/>
      <c r="J25" s="711"/>
      <c r="K25" s="711"/>
      <c r="L25" s="711"/>
      <c r="M25" s="711"/>
      <c r="N25" s="705"/>
    </row>
    <row r="26" spans="1:14" ht="15.75" thickBot="1">
      <c r="A26" s="239" t="s">
        <v>828</v>
      </c>
      <c r="B26" s="240" t="s">
        <v>808</v>
      </c>
      <c r="C26" s="710">
        <v>32321.599999999999</v>
      </c>
      <c r="D26" s="711"/>
      <c r="E26" s="711"/>
      <c r="F26" s="707">
        <v>0</v>
      </c>
      <c r="G26" s="711"/>
      <c r="H26" s="711"/>
      <c r="I26" s="711"/>
      <c r="J26" s="711"/>
      <c r="K26" s="711"/>
      <c r="L26" s="711"/>
      <c r="M26" s="711"/>
      <c r="N26" s="705"/>
    </row>
    <row r="27" spans="1:14" ht="15.75" thickBot="1">
      <c r="A27" s="239" t="s">
        <v>829</v>
      </c>
      <c r="B27" s="240" t="s">
        <v>810</v>
      </c>
      <c r="C27" s="710">
        <v>155254.93</v>
      </c>
      <c r="D27" s="711"/>
      <c r="E27" s="711"/>
      <c r="F27" s="707">
        <v>0</v>
      </c>
      <c r="G27" s="711"/>
      <c r="H27" s="711"/>
      <c r="I27" s="711"/>
      <c r="J27" s="711"/>
      <c r="K27" s="711"/>
      <c r="L27" s="711"/>
      <c r="M27" s="711"/>
      <c r="N27" s="705"/>
    </row>
    <row r="28" spans="1:14" ht="15.75" thickBot="1">
      <c r="A28" s="239" t="s">
        <v>830</v>
      </c>
      <c r="B28" s="240" t="s">
        <v>812</v>
      </c>
      <c r="C28" s="710">
        <v>20508673.370000001</v>
      </c>
      <c r="D28" s="711"/>
      <c r="E28" s="711"/>
      <c r="F28" s="707">
        <v>0</v>
      </c>
      <c r="G28" s="711"/>
      <c r="H28" s="711"/>
      <c r="I28" s="711"/>
      <c r="J28" s="711"/>
      <c r="K28" s="711"/>
      <c r="L28" s="711"/>
      <c r="M28" s="711"/>
      <c r="N28" s="705"/>
    </row>
    <row r="29" spans="1:14" ht="15.75" thickBot="1">
      <c r="A29" s="239" t="s">
        <v>831</v>
      </c>
      <c r="B29" s="240" t="s">
        <v>814</v>
      </c>
      <c r="C29" s="710">
        <v>510181258.98000002</v>
      </c>
      <c r="D29" s="711"/>
      <c r="E29" s="711"/>
      <c r="F29" s="707">
        <v>4472809.04</v>
      </c>
      <c r="G29" s="711"/>
      <c r="H29" s="711"/>
      <c r="I29" s="711"/>
      <c r="J29" s="711"/>
      <c r="K29" s="711"/>
      <c r="L29" s="711"/>
      <c r="M29" s="711"/>
      <c r="N29" s="705"/>
    </row>
    <row r="30" spans="1:14" ht="15.75" thickBot="1">
      <c r="A30" s="239" t="s">
        <v>832</v>
      </c>
      <c r="B30" s="240" t="s">
        <v>818</v>
      </c>
      <c r="C30" s="710">
        <v>39509949.890000001</v>
      </c>
      <c r="D30" s="711"/>
      <c r="E30" s="711"/>
      <c r="F30" s="707">
        <v>7467.45</v>
      </c>
      <c r="G30" s="711"/>
      <c r="H30" s="711"/>
      <c r="I30" s="711"/>
      <c r="J30" s="711"/>
      <c r="K30" s="711"/>
      <c r="L30" s="711"/>
      <c r="M30" s="711"/>
      <c r="N30" s="705"/>
    </row>
    <row r="31" spans="1:14" ht="15.75" thickBot="1">
      <c r="A31" s="244" t="s">
        <v>833</v>
      </c>
      <c r="B31" s="243" t="s">
        <v>45</v>
      </c>
      <c r="C31" s="710">
        <f>SUM(C9,C10,C18,C24)</f>
        <v>4467045962.96</v>
      </c>
      <c r="D31" s="705">
        <f t="shared" ref="D31:N31" si="4">SUM(D9,D10,D18,D24)</f>
        <v>3892961229.6699996</v>
      </c>
      <c r="E31" s="705">
        <f t="shared" si="4"/>
        <v>3542939.21</v>
      </c>
      <c r="F31" s="705">
        <f t="shared" si="4"/>
        <v>26633188.649999999</v>
      </c>
      <c r="G31" s="705">
        <f t="shared" si="4"/>
        <v>22047509.039999999</v>
      </c>
      <c r="H31" s="705">
        <f t="shared" si="4"/>
        <v>105403.12</v>
      </c>
      <c r="I31" s="705">
        <f t="shared" si="4"/>
        <v>0</v>
      </c>
      <c r="J31" s="705">
        <f t="shared" si="4"/>
        <v>0</v>
      </c>
      <c r="K31" s="705">
        <f t="shared" si="4"/>
        <v>0</v>
      </c>
      <c r="L31" s="705">
        <f t="shared" si="4"/>
        <v>0</v>
      </c>
      <c r="M31" s="705">
        <f t="shared" si="4"/>
        <v>0</v>
      </c>
      <c r="N31" s="705">
        <f t="shared" si="4"/>
        <v>0</v>
      </c>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tabColor theme="5" tint="-0.249977111117893"/>
  </sheetPr>
  <dimension ref="B2:P24"/>
  <sheetViews>
    <sheetView workbookViewId="0">
      <selection activeCell="N19" sqref="N19"/>
    </sheetView>
  </sheetViews>
  <sheetFormatPr defaultColWidth="9.140625" defaultRowHeight="15"/>
  <cols>
    <col min="1" max="1" width="9.140625" style="1"/>
    <col min="2" max="2" width="4.42578125" style="1" customWidth="1"/>
    <col min="3" max="3" width="14.5703125" style="1" customWidth="1"/>
    <col min="4" max="6" width="10" style="1" bestFit="1" customWidth="1"/>
    <col min="7" max="7" width="9.140625" style="1"/>
    <col min="8" max="8" width="12.42578125" style="1" customWidth="1"/>
    <col min="9" max="9" width="16" style="1" customWidth="1"/>
    <col min="10" max="10" width="10.85546875" style="1" customWidth="1"/>
    <col min="11" max="11" width="6.5703125" style="1" customWidth="1"/>
    <col min="12" max="12" width="9.140625" style="1"/>
    <col min="13" max="13" width="9.5703125" style="1" bestFit="1" customWidth="1"/>
    <col min="14" max="15" width="9.140625" style="1"/>
    <col min="16" max="16" width="12.42578125" style="1" bestFit="1" customWidth="1"/>
    <col min="17" max="16384" width="9.140625" style="1"/>
  </cols>
  <sheetData>
    <row r="2" spans="2:16">
      <c r="B2" s="227" t="s">
        <v>879</v>
      </c>
    </row>
    <row r="3" spans="2:16" ht="15.75">
      <c r="B3" s="187"/>
      <c r="C3" s="228"/>
      <c r="D3" s="228"/>
      <c r="E3" s="228"/>
      <c r="H3" s="228"/>
      <c r="I3" s="228"/>
      <c r="J3" s="91"/>
      <c r="K3" s="228"/>
    </row>
    <row r="4" spans="2:16" ht="16.5" thickBot="1">
      <c r="B4" s="187"/>
      <c r="C4" s="228"/>
      <c r="D4" s="228"/>
      <c r="E4" s="228"/>
      <c r="F4" s="1400"/>
      <c r="G4" s="1400"/>
      <c r="H4" s="228"/>
      <c r="I4" s="228"/>
      <c r="J4" s="91"/>
      <c r="K4" s="228"/>
    </row>
    <row r="5" spans="2:16" ht="16.5" thickBot="1">
      <c r="B5" s="229"/>
      <c r="C5" s="229"/>
      <c r="D5" s="230" t="s">
        <v>7</v>
      </c>
      <c r="E5" s="231" t="s">
        <v>8</v>
      </c>
      <c r="F5" s="231" t="s">
        <v>9</v>
      </c>
      <c r="G5" s="231" t="s">
        <v>46</v>
      </c>
      <c r="H5" s="231" t="s">
        <v>47</v>
      </c>
      <c r="I5" s="231" t="s">
        <v>880</v>
      </c>
      <c r="J5" s="1388" t="s">
        <v>156</v>
      </c>
      <c r="K5" s="1411"/>
    </row>
    <row r="6" spans="2:16" ht="84" customHeight="1" thickBot="1">
      <c r="B6" s="229"/>
      <c r="C6" s="229"/>
      <c r="D6" s="1394" t="s">
        <v>881</v>
      </c>
      <c r="E6" s="1395"/>
      <c r="F6" s="1395"/>
      <c r="G6" s="1396"/>
      <c r="H6" s="1402" t="s">
        <v>882</v>
      </c>
      <c r="I6" s="1398" t="s">
        <v>883</v>
      </c>
      <c r="J6" s="1394" t="s">
        <v>884</v>
      </c>
      <c r="K6" s="1402"/>
    </row>
    <row r="7" spans="2:16" ht="34.5" customHeight="1" thickBot="1">
      <c r="B7" s="276"/>
      <c r="C7" s="276"/>
      <c r="D7" s="277"/>
      <c r="E7" s="1394" t="s">
        <v>885</v>
      </c>
      <c r="F7" s="1402"/>
      <c r="G7" s="1429" t="s">
        <v>886</v>
      </c>
      <c r="H7" s="1427"/>
      <c r="I7" s="1418"/>
      <c r="J7" s="1428"/>
      <c r="K7" s="1427"/>
    </row>
    <row r="8" spans="2:16" ht="15.75">
      <c r="B8" s="229"/>
      <c r="C8" s="229"/>
      <c r="D8" s="277"/>
      <c r="E8" s="1432"/>
      <c r="F8" s="1398" t="s">
        <v>862</v>
      </c>
      <c r="G8" s="1430"/>
      <c r="H8" s="1434"/>
      <c r="I8" s="1418"/>
      <c r="J8" s="1428"/>
      <c r="K8" s="1427"/>
    </row>
    <row r="9" spans="2:16" ht="16.5" thickBot="1">
      <c r="B9" s="229"/>
      <c r="C9" s="229"/>
      <c r="D9" s="277"/>
      <c r="E9" s="1433"/>
      <c r="F9" s="1416"/>
      <c r="G9" s="1431"/>
      <c r="H9" s="1435"/>
      <c r="I9" s="1416"/>
      <c r="J9" s="1403"/>
      <c r="K9" s="1404"/>
      <c r="P9" s="683"/>
    </row>
    <row r="10" spans="2:16" ht="21.75" thickBot="1">
      <c r="B10" s="264" t="s">
        <v>178</v>
      </c>
      <c r="C10" s="278" t="s">
        <v>738</v>
      </c>
      <c r="D10" s="725">
        <f>SUM(D11:D16)</f>
        <v>23528024.689999998</v>
      </c>
      <c r="E10" s="726">
        <f t="shared" ref="E10:G10" si="0">SUM(E11:E16)</f>
        <v>23528024.689999998</v>
      </c>
      <c r="F10" s="725">
        <f t="shared" si="0"/>
        <v>23528024.689999998</v>
      </c>
      <c r="G10" s="725">
        <f t="shared" si="0"/>
        <v>23528024.689999998</v>
      </c>
      <c r="H10" s="725">
        <f>SUM(H11:H16)</f>
        <v>-7984586.3599999994</v>
      </c>
      <c r="I10" s="727"/>
      <c r="J10" s="1436"/>
      <c r="K10" s="1437"/>
      <c r="M10" s="712"/>
    </row>
    <row r="11" spans="2:16" ht="15.75" thickBot="1">
      <c r="B11" s="239" t="s">
        <v>180</v>
      </c>
      <c r="C11" s="279" t="s">
        <v>1805</v>
      </c>
      <c r="D11" s="701">
        <v>23344023.219999999</v>
      </c>
      <c r="E11" s="701">
        <v>23344023.219999999</v>
      </c>
      <c r="F11" s="701">
        <v>23344023.219999999</v>
      </c>
      <c r="G11" s="701">
        <v>23344023.219999999</v>
      </c>
      <c r="H11" s="701">
        <v>-7912524.9100000001</v>
      </c>
      <c r="I11" s="728"/>
      <c r="J11" s="1425"/>
      <c r="K11" s="1426"/>
    </row>
    <row r="12" spans="2:16" ht="15.75" thickBot="1">
      <c r="B12" s="239" t="s">
        <v>807</v>
      </c>
      <c r="C12" s="279" t="s">
        <v>1806</v>
      </c>
      <c r="D12" s="701">
        <v>90720.25</v>
      </c>
      <c r="E12" s="701">
        <v>90720.25</v>
      </c>
      <c r="F12" s="701">
        <v>90720.25</v>
      </c>
      <c r="G12" s="701">
        <v>90720.25</v>
      </c>
      <c r="H12" s="701">
        <v>-36364.92</v>
      </c>
      <c r="I12" s="728"/>
      <c r="J12" s="1425"/>
      <c r="K12" s="1426"/>
    </row>
    <row r="13" spans="2:16" ht="15.75" thickBot="1">
      <c r="B13" s="239" t="s">
        <v>809</v>
      </c>
      <c r="C13" s="279" t="s">
        <v>1807</v>
      </c>
      <c r="D13" s="701">
        <v>64629.59</v>
      </c>
      <c r="E13" s="701">
        <v>64629.59</v>
      </c>
      <c r="F13" s="701">
        <v>64629.59</v>
      </c>
      <c r="G13" s="701">
        <v>64629.59</v>
      </c>
      <c r="H13" s="701">
        <v>-22882.54</v>
      </c>
      <c r="I13" s="728"/>
      <c r="J13" s="1425"/>
      <c r="K13" s="1426"/>
    </row>
    <row r="14" spans="2:16" ht="15.75" thickBot="1">
      <c r="B14" s="239" t="s">
        <v>811</v>
      </c>
      <c r="C14" s="279" t="s">
        <v>1873</v>
      </c>
      <c r="D14" s="701">
        <v>10499.05</v>
      </c>
      <c r="E14" s="701">
        <v>10499.05</v>
      </c>
      <c r="F14" s="701">
        <v>10499.05</v>
      </c>
      <c r="G14" s="701">
        <v>10499.05</v>
      </c>
      <c r="H14" s="701">
        <v>-6445.47</v>
      </c>
      <c r="I14" s="728"/>
      <c r="J14" s="1425"/>
      <c r="K14" s="1426"/>
    </row>
    <row r="15" spans="2:16" ht="15.75" thickBot="1">
      <c r="B15" s="239" t="s">
        <v>813</v>
      </c>
      <c r="C15" s="279" t="s">
        <v>890</v>
      </c>
      <c r="D15" s="701">
        <f t="shared" ref="D15:D16" si="1">E15</f>
        <v>0</v>
      </c>
      <c r="E15" s="701"/>
      <c r="F15" s="701"/>
      <c r="G15" s="701"/>
      <c r="H15" s="701"/>
      <c r="I15" s="728"/>
      <c r="J15" s="1425"/>
      <c r="K15" s="1426"/>
    </row>
    <row r="16" spans="2:16" ht="15.75" thickBot="1">
      <c r="B16" s="239" t="s">
        <v>815</v>
      </c>
      <c r="C16" s="279" t="s">
        <v>891</v>
      </c>
      <c r="D16" s="701">
        <f t="shared" si="1"/>
        <v>18152.580000000002</v>
      </c>
      <c r="E16" s="701">
        <v>18152.580000000002</v>
      </c>
      <c r="F16" s="701">
        <v>18152.580000000002</v>
      </c>
      <c r="G16" s="701">
        <v>18152.580000000002</v>
      </c>
      <c r="H16" s="701">
        <v>-6368.52</v>
      </c>
      <c r="I16" s="728"/>
      <c r="J16" s="1425"/>
      <c r="K16" s="1426"/>
    </row>
    <row r="17" spans="2:11" ht="21.75" thickBot="1">
      <c r="B17" s="239" t="s">
        <v>817</v>
      </c>
      <c r="C17" s="243" t="s">
        <v>739</v>
      </c>
      <c r="D17" s="929">
        <v>4480276.49</v>
      </c>
      <c r="E17" s="929">
        <v>4480276.49</v>
      </c>
      <c r="F17" s="729">
        <f t="shared" ref="F17" si="2">SUM(F18:F23)</f>
        <v>0</v>
      </c>
      <c r="G17" s="730"/>
      <c r="H17" s="730"/>
      <c r="I17" s="726">
        <f>SUM(I18:I23)</f>
        <v>-59766.57</v>
      </c>
      <c r="J17" s="1438"/>
      <c r="K17" s="1439"/>
    </row>
    <row r="18" spans="2:11" ht="15.75" thickBot="1">
      <c r="B18" s="242" t="s">
        <v>819</v>
      </c>
      <c r="C18" s="279" t="s">
        <v>1805</v>
      </c>
      <c r="D18" s="701">
        <v>4480276.49</v>
      </c>
      <c r="E18" s="701">
        <v>4480276.49</v>
      </c>
      <c r="F18" s="701"/>
      <c r="G18" s="731"/>
      <c r="H18" s="731"/>
      <c r="I18" s="701">
        <v>-59766.57</v>
      </c>
      <c r="J18" s="1438"/>
      <c r="K18" s="1439"/>
    </row>
    <row r="19" spans="2:11" ht="15.75" thickBot="1">
      <c r="B19" s="239" t="s">
        <v>821</v>
      </c>
      <c r="C19" s="279" t="s">
        <v>887</v>
      </c>
      <c r="D19" s="701">
        <f t="shared" ref="D19:D23" si="3">E19</f>
        <v>0</v>
      </c>
      <c r="E19" s="701"/>
      <c r="F19" s="701"/>
      <c r="G19" s="731"/>
      <c r="H19" s="731"/>
      <c r="I19" s="701"/>
      <c r="J19" s="1438"/>
      <c r="K19" s="1439"/>
    </row>
    <row r="20" spans="2:11" ht="15.75" thickBot="1">
      <c r="B20" s="239" t="s">
        <v>822</v>
      </c>
      <c r="C20" s="279" t="s">
        <v>888</v>
      </c>
      <c r="D20" s="701">
        <f t="shared" si="3"/>
        <v>0</v>
      </c>
      <c r="E20" s="701"/>
      <c r="F20" s="701"/>
      <c r="G20" s="731"/>
      <c r="H20" s="731"/>
      <c r="I20" s="701"/>
      <c r="J20" s="1438"/>
      <c r="K20" s="1439"/>
    </row>
    <row r="21" spans="2:11" ht="15.75" thickBot="1">
      <c r="B21" s="239" t="s">
        <v>823</v>
      </c>
      <c r="C21" s="279" t="s">
        <v>889</v>
      </c>
      <c r="D21" s="701">
        <f t="shared" si="3"/>
        <v>0</v>
      </c>
      <c r="E21" s="701"/>
      <c r="F21" s="701"/>
      <c r="G21" s="731"/>
      <c r="H21" s="731"/>
      <c r="I21" s="701"/>
      <c r="J21" s="1438"/>
      <c r="K21" s="1439"/>
    </row>
    <row r="22" spans="2:11" ht="15.75" thickBot="1">
      <c r="B22" s="239" t="s">
        <v>824</v>
      </c>
      <c r="C22" s="279" t="s">
        <v>890</v>
      </c>
      <c r="D22" s="701">
        <f t="shared" si="3"/>
        <v>0</v>
      </c>
      <c r="E22" s="701"/>
      <c r="F22" s="701"/>
      <c r="G22" s="731"/>
      <c r="H22" s="731"/>
      <c r="I22" s="701"/>
      <c r="J22" s="1438"/>
      <c r="K22" s="1439"/>
    </row>
    <row r="23" spans="2:11" ht="15.75" thickBot="1">
      <c r="B23" s="239" t="s">
        <v>825</v>
      </c>
      <c r="C23" s="279" t="s">
        <v>891</v>
      </c>
      <c r="D23" s="701">
        <f t="shared" si="3"/>
        <v>0</v>
      </c>
      <c r="E23" s="701"/>
      <c r="F23" s="701"/>
      <c r="G23" s="731"/>
      <c r="H23" s="731"/>
      <c r="I23" s="701"/>
      <c r="J23" s="1438"/>
      <c r="K23" s="1439"/>
    </row>
    <row r="24" spans="2:11" ht="15.75" thickBot="1">
      <c r="B24" s="268" t="s">
        <v>826</v>
      </c>
      <c r="C24" s="243" t="s">
        <v>45</v>
      </c>
      <c r="D24" s="701">
        <f>D10+D17</f>
        <v>28008301.18</v>
      </c>
      <c r="E24" s="701">
        <f t="shared" ref="E24:K24" si="4">E10+E17</f>
        <v>28008301.18</v>
      </c>
      <c r="F24" s="701">
        <f t="shared" si="4"/>
        <v>23528024.689999998</v>
      </c>
      <c r="G24" s="701">
        <f t="shared" si="4"/>
        <v>23528024.689999998</v>
      </c>
      <c r="H24" s="701">
        <f t="shared" si="4"/>
        <v>-7984586.3599999994</v>
      </c>
      <c r="I24" s="701">
        <f t="shared" si="4"/>
        <v>-59766.57</v>
      </c>
      <c r="J24" s="1440">
        <f t="shared" si="4"/>
        <v>0</v>
      </c>
      <c r="K24" s="1441">
        <f t="shared" si="4"/>
        <v>0</v>
      </c>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topLeftCell="A3" workbookViewId="0">
      <selection activeCell="H11" sqref="H11"/>
    </sheetView>
  </sheetViews>
  <sheetFormatPr defaultColWidth="9.140625" defaultRowHeight="15"/>
  <cols>
    <col min="1" max="1" width="4.42578125" style="1" customWidth="1"/>
    <col min="2" max="2" width="25.85546875" style="1" customWidth="1"/>
    <col min="3" max="14" width="11.140625" style="712" customWidth="1"/>
    <col min="15" max="16384" width="9.140625" style="1"/>
  </cols>
  <sheetData>
    <row r="2" spans="1:14">
      <c r="A2" s="227" t="s">
        <v>776</v>
      </c>
    </row>
    <row r="3" spans="1:14" ht="16.5" thickBot="1">
      <c r="A3" s="187"/>
      <c r="B3" s="228"/>
      <c r="C3" s="790"/>
      <c r="D3" s="790"/>
      <c r="E3" s="790"/>
      <c r="F3" s="790"/>
      <c r="G3" s="790"/>
      <c r="H3" s="790"/>
      <c r="I3" s="790"/>
      <c r="J3" s="790"/>
      <c r="K3" s="790"/>
      <c r="L3" s="790"/>
      <c r="M3" s="790"/>
      <c r="N3" s="790"/>
    </row>
    <row r="4" spans="1:14" ht="16.5" thickBot="1">
      <c r="A4" s="187"/>
      <c r="B4" s="284"/>
      <c r="C4" s="791" t="s">
        <v>7</v>
      </c>
      <c r="D4" s="792" t="s">
        <v>8</v>
      </c>
      <c r="E4" s="792" t="s">
        <v>9</v>
      </c>
      <c r="F4" s="792" t="s">
        <v>46</v>
      </c>
      <c r="G4" s="792" t="s">
        <v>47</v>
      </c>
      <c r="H4" s="792" t="s">
        <v>155</v>
      </c>
      <c r="I4" s="792" t="s">
        <v>156</v>
      </c>
      <c r="J4" s="792" t="s">
        <v>157</v>
      </c>
      <c r="K4" s="792" t="s">
        <v>158</v>
      </c>
      <c r="L4" s="792" t="s">
        <v>159</v>
      </c>
      <c r="M4" s="792" t="s">
        <v>160</v>
      </c>
      <c r="N4" s="792" t="s">
        <v>161</v>
      </c>
    </row>
    <row r="5" spans="1:14" ht="21" customHeight="1" thickBot="1">
      <c r="A5" s="229"/>
      <c r="B5" s="229"/>
      <c r="C5" s="793" t="s">
        <v>805</v>
      </c>
      <c r="D5" s="794"/>
      <c r="E5" s="794"/>
      <c r="F5" s="794"/>
      <c r="G5" s="794"/>
      <c r="H5" s="794"/>
      <c r="I5" s="794"/>
      <c r="J5" s="794"/>
      <c r="K5" s="794"/>
      <c r="L5" s="794"/>
      <c r="M5" s="794"/>
      <c r="N5" s="795"/>
    </row>
    <row r="6" spans="1:14" ht="23.25" customHeight="1" thickBot="1">
      <c r="A6" s="229"/>
      <c r="B6" s="229"/>
      <c r="C6" s="796"/>
      <c r="D6" s="797" t="s">
        <v>914</v>
      </c>
      <c r="E6" s="798"/>
      <c r="F6" s="797" t="s">
        <v>915</v>
      </c>
      <c r="G6" s="799"/>
      <c r="H6" s="799"/>
      <c r="I6" s="799"/>
      <c r="J6" s="799"/>
      <c r="K6" s="799"/>
      <c r="L6" s="799"/>
      <c r="M6" s="799"/>
      <c r="N6" s="800"/>
    </row>
    <row r="7" spans="1:14" ht="19.5" customHeight="1" thickBot="1">
      <c r="A7" s="229"/>
      <c r="B7" s="229"/>
      <c r="C7" s="796"/>
      <c r="D7" s="796"/>
      <c r="E7" s="801"/>
      <c r="F7" s="796"/>
      <c r="G7" s="1442" t="s">
        <v>871</v>
      </c>
      <c r="H7" s="1444" t="s">
        <v>916</v>
      </c>
      <c r="I7" s="1445"/>
      <c r="J7" s="1445"/>
      <c r="K7" s="1445"/>
      <c r="L7" s="1445"/>
      <c r="M7" s="1445"/>
      <c r="N7" s="1446"/>
    </row>
    <row r="8" spans="1:14" ht="63.75" customHeight="1" thickBot="1">
      <c r="A8" s="229"/>
      <c r="B8" s="229"/>
      <c r="C8" s="796"/>
      <c r="D8" s="796"/>
      <c r="E8" s="802" t="s">
        <v>917</v>
      </c>
      <c r="F8" s="803"/>
      <c r="G8" s="1443"/>
      <c r="H8" s="804"/>
      <c r="I8" s="805" t="s">
        <v>918</v>
      </c>
      <c r="J8" s="805" t="s">
        <v>919</v>
      </c>
      <c r="K8" s="805" t="s">
        <v>920</v>
      </c>
      <c r="L8" s="805" t="s">
        <v>921</v>
      </c>
      <c r="M8" s="805" t="s">
        <v>922</v>
      </c>
      <c r="N8" s="805" t="s">
        <v>923</v>
      </c>
    </row>
    <row r="9" spans="1:14" ht="15.75" thickBot="1">
      <c r="A9" s="285" t="s">
        <v>178</v>
      </c>
      <c r="B9" s="286" t="s">
        <v>893</v>
      </c>
      <c r="C9" s="800">
        <v>3947661362.29</v>
      </c>
      <c r="D9" s="800">
        <v>3924133337.5999999</v>
      </c>
      <c r="E9" s="800">
        <v>3542939.21</v>
      </c>
      <c r="F9" s="800">
        <v>23528024.690000001</v>
      </c>
      <c r="G9" s="800">
        <v>22047509.039999995</v>
      </c>
      <c r="H9" s="800">
        <v>1480515.65</v>
      </c>
      <c r="I9" s="800">
        <v>1480515.65</v>
      </c>
      <c r="J9" s="800"/>
      <c r="K9" s="800"/>
      <c r="L9" s="800"/>
      <c r="M9" s="800"/>
      <c r="N9" s="800"/>
    </row>
    <row r="10" spans="1:14" ht="15.75" thickBot="1">
      <c r="A10" s="287" t="s">
        <v>180</v>
      </c>
      <c r="B10" s="288" t="s">
        <v>924</v>
      </c>
      <c r="C10" s="806"/>
      <c r="D10" s="806"/>
      <c r="E10" s="806"/>
      <c r="F10" s="806"/>
      <c r="G10" s="806"/>
      <c r="H10" s="806"/>
      <c r="I10" s="806"/>
      <c r="J10" s="806"/>
      <c r="K10" s="806"/>
      <c r="L10" s="806"/>
      <c r="M10" s="806"/>
      <c r="N10" s="806"/>
    </row>
    <row r="11" spans="1:14" ht="32.25" customHeight="1" thickBot="1">
      <c r="A11" s="287" t="s">
        <v>807</v>
      </c>
      <c r="B11" s="289" t="s">
        <v>925</v>
      </c>
      <c r="C11" s="806">
        <v>2820141601.9000001</v>
      </c>
      <c r="D11" s="806">
        <v>2808526561.0700002</v>
      </c>
      <c r="E11" s="806"/>
      <c r="F11" s="806">
        <v>11615040.83</v>
      </c>
      <c r="G11" s="806">
        <v>11399132.880000001</v>
      </c>
      <c r="H11" s="806">
        <v>215907.95</v>
      </c>
      <c r="I11" s="806">
        <v>215907.95</v>
      </c>
      <c r="J11" s="806"/>
      <c r="K11" s="806"/>
      <c r="L11" s="806"/>
      <c r="M11" s="806"/>
      <c r="N11" s="806"/>
    </row>
    <row r="12" spans="1:14" ht="62.25" customHeight="1" thickBot="1">
      <c r="A12" s="287" t="s">
        <v>809</v>
      </c>
      <c r="B12" s="290" t="s">
        <v>926</v>
      </c>
      <c r="C12" s="806">
        <v>570711057.43000007</v>
      </c>
      <c r="D12" s="806">
        <v>568679988.84000003</v>
      </c>
      <c r="E12" s="807"/>
      <c r="F12" s="806">
        <v>2031068.59</v>
      </c>
      <c r="G12" s="806">
        <v>2031068.59</v>
      </c>
      <c r="H12" s="806">
        <v>0</v>
      </c>
      <c r="I12" s="807"/>
      <c r="J12" s="807"/>
      <c r="K12" s="807"/>
      <c r="L12" s="807"/>
      <c r="M12" s="807"/>
      <c r="N12" s="807"/>
    </row>
    <row r="13" spans="1:14" ht="68.25" customHeight="1" thickBot="1">
      <c r="A13" s="287" t="s">
        <v>811</v>
      </c>
      <c r="B13" s="290" t="s">
        <v>927</v>
      </c>
      <c r="C13" s="806">
        <v>745370313.95000005</v>
      </c>
      <c r="D13" s="806">
        <v>742221561.61000001</v>
      </c>
      <c r="E13" s="807"/>
      <c r="F13" s="806">
        <v>3148752.34</v>
      </c>
      <c r="G13" s="806">
        <v>3148752.34</v>
      </c>
      <c r="H13" s="806">
        <v>0</v>
      </c>
      <c r="I13" s="807"/>
      <c r="J13" s="807"/>
      <c r="K13" s="807"/>
      <c r="L13" s="807"/>
      <c r="M13" s="807"/>
      <c r="N13" s="807"/>
    </row>
    <row r="14" spans="1:14" ht="51.75" customHeight="1" thickBot="1">
      <c r="A14" s="287" t="s">
        <v>813</v>
      </c>
      <c r="B14" s="290" t="s">
        <v>928</v>
      </c>
      <c r="C14" s="806">
        <v>957294188.79999995</v>
      </c>
      <c r="D14" s="806">
        <v>954234906.76999998</v>
      </c>
      <c r="E14" s="807"/>
      <c r="F14" s="806">
        <v>3059282.03</v>
      </c>
      <c r="G14" s="806">
        <v>3059282.03</v>
      </c>
      <c r="H14" s="806">
        <v>0</v>
      </c>
      <c r="I14" s="807"/>
      <c r="J14" s="807"/>
      <c r="K14" s="807"/>
      <c r="L14" s="807"/>
      <c r="M14" s="807"/>
      <c r="N14" s="807"/>
    </row>
    <row r="15" spans="1:14" ht="35.25" customHeight="1" thickBot="1">
      <c r="A15" s="291" t="s">
        <v>815</v>
      </c>
      <c r="B15" s="274" t="s">
        <v>929</v>
      </c>
      <c r="C15" s="806">
        <v>-29725481.199999999</v>
      </c>
      <c r="D15" s="806">
        <v>-21740894.84</v>
      </c>
      <c r="E15" s="806"/>
      <c r="F15" s="806">
        <v>-7984586.3600000003</v>
      </c>
      <c r="G15" s="806">
        <v>-7081936.7599999998</v>
      </c>
      <c r="H15" s="806">
        <v>-902649.6</v>
      </c>
      <c r="I15" s="806">
        <v>-902649.6</v>
      </c>
      <c r="J15" s="806"/>
      <c r="K15" s="806"/>
      <c r="L15" s="806"/>
      <c r="M15" s="806"/>
      <c r="N15" s="806"/>
    </row>
    <row r="16" spans="1:14" ht="15.75" thickBot="1">
      <c r="A16" s="291" t="s">
        <v>817</v>
      </c>
      <c r="B16" s="274" t="s">
        <v>930</v>
      </c>
      <c r="C16" s="808"/>
      <c r="D16" s="808"/>
      <c r="E16" s="808"/>
      <c r="F16" s="808"/>
      <c r="G16" s="808"/>
      <c r="H16" s="808"/>
      <c r="I16" s="808"/>
      <c r="J16" s="808"/>
      <c r="K16" s="808"/>
      <c r="L16" s="808"/>
      <c r="M16" s="808"/>
      <c r="N16" s="808"/>
    </row>
    <row r="17" spans="1:14" ht="31.5" customHeight="1" thickBot="1">
      <c r="A17" s="287" t="s">
        <v>819</v>
      </c>
      <c r="B17" s="288" t="s">
        <v>931</v>
      </c>
      <c r="C17" s="809"/>
      <c r="D17" s="810"/>
      <c r="E17" s="810"/>
      <c r="F17" s="810"/>
      <c r="G17" s="810"/>
      <c r="H17" s="810"/>
      <c r="I17" s="811"/>
      <c r="J17" s="811"/>
      <c r="K17" s="811"/>
      <c r="L17" s="811"/>
      <c r="M17" s="811"/>
      <c r="N17" s="811"/>
    </row>
    <row r="18" spans="1:14" ht="30.75" customHeight="1" thickBot="1">
      <c r="A18" s="287" t="s">
        <v>821</v>
      </c>
      <c r="B18" s="289" t="s">
        <v>932</v>
      </c>
      <c r="C18" s="809"/>
      <c r="D18" s="810"/>
      <c r="E18" s="810"/>
      <c r="F18" s="810"/>
      <c r="G18" s="810"/>
      <c r="H18" s="810"/>
      <c r="I18" s="811"/>
      <c r="J18" s="811"/>
      <c r="K18" s="811"/>
      <c r="L18" s="811"/>
      <c r="M18" s="811"/>
      <c r="N18" s="811"/>
    </row>
    <row r="19" spans="1:14" ht="31.5" customHeight="1" thickBot="1">
      <c r="A19" s="287" t="s">
        <v>822</v>
      </c>
      <c r="B19" s="288" t="s">
        <v>933</v>
      </c>
      <c r="C19" s="809"/>
      <c r="D19" s="810"/>
      <c r="E19" s="810"/>
      <c r="F19" s="810"/>
      <c r="G19" s="810"/>
      <c r="H19" s="810"/>
      <c r="I19" s="811"/>
      <c r="J19" s="811"/>
      <c r="K19" s="811"/>
      <c r="L19" s="811"/>
      <c r="M19" s="811"/>
      <c r="N19" s="811"/>
    </row>
    <row r="20" spans="1:14" ht="29.25" customHeight="1" thickBot="1">
      <c r="A20" s="287" t="s">
        <v>823</v>
      </c>
      <c r="B20" s="289" t="s">
        <v>932</v>
      </c>
      <c r="C20" s="809"/>
      <c r="D20" s="810"/>
      <c r="E20" s="810"/>
      <c r="F20" s="810"/>
      <c r="G20" s="810"/>
      <c r="H20" s="810"/>
      <c r="I20" s="811"/>
      <c r="J20" s="811"/>
      <c r="K20" s="811"/>
      <c r="L20" s="811"/>
      <c r="M20" s="811"/>
      <c r="N20" s="811"/>
    </row>
    <row r="21" spans="1:14" ht="15.75" thickBot="1">
      <c r="A21" s="291" t="s">
        <v>824</v>
      </c>
      <c r="B21" s="274" t="s">
        <v>934</v>
      </c>
      <c r="C21" s="809"/>
      <c r="D21" s="810"/>
      <c r="E21" s="810"/>
      <c r="F21" s="810"/>
      <c r="G21" s="810"/>
      <c r="H21" s="810"/>
      <c r="I21" s="811"/>
      <c r="J21" s="811"/>
      <c r="K21" s="811"/>
      <c r="L21" s="811"/>
      <c r="M21" s="811"/>
      <c r="N21" s="811"/>
    </row>
    <row r="22" spans="1:14" ht="15.75" thickBot="1">
      <c r="A22" s="291" t="s">
        <v>825</v>
      </c>
      <c r="B22" s="274" t="s">
        <v>792</v>
      </c>
      <c r="C22" s="809"/>
      <c r="D22" s="810"/>
      <c r="E22" s="810"/>
      <c r="F22" s="810"/>
      <c r="G22" s="810"/>
      <c r="H22" s="810"/>
      <c r="I22" s="811"/>
      <c r="J22" s="811"/>
      <c r="K22" s="811"/>
      <c r="L22" s="811"/>
      <c r="M22" s="811"/>
      <c r="N22" s="81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defaultColWidth="9.140625" defaultRowHeight="15"/>
  <cols>
    <col min="1" max="1" width="9.140625" style="1"/>
    <col min="2" max="2" width="15.85546875" style="1" customWidth="1"/>
    <col min="3" max="16384" width="9.140625" style="1"/>
  </cols>
  <sheetData>
    <row r="1" spans="1:24">
      <c r="A1" s="227" t="s">
        <v>778</v>
      </c>
    </row>
    <row r="2" spans="1:24" ht="16.5" thickBot="1">
      <c r="A2" s="228"/>
      <c r="B2" s="228"/>
      <c r="C2" s="296"/>
      <c r="D2" s="1400"/>
      <c r="E2" s="1400"/>
      <c r="F2" s="1400"/>
      <c r="G2" s="296"/>
      <c r="H2" s="1400"/>
      <c r="I2" s="1400"/>
      <c r="J2" s="1400"/>
      <c r="K2" s="296"/>
      <c r="L2" s="1400"/>
      <c r="M2" s="1400"/>
      <c r="N2" s="1400"/>
      <c r="O2" s="1400"/>
      <c r="P2" s="1400"/>
      <c r="Q2" s="1400"/>
      <c r="R2" s="1400"/>
      <c r="S2" s="296"/>
      <c r="T2" s="1400"/>
      <c r="U2" s="1400"/>
      <c r="V2" s="296"/>
      <c r="W2" s="1400"/>
      <c r="X2" s="1400"/>
    </row>
    <row r="3" spans="1:24" ht="15.75" thickBot="1">
      <c r="A3" s="297"/>
      <c r="B3" s="297"/>
      <c r="C3" s="1447" t="s">
        <v>7</v>
      </c>
      <c r="D3" s="1448"/>
      <c r="E3" s="298" t="s">
        <v>8</v>
      </c>
      <c r="F3" s="1447" t="s">
        <v>9</v>
      </c>
      <c r="G3" s="1449"/>
      <c r="H3" s="1448"/>
      <c r="I3" s="298" t="s">
        <v>46</v>
      </c>
      <c r="J3" s="1447" t="s">
        <v>47</v>
      </c>
      <c r="K3" s="1448"/>
      <c r="L3" s="1447" t="s">
        <v>155</v>
      </c>
      <c r="M3" s="1448"/>
      <c r="N3" s="1447" t="s">
        <v>156</v>
      </c>
      <c r="O3" s="1449"/>
      <c r="P3" s="1448"/>
      <c r="Q3" s="299" t="s">
        <v>157</v>
      </c>
      <c r="R3" s="1447" t="s">
        <v>158</v>
      </c>
      <c r="S3" s="1448"/>
      <c r="T3" s="299" t="s">
        <v>159</v>
      </c>
      <c r="U3" s="1447" t="s">
        <v>160</v>
      </c>
      <c r="V3" s="1448"/>
      <c r="W3" s="1447" t="s">
        <v>161</v>
      </c>
      <c r="X3" s="1448"/>
    </row>
    <row r="4" spans="1:24" ht="15.75" thickBot="1">
      <c r="A4" s="300"/>
      <c r="B4" s="300"/>
      <c r="C4" s="1455" t="s">
        <v>945</v>
      </c>
      <c r="D4" s="1456"/>
      <c r="E4" s="1457"/>
      <c r="F4" s="1461" t="s">
        <v>946</v>
      </c>
      <c r="G4" s="1462"/>
      <c r="H4" s="1462"/>
      <c r="I4" s="1462"/>
      <c r="J4" s="1462"/>
      <c r="K4" s="1462"/>
      <c r="L4" s="1462"/>
      <c r="M4" s="1462"/>
      <c r="N4" s="1463"/>
      <c r="O4" s="1463"/>
      <c r="P4" s="1463"/>
      <c r="Q4" s="301"/>
      <c r="R4" s="1463"/>
      <c r="S4" s="1463"/>
      <c r="T4" s="301"/>
      <c r="U4" s="1463"/>
      <c r="V4" s="1463"/>
      <c r="W4" s="1463"/>
      <c r="X4" s="1464"/>
    </row>
    <row r="5" spans="1:24" ht="15.75" thickBot="1">
      <c r="A5" s="300"/>
      <c r="B5" s="302"/>
      <c r="C5" s="1458"/>
      <c r="D5" s="1459"/>
      <c r="E5" s="1460"/>
      <c r="F5" s="1465"/>
      <c r="G5" s="1466"/>
      <c r="H5" s="1466"/>
      <c r="I5" s="1467"/>
      <c r="J5" s="1450" t="s">
        <v>947</v>
      </c>
      <c r="K5" s="1451"/>
      <c r="L5" s="1451"/>
      <c r="M5" s="1452"/>
      <c r="N5" s="1453" t="s">
        <v>948</v>
      </c>
      <c r="O5" s="1451"/>
      <c r="P5" s="1451"/>
      <c r="Q5" s="1452"/>
      <c r="R5" s="1453" t="s">
        <v>949</v>
      </c>
      <c r="S5" s="1451"/>
      <c r="T5" s="1452"/>
      <c r="U5" s="1453" t="s">
        <v>950</v>
      </c>
      <c r="V5" s="1451"/>
      <c r="W5" s="1451"/>
      <c r="X5" s="1452"/>
    </row>
    <row r="6" spans="1:24" ht="30" thickBot="1">
      <c r="A6" s="300"/>
      <c r="B6" s="303"/>
      <c r="C6" s="1450" t="s">
        <v>893</v>
      </c>
      <c r="D6" s="1454"/>
      <c r="E6" s="304" t="s">
        <v>937</v>
      </c>
      <c r="F6" s="1450" t="s">
        <v>936</v>
      </c>
      <c r="G6" s="1454"/>
      <c r="H6" s="1450" t="s">
        <v>937</v>
      </c>
      <c r="I6" s="1454"/>
      <c r="J6" s="1450" t="s">
        <v>936</v>
      </c>
      <c r="K6" s="1451"/>
      <c r="L6" s="1454"/>
      <c r="M6" s="305" t="s">
        <v>937</v>
      </c>
      <c r="N6" s="1450" t="s">
        <v>936</v>
      </c>
      <c r="O6" s="1454"/>
      <c r="P6" s="1450" t="s">
        <v>937</v>
      </c>
      <c r="Q6" s="1454"/>
      <c r="R6" s="1450" t="s">
        <v>936</v>
      </c>
      <c r="S6" s="1454"/>
      <c r="T6" s="305" t="s">
        <v>937</v>
      </c>
      <c r="U6" s="1450" t="s">
        <v>936</v>
      </c>
      <c r="V6" s="1451"/>
      <c r="W6" s="1454"/>
      <c r="X6" s="298" t="s">
        <v>937</v>
      </c>
    </row>
    <row r="7" spans="1:24" ht="30" thickBot="1">
      <c r="A7" s="306" t="s">
        <v>178</v>
      </c>
      <c r="B7" s="303" t="s">
        <v>951</v>
      </c>
      <c r="C7" s="1471"/>
      <c r="D7" s="1472"/>
      <c r="E7" s="303"/>
      <c r="F7" s="1471"/>
      <c r="G7" s="1472"/>
      <c r="H7" s="1471"/>
      <c r="I7" s="1472"/>
      <c r="J7" s="1468"/>
      <c r="K7" s="1470"/>
      <c r="L7" s="1469"/>
      <c r="M7" s="307"/>
      <c r="N7" s="1468"/>
      <c r="O7" s="1469"/>
      <c r="P7" s="1468"/>
      <c r="Q7" s="1469"/>
      <c r="R7" s="1468"/>
      <c r="S7" s="1469"/>
      <c r="T7" s="307"/>
      <c r="U7" s="1468"/>
      <c r="V7" s="1470"/>
      <c r="W7" s="1469"/>
      <c r="X7" s="308"/>
    </row>
    <row r="8" spans="1:24" ht="39.75" thickBot="1">
      <c r="A8" s="309" t="s">
        <v>180</v>
      </c>
      <c r="B8" s="303" t="s">
        <v>952</v>
      </c>
      <c r="C8" s="1471"/>
      <c r="D8" s="1472"/>
      <c r="E8" s="303"/>
      <c r="F8" s="1471"/>
      <c r="G8" s="1472"/>
      <c r="H8" s="1471"/>
      <c r="I8" s="1472"/>
      <c r="J8" s="1471"/>
      <c r="K8" s="1473"/>
      <c r="L8" s="1472"/>
      <c r="M8" s="303"/>
      <c r="N8" s="1471"/>
      <c r="O8" s="1472"/>
      <c r="P8" s="1471"/>
      <c r="Q8" s="1472"/>
      <c r="R8" s="1471"/>
      <c r="S8" s="1472"/>
      <c r="T8" s="303"/>
      <c r="U8" s="1471"/>
      <c r="V8" s="1473"/>
      <c r="W8" s="1472"/>
      <c r="X8" s="303"/>
    </row>
    <row r="9" spans="1:24" ht="30" thickBot="1">
      <c r="A9" s="310" t="s">
        <v>807</v>
      </c>
      <c r="B9" s="311" t="s">
        <v>940</v>
      </c>
      <c r="C9" s="1471"/>
      <c r="D9" s="1472"/>
      <c r="E9" s="303"/>
      <c r="F9" s="1471"/>
      <c r="G9" s="1472"/>
      <c r="H9" s="1471"/>
      <c r="I9" s="1472"/>
      <c r="J9" s="1471"/>
      <c r="K9" s="1473"/>
      <c r="L9" s="1472"/>
      <c r="M9" s="303"/>
      <c r="N9" s="1471"/>
      <c r="O9" s="1472"/>
      <c r="P9" s="1471"/>
      <c r="Q9" s="1472"/>
      <c r="R9" s="1471"/>
      <c r="S9" s="1472"/>
      <c r="T9" s="303"/>
      <c r="U9" s="1471"/>
      <c r="V9" s="1473"/>
      <c r="W9" s="1472"/>
      <c r="X9" s="303"/>
    </row>
    <row r="10" spans="1:24" ht="30" thickBot="1">
      <c r="A10" s="310" t="s">
        <v>809</v>
      </c>
      <c r="B10" s="311" t="s">
        <v>953</v>
      </c>
      <c r="C10" s="1471"/>
      <c r="D10" s="1472"/>
      <c r="E10" s="303"/>
      <c r="F10" s="1471"/>
      <c r="G10" s="1472"/>
      <c r="H10" s="1471"/>
      <c r="I10" s="1472"/>
      <c r="J10" s="1471"/>
      <c r="K10" s="1473"/>
      <c r="L10" s="1472"/>
      <c r="M10" s="303"/>
      <c r="N10" s="1471"/>
      <c r="O10" s="1472"/>
      <c r="P10" s="1471"/>
      <c r="Q10" s="1472"/>
      <c r="R10" s="1471"/>
      <c r="S10" s="1472"/>
      <c r="T10" s="303"/>
      <c r="U10" s="1471"/>
      <c r="V10" s="1473"/>
      <c r="W10" s="1472"/>
      <c r="X10" s="303"/>
    </row>
    <row r="11" spans="1:24" ht="30" thickBot="1">
      <c r="A11" s="310" t="s">
        <v>811</v>
      </c>
      <c r="B11" s="311" t="s">
        <v>942</v>
      </c>
      <c r="C11" s="1471"/>
      <c r="D11" s="1472"/>
      <c r="E11" s="303"/>
      <c r="F11" s="1471"/>
      <c r="G11" s="1472"/>
      <c r="H11" s="1471"/>
      <c r="I11" s="1472"/>
      <c r="J11" s="1471"/>
      <c r="K11" s="1473"/>
      <c r="L11" s="1472"/>
      <c r="M11" s="303"/>
      <c r="N11" s="1471"/>
      <c r="O11" s="1472"/>
      <c r="P11" s="1471"/>
      <c r="Q11" s="1472"/>
      <c r="R11" s="1471"/>
      <c r="S11" s="1472"/>
      <c r="T11" s="303"/>
      <c r="U11" s="1471"/>
      <c r="V11" s="1473"/>
      <c r="W11" s="1472"/>
      <c r="X11" s="303"/>
    </row>
    <row r="12" spans="1:24" ht="20.25" thickBot="1">
      <c r="A12" s="310" t="s">
        <v>813</v>
      </c>
      <c r="B12" s="311" t="s">
        <v>943</v>
      </c>
      <c r="C12" s="1471"/>
      <c r="D12" s="1472"/>
      <c r="E12" s="303"/>
      <c r="F12" s="1471"/>
      <c r="G12" s="1472"/>
      <c r="H12" s="1471"/>
      <c r="I12" s="1472"/>
      <c r="J12" s="1471"/>
      <c r="K12" s="1473"/>
      <c r="L12" s="1472"/>
      <c r="M12" s="303"/>
      <c r="N12" s="1471"/>
      <c r="O12" s="1472"/>
      <c r="P12" s="1471"/>
      <c r="Q12" s="1472"/>
      <c r="R12" s="1471"/>
      <c r="S12" s="1472"/>
      <c r="T12" s="303"/>
      <c r="U12" s="1471"/>
      <c r="V12" s="1473"/>
      <c r="W12" s="1472"/>
      <c r="X12" s="303"/>
    </row>
    <row r="13" spans="1:24" ht="15.75" thickBot="1">
      <c r="A13" s="310" t="s">
        <v>815</v>
      </c>
      <c r="B13" s="311" t="s">
        <v>944</v>
      </c>
      <c r="C13" s="1471"/>
      <c r="D13" s="1472"/>
      <c r="E13" s="303"/>
      <c r="F13" s="1471"/>
      <c r="G13" s="1472"/>
      <c r="H13" s="1471"/>
      <c r="I13" s="1472"/>
      <c r="J13" s="1471"/>
      <c r="K13" s="1473"/>
      <c r="L13" s="1472"/>
      <c r="M13" s="303"/>
      <c r="N13" s="1471"/>
      <c r="O13" s="1472"/>
      <c r="P13" s="1471"/>
      <c r="Q13" s="1472"/>
      <c r="R13" s="1471"/>
      <c r="S13" s="1472"/>
      <c r="T13" s="303"/>
      <c r="U13" s="1471"/>
      <c r="V13" s="1473"/>
      <c r="W13" s="1472"/>
      <c r="X13" s="303"/>
    </row>
    <row r="14" spans="1:24" ht="15.75" thickBot="1">
      <c r="A14" s="312" t="s">
        <v>817</v>
      </c>
      <c r="B14" s="313" t="s">
        <v>45</v>
      </c>
      <c r="C14" s="1471"/>
      <c r="D14" s="1472"/>
      <c r="E14" s="303"/>
      <c r="F14" s="1471"/>
      <c r="G14" s="1472"/>
      <c r="H14" s="1471"/>
      <c r="I14" s="1472"/>
      <c r="J14" s="1471"/>
      <c r="K14" s="1473"/>
      <c r="L14" s="1472"/>
      <c r="M14" s="303"/>
      <c r="N14" s="1471"/>
      <c r="O14" s="1472"/>
      <c r="P14" s="1471"/>
      <c r="Q14" s="1472"/>
      <c r="R14" s="1471"/>
      <c r="S14" s="1472"/>
      <c r="T14" s="303"/>
      <c r="U14" s="1471"/>
      <c r="V14" s="1473"/>
      <c r="W14" s="1472"/>
      <c r="X14" s="303"/>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defaultColWidth="9.140625" defaultRowHeight="15"/>
  <cols>
    <col min="1" max="1" width="19.5703125" style="1" customWidth="1"/>
    <col min="2" max="2" width="12.42578125" style="1" bestFit="1" customWidth="1"/>
    <col min="3" max="3" width="82.5703125" style="1" customWidth="1"/>
    <col min="4" max="16384" width="9.140625" style="1"/>
  </cols>
  <sheetData>
    <row r="1" spans="1:3" ht="21">
      <c r="A1" s="314" t="s">
        <v>954</v>
      </c>
      <c r="B1" s="210"/>
      <c r="C1" s="210"/>
    </row>
    <row r="2" spans="1:3" ht="21">
      <c r="A2" s="1" t="s">
        <v>120</v>
      </c>
      <c r="B2" s="210"/>
      <c r="C2" s="210"/>
    </row>
    <row r="3" spans="1:3">
      <c r="B3" s="315"/>
    </row>
    <row r="5" spans="1:3">
      <c r="A5" s="15" t="s">
        <v>121</v>
      </c>
      <c r="B5" s="45" t="s">
        <v>113</v>
      </c>
      <c r="C5" s="44" t="s">
        <v>114</v>
      </c>
    </row>
    <row r="6" spans="1:3" ht="60">
      <c r="A6" s="15" t="s">
        <v>956</v>
      </c>
      <c r="B6" s="15" t="s">
        <v>116</v>
      </c>
      <c r="C6" s="212" t="s">
        <v>957</v>
      </c>
    </row>
    <row r="7" spans="1:3" ht="30">
      <c r="A7" s="15" t="s">
        <v>958</v>
      </c>
      <c r="B7" s="15" t="s">
        <v>117</v>
      </c>
      <c r="C7" s="211" t="s">
        <v>959</v>
      </c>
    </row>
    <row r="8" spans="1:3" ht="30">
      <c r="A8" s="15" t="s">
        <v>960</v>
      </c>
      <c r="B8" s="15" t="s">
        <v>961</v>
      </c>
      <c r="C8" s="211" t="s">
        <v>962</v>
      </c>
    </row>
    <row r="9" spans="1:3" ht="60">
      <c r="A9" s="15" t="s">
        <v>963</v>
      </c>
      <c r="B9" s="15" t="s">
        <v>132</v>
      </c>
      <c r="C9" s="211" t="s">
        <v>964</v>
      </c>
    </row>
    <row r="10" spans="1:3" ht="30">
      <c r="A10" s="15" t="s">
        <v>965</v>
      </c>
      <c r="B10" s="15" t="s">
        <v>134</v>
      </c>
      <c r="C10" s="211" t="s">
        <v>966</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topLeftCell="A6" workbookViewId="0">
      <selection activeCell="D12" sqref="D12"/>
    </sheetView>
  </sheetViews>
  <sheetFormatPr defaultColWidth="9.140625" defaultRowHeight="15"/>
  <cols>
    <col min="1" max="1" width="9.140625" style="1"/>
    <col min="2" max="2" width="4.5703125" style="1" customWidth="1"/>
    <col min="3" max="3" width="25" style="1" customWidth="1"/>
    <col min="4" max="4" width="11.42578125" style="1" bestFit="1" customWidth="1"/>
    <col min="5" max="6" width="9.140625" style="1"/>
    <col min="7" max="7" width="13" style="1" customWidth="1"/>
    <col min="8" max="8" width="12.42578125" style="1" customWidth="1"/>
    <col min="9" max="9" width="20.42578125" style="1" customWidth="1"/>
    <col min="10" max="16384" width="9.140625" style="1"/>
  </cols>
  <sheetData>
    <row r="2" spans="2:9">
      <c r="B2" s="227" t="s">
        <v>892</v>
      </c>
    </row>
    <row r="3" spans="2:9" ht="16.5" thickBot="1">
      <c r="B3" s="187"/>
      <c r="C3" s="228"/>
      <c r="D3" s="228"/>
      <c r="E3" s="1400"/>
      <c r="F3" s="1400"/>
      <c r="G3" s="228"/>
      <c r="H3" s="228"/>
      <c r="I3" s="228"/>
    </row>
    <row r="4" spans="2:9" ht="16.5" thickBot="1">
      <c r="B4" s="229"/>
      <c r="C4" s="229"/>
      <c r="D4" s="230" t="s">
        <v>7</v>
      </c>
      <c r="E4" s="231" t="s">
        <v>8</v>
      </c>
      <c r="F4" s="231" t="s">
        <v>9</v>
      </c>
      <c r="G4" s="231" t="s">
        <v>46</v>
      </c>
      <c r="H4" s="231" t="s">
        <v>47</v>
      </c>
      <c r="I4" s="231" t="s">
        <v>155</v>
      </c>
    </row>
    <row r="5" spans="2:9" ht="19.5" customHeight="1" thickBot="1">
      <c r="B5" s="229"/>
      <c r="C5" s="229"/>
      <c r="D5" s="1394" t="s">
        <v>893</v>
      </c>
      <c r="E5" s="1395"/>
      <c r="F5" s="1395"/>
      <c r="G5" s="1396"/>
      <c r="H5" s="1402" t="s">
        <v>882</v>
      </c>
      <c r="I5" s="1398" t="s">
        <v>884</v>
      </c>
    </row>
    <row r="6" spans="2:9" ht="49.5" customHeight="1" thickBot="1">
      <c r="B6" s="276"/>
      <c r="C6" s="276"/>
      <c r="D6" s="280"/>
      <c r="E6" s="1394" t="s">
        <v>885</v>
      </c>
      <c r="F6" s="1402"/>
      <c r="G6" s="235" t="s">
        <v>894</v>
      </c>
      <c r="H6" s="1427"/>
      <c r="I6" s="1418"/>
    </row>
    <row r="7" spans="2:9" ht="15.75">
      <c r="B7" s="229"/>
      <c r="C7" s="229"/>
      <c r="D7" s="277"/>
      <c r="E7" s="1477"/>
      <c r="F7" s="1398" t="s">
        <v>862</v>
      </c>
      <c r="G7" s="1477"/>
      <c r="H7" s="1427"/>
      <c r="I7" s="1418"/>
    </row>
    <row r="8" spans="2:9" ht="16.5" thickBot="1">
      <c r="B8" s="229"/>
      <c r="C8" s="229"/>
      <c r="D8" s="281"/>
      <c r="E8" s="1478"/>
      <c r="F8" s="1416"/>
      <c r="G8" s="1479"/>
      <c r="H8" s="1476"/>
      <c r="I8" s="1399"/>
    </row>
    <row r="9" spans="2:9" ht="15.75" thickBot="1">
      <c r="B9" s="236" t="s">
        <v>178</v>
      </c>
      <c r="C9" s="237" t="s">
        <v>895</v>
      </c>
      <c r="D9" s="701">
        <v>100904763.7</v>
      </c>
      <c r="E9" s="701">
        <v>6164.96</v>
      </c>
      <c r="F9" s="701">
        <v>6164.96</v>
      </c>
      <c r="G9" s="701">
        <f>D9</f>
        <v>100904763.7</v>
      </c>
      <c r="H9" s="701">
        <v>-340531.95</v>
      </c>
      <c r="I9" s="714"/>
    </row>
    <row r="10" spans="2:9" ht="15.75" thickBot="1">
      <c r="B10" s="282" t="s">
        <v>180</v>
      </c>
      <c r="C10" s="238" t="s">
        <v>896</v>
      </c>
      <c r="D10" s="714">
        <v>1552480.97</v>
      </c>
      <c r="E10" s="714">
        <v>54448.73</v>
      </c>
      <c r="F10" s="714">
        <v>54448.73</v>
      </c>
      <c r="G10" s="714">
        <f t="shared" ref="G10:G27" si="0">D10</f>
        <v>1552480.97</v>
      </c>
      <c r="H10" s="714">
        <v>-80598.3</v>
      </c>
      <c r="I10" s="714"/>
    </row>
    <row r="11" spans="2:9" ht="15.75" thickBot="1">
      <c r="B11" s="282" t="s">
        <v>807</v>
      </c>
      <c r="C11" s="238" t="s">
        <v>897</v>
      </c>
      <c r="D11" s="714">
        <v>178570391.63</v>
      </c>
      <c r="E11" s="714">
        <v>12816224.41</v>
      </c>
      <c r="F11" s="714">
        <v>12816224.41</v>
      </c>
      <c r="G11" s="714">
        <f t="shared" si="0"/>
        <v>178570391.63</v>
      </c>
      <c r="H11" s="714">
        <v>-5034696.5199999996</v>
      </c>
      <c r="I11" s="714"/>
    </row>
    <row r="12" spans="2:9" ht="21.75" thickBot="1">
      <c r="B12" s="282" t="s">
        <v>809</v>
      </c>
      <c r="C12" s="238" t="s">
        <v>898</v>
      </c>
      <c r="D12" s="714">
        <v>176517813.31</v>
      </c>
      <c r="E12" s="714">
        <v>11993.29</v>
      </c>
      <c r="F12" s="714">
        <v>11993.29</v>
      </c>
      <c r="G12" s="714">
        <f t="shared" si="0"/>
        <v>176517813.31</v>
      </c>
      <c r="H12" s="714">
        <v>-1078257.43</v>
      </c>
      <c r="I12" s="714"/>
    </row>
    <row r="13" spans="2:9" ht="15.75" thickBot="1">
      <c r="B13" s="282" t="s">
        <v>811</v>
      </c>
      <c r="C13" s="238" t="s">
        <v>899</v>
      </c>
      <c r="D13" s="714">
        <v>17644471.829999998</v>
      </c>
      <c r="E13" s="714">
        <v>0</v>
      </c>
      <c r="F13" s="714">
        <v>0</v>
      </c>
      <c r="G13" s="714">
        <f t="shared" si="0"/>
        <v>17644471.829999998</v>
      </c>
      <c r="H13" s="714">
        <v>-209344.16</v>
      </c>
      <c r="I13" s="714"/>
    </row>
    <row r="14" spans="2:9" ht="15.75" thickBot="1">
      <c r="B14" s="282" t="s">
        <v>813</v>
      </c>
      <c r="C14" s="238" t="s">
        <v>900</v>
      </c>
      <c r="D14" s="714">
        <v>100107303.64</v>
      </c>
      <c r="E14" s="714">
        <v>32680.78</v>
      </c>
      <c r="F14" s="714">
        <v>32680.78</v>
      </c>
      <c r="G14" s="714">
        <f t="shared" si="0"/>
        <v>100107303.64</v>
      </c>
      <c r="H14" s="714">
        <v>-1607130.59</v>
      </c>
      <c r="I14" s="714"/>
    </row>
    <row r="15" spans="2:9" ht="15.75" thickBot="1">
      <c r="B15" s="282" t="s">
        <v>815</v>
      </c>
      <c r="C15" s="238" t="s">
        <v>901</v>
      </c>
      <c r="D15" s="714">
        <v>200316788.06</v>
      </c>
      <c r="E15" s="714">
        <v>1335564.44</v>
      </c>
      <c r="F15" s="714">
        <v>1335564.44</v>
      </c>
      <c r="G15" s="714">
        <f t="shared" si="0"/>
        <v>200316788.06</v>
      </c>
      <c r="H15" s="714">
        <v>-1902723.39</v>
      </c>
      <c r="I15" s="714"/>
    </row>
    <row r="16" spans="2:9" ht="15.75" thickBot="1">
      <c r="B16" s="282" t="s">
        <v>817</v>
      </c>
      <c r="C16" s="238" t="s">
        <v>902</v>
      </c>
      <c r="D16" s="714">
        <v>77576690.969999999</v>
      </c>
      <c r="E16" s="714">
        <v>0</v>
      </c>
      <c r="F16" s="714">
        <v>0</v>
      </c>
      <c r="G16" s="714">
        <f t="shared" si="0"/>
        <v>77576690.969999999</v>
      </c>
      <c r="H16" s="714">
        <v>-695083.6</v>
      </c>
      <c r="I16" s="714"/>
    </row>
    <row r="17" spans="2:9" ht="21.75" thickBot="1">
      <c r="B17" s="242" t="s">
        <v>819</v>
      </c>
      <c r="C17" s="238" t="s">
        <v>903</v>
      </c>
      <c r="D17" s="714">
        <v>25858585.850000001</v>
      </c>
      <c r="E17" s="714">
        <v>405638.67</v>
      </c>
      <c r="F17" s="714">
        <v>405638.67</v>
      </c>
      <c r="G17" s="714">
        <f t="shared" si="0"/>
        <v>25858585.850000001</v>
      </c>
      <c r="H17" s="714">
        <v>-182625.02</v>
      </c>
      <c r="I17" s="714"/>
    </row>
    <row r="18" spans="2:9" ht="15.75" thickBot="1">
      <c r="B18" s="282" t="s">
        <v>821</v>
      </c>
      <c r="C18" s="238" t="s">
        <v>904</v>
      </c>
      <c r="D18" s="714">
        <v>16030438.58</v>
      </c>
      <c r="E18" s="714">
        <v>45460</v>
      </c>
      <c r="F18" s="714">
        <v>45460</v>
      </c>
      <c r="G18" s="714">
        <f t="shared" si="0"/>
        <v>16030438.58</v>
      </c>
      <c r="H18" s="714">
        <v>-58953.67</v>
      </c>
      <c r="I18" s="714"/>
    </row>
    <row r="19" spans="2:9" ht="15.75" thickBot="1">
      <c r="B19" s="282" t="s">
        <v>822</v>
      </c>
      <c r="C19" s="238" t="s">
        <v>905</v>
      </c>
      <c r="D19" s="714">
        <v>0</v>
      </c>
      <c r="E19" s="1474">
        <v>0</v>
      </c>
      <c r="F19" s="1475"/>
      <c r="G19" s="714">
        <f t="shared" si="0"/>
        <v>0</v>
      </c>
      <c r="H19" s="714">
        <v>0</v>
      </c>
      <c r="I19" s="714"/>
    </row>
    <row r="20" spans="2:9" ht="15.75" thickBot="1">
      <c r="B20" s="282" t="s">
        <v>823</v>
      </c>
      <c r="C20" s="238" t="s">
        <v>906</v>
      </c>
      <c r="D20" s="714">
        <v>873518245.84000003</v>
      </c>
      <c r="E20" s="714">
        <v>824326.42</v>
      </c>
      <c r="F20" s="714">
        <v>824326.42</v>
      </c>
      <c r="G20" s="714">
        <f t="shared" si="0"/>
        <v>873518245.84000003</v>
      </c>
      <c r="H20" s="714">
        <v>-7359147.7000000002</v>
      </c>
      <c r="I20" s="714"/>
    </row>
    <row r="21" spans="2:9" ht="21.75" thickBot="1">
      <c r="B21" s="282" t="s">
        <v>824</v>
      </c>
      <c r="C21" s="238" t="s">
        <v>907</v>
      </c>
      <c r="D21" s="714">
        <v>84880556.540000007</v>
      </c>
      <c r="E21" s="714">
        <v>375873.23</v>
      </c>
      <c r="F21" s="714">
        <v>375873.23</v>
      </c>
      <c r="G21" s="714">
        <f t="shared" si="0"/>
        <v>84880556.540000007</v>
      </c>
      <c r="H21" s="714">
        <v>-267689.03000000003</v>
      </c>
      <c r="I21" s="714"/>
    </row>
    <row r="22" spans="2:9" ht="21.75" thickBot="1">
      <c r="B22" s="282" t="s">
        <v>825</v>
      </c>
      <c r="C22" s="238" t="s">
        <v>908</v>
      </c>
      <c r="D22" s="714">
        <v>102719177.33</v>
      </c>
      <c r="E22" s="714">
        <v>16762.419999999998</v>
      </c>
      <c r="F22" s="714">
        <v>16762.419999999998</v>
      </c>
      <c r="G22" s="714">
        <f t="shared" si="0"/>
        <v>102719177.33</v>
      </c>
      <c r="H22" s="714">
        <v>-580368.47</v>
      </c>
      <c r="I22" s="714"/>
    </row>
    <row r="23" spans="2:9" ht="32.25" thickBot="1">
      <c r="B23" s="242" t="s">
        <v>826</v>
      </c>
      <c r="C23" s="238" t="s">
        <v>909</v>
      </c>
      <c r="D23" s="714">
        <v>0</v>
      </c>
      <c r="E23" s="714">
        <v>0</v>
      </c>
      <c r="F23" s="714">
        <v>0</v>
      </c>
      <c r="G23" s="714">
        <f t="shared" si="0"/>
        <v>0</v>
      </c>
      <c r="H23" s="714">
        <v>0</v>
      </c>
      <c r="I23" s="714"/>
    </row>
    <row r="24" spans="2:9" ht="15.75" thickBot="1">
      <c r="B24" s="282" t="s">
        <v>827</v>
      </c>
      <c r="C24" s="238" t="s">
        <v>910</v>
      </c>
      <c r="D24" s="714">
        <v>7427898.8499999996</v>
      </c>
      <c r="E24" s="714">
        <v>3124.58</v>
      </c>
      <c r="F24" s="714">
        <v>3124.58</v>
      </c>
      <c r="G24" s="714">
        <f t="shared" si="0"/>
        <v>7427898.8499999996</v>
      </c>
      <c r="H24" s="714">
        <v>-1383323.04</v>
      </c>
      <c r="I24" s="714"/>
    </row>
    <row r="25" spans="2:9" ht="21.75" thickBot="1">
      <c r="B25" s="282" t="s">
        <v>828</v>
      </c>
      <c r="C25" s="238" t="s">
        <v>911</v>
      </c>
      <c r="D25" s="714">
        <v>22919335.949999999</v>
      </c>
      <c r="E25" s="714">
        <v>0</v>
      </c>
      <c r="F25" s="714">
        <v>0</v>
      </c>
      <c r="G25" s="714">
        <f t="shared" si="0"/>
        <v>22919335.949999999</v>
      </c>
      <c r="H25" s="714">
        <v>-107778.07</v>
      </c>
      <c r="I25" s="714"/>
    </row>
    <row r="26" spans="2:9" ht="21.75" thickBot="1">
      <c r="B26" s="282" t="s">
        <v>829</v>
      </c>
      <c r="C26" s="238" t="s">
        <v>912</v>
      </c>
      <c r="D26" s="714">
        <v>56159704.170000002</v>
      </c>
      <c r="E26" s="714">
        <v>0</v>
      </c>
      <c r="F26" s="714">
        <v>0</v>
      </c>
      <c r="G26" s="714">
        <f t="shared" si="0"/>
        <v>56159704.170000002</v>
      </c>
      <c r="H26" s="714">
        <v>-1259470.17</v>
      </c>
      <c r="I26" s="714"/>
    </row>
    <row r="27" spans="2:9" ht="15.75" thickBot="1">
      <c r="B27" s="282" t="s">
        <v>830</v>
      </c>
      <c r="C27" s="238" t="s">
        <v>913</v>
      </c>
      <c r="D27" s="714">
        <v>13580789.720000001</v>
      </c>
      <c r="E27" s="714">
        <v>6796.47</v>
      </c>
      <c r="F27" s="714">
        <v>6796.47</v>
      </c>
      <c r="G27" s="714">
        <f t="shared" si="0"/>
        <v>13580789.720000001</v>
      </c>
      <c r="H27" s="714">
        <v>-78163.94</v>
      </c>
      <c r="I27" s="714"/>
    </row>
    <row r="28" spans="2:9" ht="15.75" thickBot="1">
      <c r="B28" s="283" t="s">
        <v>831</v>
      </c>
      <c r="C28" s="243" t="s">
        <v>45</v>
      </c>
      <c r="D28" s="702">
        <f>SUM(D9:D27)</f>
        <v>2056285436.9400001</v>
      </c>
      <c r="E28" s="702">
        <f t="shared" ref="E28:I28" si="1">SUM(E9:E27)</f>
        <v>15935058.399999999</v>
      </c>
      <c r="F28" s="702">
        <f t="shared" si="1"/>
        <v>15935058.399999999</v>
      </c>
      <c r="G28" s="702">
        <f t="shared" si="1"/>
        <v>2056285436.9400001</v>
      </c>
      <c r="H28" s="702">
        <f t="shared" si="1"/>
        <v>-22225885.050000001</v>
      </c>
      <c r="I28" s="702">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D12" sqref="D12"/>
    </sheetView>
  </sheetViews>
  <sheetFormatPr defaultColWidth="9.140625" defaultRowHeight="15"/>
  <cols>
    <col min="1" max="1" width="9.140625" style="1"/>
    <col min="2" max="2" width="6.42578125" style="1" customWidth="1"/>
    <col min="3" max="3" width="55" style="1" customWidth="1"/>
    <col min="4" max="4" width="19.42578125" style="1" customWidth="1"/>
    <col min="5" max="5" width="27" style="1" customWidth="1"/>
    <col min="6" max="6" width="23.5703125" style="1" customWidth="1"/>
    <col min="7" max="7" width="21.140625" style="1" customWidth="1"/>
    <col min="8" max="8" width="28.42578125" style="1" customWidth="1"/>
    <col min="9" max="16384" width="9.140625" style="1"/>
  </cols>
  <sheetData>
    <row r="2" spans="1:10" ht="16.5">
      <c r="C2" s="316"/>
      <c r="D2" s="316"/>
      <c r="E2" s="316"/>
      <c r="F2" s="316"/>
      <c r="G2" s="316"/>
      <c r="H2" s="316"/>
      <c r="I2" s="316"/>
      <c r="J2" s="317"/>
    </row>
    <row r="3" spans="1:10" ht="21" customHeight="1">
      <c r="A3" s="318"/>
      <c r="C3" s="319" t="s">
        <v>955</v>
      </c>
      <c r="D3" s="320"/>
      <c r="E3" s="320"/>
      <c r="F3" s="320"/>
      <c r="G3" s="320"/>
      <c r="H3" s="320"/>
      <c r="J3" s="317"/>
    </row>
    <row r="7" spans="1:10" ht="32.25" customHeight="1">
      <c r="C7" s="321"/>
      <c r="D7" s="322" t="s">
        <v>967</v>
      </c>
      <c r="E7" s="323" t="s">
        <v>968</v>
      </c>
      <c r="F7" s="324"/>
      <c r="G7" s="324"/>
      <c r="H7" s="325"/>
      <c r="I7" s="317"/>
      <c r="J7" s="317"/>
    </row>
    <row r="8" spans="1:10" ht="32.25" customHeight="1">
      <c r="C8" s="321"/>
      <c r="D8" s="326"/>
      <c r="E8" s="327"/>
      <c r="F8" s="322" t="s">
        <v>969</v>
      </c>
      <c r="G8" s="323" t="s">
        <v>970</v>
      </c>
      <c r="H8" s="328"/>
      <c r="I8" s="317"/>
      <c r="J8" s="317"/>
    </row>
    <row r="9" spans="1:10" ht="32.25" customHeight="1">
      <c r="C9" s="321"/>
      <c r="D9" s="329"/>
      <c r="E9" s="330"/>
      <c r="F9" s="329"/>
      <c r="G9" s="330"/>
      <c r="H9" s="322" t="s">
        <v>971</v>
      </c>
      <c r="I9" s="317"/>
      <c r="J9" s="317"/>
    </row>
    <row r="10" spans="1:10" ht="14.25" customHeight="1">
      <c r="C10" s="321"/>
      <c r="D10" s="331" t="s">
        <v>7</v>
      </c>
      <c r="E10" s="332" t="s">
        <v>8</v>
      </c>
      <c r="F10" s="331" t="s">
        <v>9</v>
      </c>
      <c r="G10" s="332" t="s">
        <v>46</v>
      </c>
      <c r="H10" s="331" t="s">
        <v>47</v>
      </c>
      <c r="I10" s="317"/>
      <c r="J10" s="317"/>
    </row>
    <row r="11" spans="1:10" ht="11.25" customHeight="1">
      <c r="B11" s="331">
        <v>1</v>
      </c>
      <c r="C11" s="333" t="s">
        <v>805</v>
      </c>
      <c r="D11" s="812">
        <v>6696387296.8999996</v>
      </c>
      <c r="E11" s="812"/>
      <c r="F11" s="812"/>
      <c r="G11" s="812" t="s">
        <v>190</v>
      </c>
      <c r="H11" s="813"/>
      <c r="I11" s="317"/>
      <c r="J11" s="317"/>
    </row>
    <row r="12" spans="1:10" ht="11.25" customHeight="1">
      <c r="B12" s="331">
        <v>2</v>
      </c>
      <c r="C12" s="333" t="s">
        <v>972</v>
      </c>
      <c r="D12" s="812">
        <v>328242924.32999998</v>
      </c>
      <c r="E12" s="812"/>
      <c r="F12" s="812"/>
      <c r="G12" s="812"/>
      <c r="H12" s="814" t="s">
        <v>973</v>
      </c>
      <c r="I12" s="317"/>
      <c r="J12" s="317"/>
    </row>
    <row r="13" spans="1:10" ht="12" customHeight="1">
      <c r="B13" s="331">
        <v>3</v>
      </c>
      <c r="C13" s="333" t="s">
        <v>45</v>
      </c>
      <c r="D13" s="812">
        <f>SUM(D11:D12)</f>
        <v>7024630221.2299995</v>
      </c>
      <c r="E13" s="812">
        <f t="shared" ref="E13:H13" si="0">SUM(E11:E12)</f>
        <v>0</v>
      </c>
      <c r="F13" s="812">
        <f t="shared" si="0"/>
        <v>0</v>
      </c>
      <c r="G13" s="815">
        <f t="shared" si="0"/>
        <v>0</v>
      </c>
      <c r="H13" s="813">
        <f t="shared" si="0"/>
        <v>0</v>
      </c>
      <c r="I13" s="317"/>
      <c r="J13" s="317"/>
    </row>
    <row r="14" spans="1:10" ht="16.5">
      <c r="B14" s="331">
        <v>4</v>
      </c>
      <c r="C14" s="334" t="s">
        <v>974</v>
      </c>
      <c r="D14" s="816"/>
      <c r="E14" s="812"/>
      <c r="F14" s="812"/>
      <c r="G14" s="817"/>
      <c r="H14" s="813" t="s">
        <v>973</v>
      </c>
      <c r="I14" s="317"/>
      <c r="J14" s="317"/>
    </row>
    <row r="15" spans="1:10" ht="16.5">
      <c r="B15" s="335" t="s">
        <v>593</v>
      </c>
      <c r="C15" s="334" t="s">
        <v>975</v>
      </c>
      <c r="D15" s="816"/>
      <c r="E15" s="812"/>
      <c r="F15" s="814"/>
      <c r="G15" s="814"/>
      <c r="H15" s="814"/>
      <c r="I15" s="317"/>
      <c r="J15" s="317"/>
    </row>
    <row r="16" spans="1:10">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defaultColWidth="9.140625" defaultRowHeight="15"/>
  <cols>
    <col min="1" max="1" width="27" style="1" customWidth="1"/>
    <col min="2" max="2" width="15.5703125" style="1" customWidth="1"/>
    <col min="3" max="3" width="117.5703125" style="1" customWidth="1"/>
    <col min="4" max="16384" width="9.140625" style="1"/>
  </cols>
  <sheetData>
    <row r="1" spans="1:3" ht="18.75">
      <c r="A1" s="1480" t="s">
        <v>724</v>
      </c>
      <c r="B1" s="1480"/>
      <c r="C1" s="1480"/>
    </row>
    <row r="2" spans="1:3" ht="21">
      <c r="A2" s="209"/>
      <c r="B2" s="209"/>
      <c r="C2" s="210"/>
    </row>
    <row r="3" spans="1:3">
      <c r="A3" s="15" t="s">
        <v>121</v>
      </c>
      <c r="B3" s="15" t="s">
        <v>113</v>
      </c>
      <c r="C3" s="44" t="s">
        <v>122</v>
      </c>
    </row>
    <row r="4" spans="1:3" ht="30">
      <c r="A4" s="211" t="s">
        <v>725</v>
      </c>
      <c r="B4" s="41" t="s">
        <v>116</v>
      </c>
      <c r="C4" s="44" t="s">
        <v>726</v>
      </c>
    </row>
    <row r="5" spans="1:3">
      <c r="A5" s="211" t="s">
        <v>727</v>
      </c>
      <c r="B5" s="41" t="s">
        <v>117</v>
      </c>
      <c r="C5" s="44" t="s">
        <v>728</v>
      </c>
    </row>
    <row r="6" spans="1:3" ht="30">
      <c r="A6" s="211" t="s">
        <v>729</v>
      </c>
      <c r="B6" s="41" t="s">
        <v>730</v>
      </c>
      <c r="C6" s="44" t="s">
        <v>731</v>
      </c>
    </row>
    <row r="7" spans="1:3" ht="45">
      <c r="A7" s="212" t="s">
        <v>732</v>
      </c>
      <c r="B7" s="41" t="s">
        <v>132</v>
      </c>
      <c r="C7" s="44" t="s">
        <v>733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B21" sqref="B21"/>
    </sheetView>
  </sheetViews>
  <sheetFormatPr defaultColWidth="9.140625" defaultRowHeight="15"/>
  <cols>
    <col min="1" max="1" width="4.42578125" style="1" customWidth="1"/>
    <col min="2" max="2" width="69.140625" style="1" customWidth="1"/>
    <col min="3" max="8" width="24.85546875" style="1" customWidth="1"/>
    <col min="9" max="9" width="9.140625" style="1"/>
    <col min="10" max="10" width="12.5703125" style="1" customWidth="1"/>
    <col min="11" max="16384" width="9.140625" style="1"/>
  </cols>
  <sheetData>
    <row r="1" spans="1:8" ht="18.75">
      <c r="B1" s="43" t="s">
        <v>722</v>
      </c>
    </row>
    <row r="4" spans="1:8">
      <c r="A4" s="213"/>
      <c r="B4" s="1481" t="s">
        <v>734</v>
      </c>
      <c r="C4" s="1482" t="s">
        <v>735</v>
      </c>
      <c r="D4" s="1481"/>
      <c r="E4" s="1483" t="s">
        <v>736</v>
      </c>
      <c r="F4" s="1482"/>
      <c r="G4" s="1484" t="s">
        <v>737</v>
      </c>
      <c r="H4" s="1485"/>
    </row>
    <row r="5" spans="1:8" ht="30">
      <c r="A5" s="214"/>
      <c r="B5" s="1481"/>
      <c r="C5" s="215" t="s">
        <v>738</v>
      </c>
      <c r="D5" s="216" t="s">
        <v>739</v>
      </c>
      <c r="E5" s="215" t="s">
        <v>738</v>
      </c>
      <c r="F5" s="216" t="s">
        <v>739</v>
      </c>
      <c r="G5" s="9" t="s">
        <v>740</v>
      </c>
      <c r="H5" s="9" t="s">
        <v>741</v>
      </c>
    </row>
    <row r="6" spans="1:8">
      <c r="A6" s="214"/>
      <c r="B6" s="1481"/>
      <c r="C6" s="217" t="s">
        <v>7</v>
      </c>
      <c r="D6" s="41" t="s">
        <v>8</v>
      </c>
      <c r="E6" s="41" t="s">
        <v>9</v>
      </c>
      <c r="F6" s="41" t="s">
        <v>46</v>
      </c>
      <c r="G6" s="41" t="s">
        <v>47</v>
      </c>
      <c r="H6" s="41" t="s">
        <v>155</v>
      </c>
    </row>
    <row r="7" spans="1:8">
      <c r="A7" s="218">
        <v>1</v>
      </c>
      <c r="B7" s="44" t="s">
        <v>742</v>
      </c>
      <c r="C7" s="690">
        <v>3395992820.7301998</v>
      </c>
      <c r="D7" s="690">
        <v>169645.38</v>
      </c>
      <c r="E7" s="690">
        <v>3432394767.1399999</v>
      </c>
      <c r="F7" s="690">
        <v>0</v>
      </c>
      <c r="G7" s="690">
        <v>0</v>
      </c>
      <c r="H7" s="684">
        <f>IFERROR(G7/SUM(E7:F7),0)</f>
        <v>0</v>
      </c>
    </row>
    <row r="8" spans="1:8">
      <c r="A8" s="218">
        <v>2</v>
      </c>
      <c r="B8" s="212" t="s">
        <v>743</v>
      </c>
      <c r="C8" s="690">
        <v>65672882.07</v>
      </c>
      <c r="D8" s="690">
        <v>22004.53</v>
      </c>
      <c r="E8" s="690">
        <v>65672882.07</v>
      </c>
      <c r="F8" s="690">
        <v>0</v>
      </c>
      <c r="G8" s="690">
        <v>13134576.380000001</v>
      </c>
      <c r="H8" s="684">
        <f t="shared" ref="H8:H23" si="0">IFERROR(G8/SUM(E8:F8),0)</f>
        <v>0.1999999994822825</v>
      </c>
    </row>
    <row r="9" spans="1:8">
      <c r="A9" s="218">
        <v>3</v>
      </c>
      <c r="B9" s="212" t="s">
        <v>744</v>
      </c>
      <c r="C9" s="690">
        <v>0</v>
      </c>
      <c r="D9" s="690">
        <v>0</v>
      </c>
      <c r="E9" s="690">
        <v>0</v>
      </c>
      <c r="F9" s="690">
        <v>0</v>
      </c>
      <c r="G9" s="690">
        <v>0</v>
      </c>
      <c r="H9" s="684">
        <f t="shared" si="0"/>
        <v>0</v>
      </c>
    </row>
    <row r="10" spans="1:8">
      <c r="A10" s="218">
        <v>4</v>
      </c>
      <c r="B10" s="212" t="s">
        <v>745</v>
      </c>
      <c r="C10" s="690">
        <v>0</v>
      </c>
      <c r="D10" s="690">
        <v>0</v>
      </c>
      <c r="E10" s="690">
        <v>9168605.0500000007</v>
      </c>
      <c r="F10" s="690">
        <v>0</v>
      </c>
      <c r="G10" s="690">
        <v>0</v>
      </c>
      <c r="H10" s="684">
        <f t="shared" si="0"/>
        <v>0</v>
      </c>
    </row>
    <row r="11" spans="1:8">
      <c r="A11" s="218">
        <v>5</v>
      </c>
      <c r="B11" s="212" t="s">
        <v>746</v>
      </c>
      <c r="C11" s="690">
        <v>0</v>
      </c>
      <c r="D11" s="690">
        <v>0</v>
      </c>
      <c r="E11" s="690">
        <v>0</v>
      </c>
      <c r="F11" s="690">
        <v>0</v>
      </c>
      <c r="G11" s="690">
        <v>0</v>
      </c>
      <c r="H11" s="684">
        <f t="shared" si="0"/>
        <v>0</v>
      </c>
    </row>
    <row r="12" spans="1:8">
      <c r="A12" s="218">
        <v>6</v>
      </c>
      <c r="B12" s="212" t="s">
        <v>598</v>
      </c>
      <c r="C12" s="690">
        <v>45534731.380000003</v>
      </c>
      <c r="D12" s="690">
        <v>155142.67000000001</v>
      </c>
      <c r="E12" s="690">
        <v>45534731.380000003</v>
      </c>
      <c r="F12" s="690">
        <v>94895.13</v>
      </c>
      <c r="G12" s="690">
        <v>9616050.5599999987</v>
      </c>
      <c r="H12" s="684">
        <f t="shared" si="0"/>
        <v>0.2107413822002813</v>
      </c>
    </row>
    <row r="13" spans="1:8">
      <c r="A13" s="218">
        <v>7</v>
      </c>
      <c r="B13" s="212" t="s">
        <v>604</v>
      </c>
      <c r="C13" s="690">
        <v>1439660844.21207</v>
      </c>
      <c r="D13" s="690">
        <v>522333056.96074599</v>
      </c>
      <c r="E13" s="690">
        <v>1418261314.1099999</v>
      </c>
      <c r="F13" s="690">
        <v>70078157.090000004</v>
      </c>
      <c r="G13" s="690">
        <v>1300706741.48</v>
      </c>
      <c r="H13" s="684">
        <f t="shared" si="0"/>
        <v>0.87393149657670666</v>
      </c>
    </row>
    <row r="14" spans="1:8">
      <c r="A14" s="218">
        <v>8</v>
      </c>
      <c r="B14" s="212" t="s">
        <v>747</v>
      </c>
      <c r="C14" s="690">
        <v>346848428.82800001</v>
      </c>
      <c r="D14" s="690">
        <v>89367990.739999995</v>
      </c>
      <c r="E14" s="690">
        <v>328395270.08999997</v>
      </c>
      <c r="F14" s="690">
        <v>3882254.99</v>
      </c>
      <c r="G14" s="690">
        <v>226534773.38</v>
      </c>
      <c r="H14" s="684">
        <f t="shared" si="0"/>
        <v>0.68176375553976731</v>
      </c>
    </row>
    <row r="15" spans="1:8">
      <c r="A15" s="218">
        <v>9</v>
      </c>
      <c r="B15" s="212" t="s">
        <v>748</v>
      </c>
      <c r="C15" s="690">
        <v>1658978094.1888001</v>
      </c>
      <c r="D15" s="690">
        <v>0</v>
      </c>
      <c r="E15" s="690">
        <v>1649766951.54</v>
      </c>
      <c r="F15" s="690">
        <v>0</v>
      </c>
      <c r="G15" s="690">
        <v>610180687.70000005</v>
      </c>
      <c r="H15" s="684">
        <f t="shared" si="0"/>
        <v>0.36985871679052462</v>
      </c>
    </row>
    <row r="16" spans="1:8">
      <c r="A16" s="218">
        <v>10</v>
      </c>
      <c r="B16" s="212" t="s">
        <v>606</v>
      </c>
      <c r="C16" s="690">
        <v>16239848.449999999</v>
      </c>
      <c r="D16" s="690">
        <v>4423336.16</v>
      </c>
      <c r="E16" s="690">
        <v>13696637.18</v>
      </c>
      <c r="F16" s="690">
        <v>1154679.47</v>
      </c>
      <c r="G16" s="690">
        <v>19753577.48</v>
      </c>
      <c r="H16" s="684">
        <f t="shared" si="0"/>
        <v>1.3300893076035787</v>
      </c>
    </row>
    <row r="17" spans="1:8">
      <c r="A17" s="218">
        <v>11</v>
      </c>
      <c r="B17" s="212" t="s">
        <v>749</v>
      </c>
      <c r="C17" s="690">
        <v>28300684.120000001</v>
      </c>
      <c r="D17" s="690">
        <v>0</v>
      </c>
      <c r="E17" s="690">
        <v>28300684.120000001</v>
      </c>
      <c r="F17" s="690">
        <v>0</v>
      </c>
      <c r="G17" s="690">
        <v>42451026.200000003</v>
      </c>
      <c r="H17" s="684">
        <f t="shared" si="0"/>
        <v>1.5000000007066967</v>
      </c>
    </row>
    <row r="18" spans="1:8">
      <c r="A18" s="218">
        <v>12</v>
      </c>
      <c r="B18" s="212" t="s">
        <v>592</v>
      </c>
      <c r="C18" s="690">
        <v>1880190.15</v>
      </c>
      <c r="D18" s="690">
        <v>0</v>
      </c>
      <c r="E18" s="690">
        <v>1880190.15</v>
      </c>
      <c r="F18" s="690">
        <v>0</v>
      </c>
      <c r="G18" s="690">
        <v>188019.02</v>
      </c>
      <c r="H18" s="684">
        <f t="shared" si="0"/>
        <v>0.10000000265930549</v>
      </c>
    </row>
    <row r="19" spans="1:8">
      <c r="A19" s="218">
        <v>13</v>
      </c>
      <c r="B19" s="212" t="s">
        <v>750</v>
      </c>
      <c r="C19" s="690">
        <v>0</v>
      </c>
      <c r="D19" s="690">
        <v>0</v>
      </c>
      <c r="E19" s="690">
        <v>0</v>
      </c>
      <c r="F19" s="690">
        <v>0</v>
      </c>
      <c r="G19" s="690">
        <v>0</v>
      </c>
      <c r="H19" s="684">
        <f t="shared" si="0"/>
        <v>0</v>
      </c>
    </row>
    <row r="20" spans="1:8">
      <c r="A20" s="218">
        <v>14</v>
      </c>
      <c r="B20" s="212" t="s">
        <v>751</v>
      </c>
      <c r="C20" s="690">
        <v>0</v>
      </c>
      <c r="D20" s="690">
        <v>0</v>
      </c>
      <c r="E20" s="690">
        <v>0</v>
      </c>
      <c r="F20" s="690">
        <v>0</v>
      </c>
      <c r="G20" s="690">
        <v>0</v>
      </c>
      <c r="H20" s="684">
        <f t="shared" si="0"/>
        <v>0</v>
      </c>
    </row>
    <row r="21" spans="1:8">
      <c r="A21" s="218">
        <v>15</v>
      </c>
      <c r="B21" s="212" t="s">
        <v>258</v>
      </c>
      <c r="C21" s="690">
        <v>1000000</v>
      </c>
      <c r="D21" s="690">
        <v>0</v>
      </c>
      <c r="E21" s="690">
        <v>1000000</v>
      </c>
      <c r="F21" s="690">
        <v>0</v>
      </c>
      <c r="G21" s="690">
        <v>1000000</v>
      </c>
      <c r="H21" s="684">
        <f t="shared" si="0"/>
        <v>1</v>
      </c>
    </row>
    <row r="22" spans="1:8">
      <c r="A22" s="218">
        <v>16</v>
      </c>
      <c r="B22" s="212" t="s">
        <v>752</v>
      </c>
      <c r="C22" s="690">
        <v>53328296.990000002</v>
      </c>
      <c r="D22" s="690">
        <v>0</v>
      </c>
      <c r="E22" s="690">
        <v>53328296.990000002</v>
      </c>
      <c r="F22" s="690">
        <v>0</v>
      </c>
      <c r="G22" s="690">
        <v>52708428.969999999</v>
      </c>
      <c r="H22" s="684">
        <f t="shared" si="0"/>
        <v>0.98837637698957015</v>
      </c>
    </row>
    <row r="23" spans="1:8">
      <c r="A23" s="221">
        <v>17</v>
      </c>
      <c r="B23" s="222" t="s">
        <v>753</v>
      </c>
      <c r="C23" s="690">
        <v>7053436821.1190701</v>
      </c>
      <c r="D23" s="690">
        <v>616471176.44074595</v>
      </c>
      <c r="E23" s="690">
        <v>7047400329.8199997</v>
      </c>
      <c r="F23" s="690">
        <v>75209986.680000007</v>
      </c>
      <c r="G23" s="690">
        <v>2276273881.1700001</v>
      </c>
      <c r="H23" s="684">
        <f t="shared" si="0"/>
        <v>0.31958422264051994</v>
      </c>
    </row>
  </sheetData>
  <mergeCells count="4">
    <mergeCell ref="B4:B6"/>
    <mergeCell ref="C4:D4"/>
    <mergeCell ref="E4:F4"/>
    <mergeCell ref="G4:H4"/>
  </mergeCells>
  <conditionalFormatting sqref="C7:G23">
    <cfRule type="cellIs" dxfId="22" priority="2"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31"/>
  <sheetViews>
    <sheetView workbookViewId="0">
      <selection activeCell="C8" sqref="C8"/>
    </sheetView>
  </sheetViews>
  <sheetFormatPr defaultColWidth="9.140625" defaultRowHeight="15"/>
  <cols>
    <col min="1" max="1" width="3.85546875" style="1" customWidth="1"/>
    <col min="2" max="2" width="38.140625" style="1" customWidth="1"/>
    <col min="3" max="3" width="13.140625" style="1" customWidth="1"/>
    <col min="4" max="5" width="3.5703125" style="1" bestFit="1" customWidth="1"/>
    <col min="6" max="6" width="10.5703125" style="1" bestFit="1" customWidth="1"/>
    <col min="7" max="7" width="11.5703125" style="1" bestFit="1" customWidth="1"/>
    <col min="8" max="9" width="12.42578125" style="1" customWidth="1"/>
    <col min="10" max="10" width="4.5703125" style="1" bestFit="1" customWidth="1"/>
    <col min="11" max="11" width="11.5703125" style="1" bestFit="1" customWidth="1"/>
    <col min="12" max="12" width="12.42578125" style="1" bestFit="1" customWidth="1"/>
    <col min="13" max="13" width="11.5703125" style="1" bestFit="1" customWidth="1"/>
    <col min="14" max="14" width="12.42578125" style="1" bestFit="1" customWidth="1"/>
    <col min="15" max="15" width="5.5703125" style="1" bestFit="1" customWidth="1"/>
    <col min="16" max="16" width="6.5703125" style="1" bestFit="1" customWidth="1"/>
    <col min="17" max="17" width="7" style="1" bestFit="1" customWidth="1"/>
    <col min="18" max="18" width="16" style="1" customWidth="1"/>
    <col min="19" max="19" width="14" style="1" customWidth="1"/>
    <col min="20" max="16384" width="9.140625" style="1"/>
  </cols>
  <sheetData>
    <row r="2" spans="1:19" ht="18.75">
      <c r="B2" s="43" t="s">
        <v>723</v>
      </c>
    </row>
    <row r="5" spans="1:19" ht="15" customHeight="1">
      <c r="A5" s="213"/>
      <c r="B5" s="1481" t="s">
        <v>734</v>
      </c>
      <c r="C5" s="1483" t="s">
        <v>754</v>
      </c>
      <c r="D5" s="1486"/>
      <c r="E5" s="1486"/>
      <c r="F5" s="1486"/>
      <c r="G5" s="1486"/>
      <c r="H5" s="1486"/>
      <c r="I5" s="1486"/>
      <c r="J5" s="1486"/>
      <c r="K5" s="1486"/>
      <c r="L5" s="1486"/>
      <c r="M5" s="1486"/>
      <c r="N5" s="1486"/>
      <c r="O5" s="1486"/>
      <c r="P5" s="1486"/>
      <c r="Q5" s="1482"/>
      <c r="R5" s="1487" t="s">
        <v>45</v>
      </c>
      <c r="S5" s="1487" t="s">
        <v>755</v>
      </c>
    </row>
    <row r="6" spans="1:19">
      <c r="A6" s="214"/>
      <c r="B6" s="1481"/>
      <c r="C6" s="223">
        <v>0</v>
      </c>
      <c r="D6" s="224">
        <v>0.02</v>
      </c>
      <c r="E6" s="223">
        <v>0.04</v>
      </c>
      <c r="F6" s="224">
        <v>0.1</v>
      </c>
      <c r="G6" s="224">
        <v>0.2</v>
      </c>
      <c r="H6" s="224">
        <v>0.35</v>
      </c>
      <c r="I6" s="224">
        <v>0.5</v>
      </c>
      <c r="J6" s="224">
        <v>0.7</v>
      </c>
      <c r="K6" s="224">
        <v>0.75</v>
      </c>
      <c r="L6" s="225">
        <v>1</v>
      </c>
      <c r="M6" s="225">
        <v>1.5</v>
      </c>
      <c r="N6" s="225">
        <v>2.5</v>
      </c>
      <c r="O6" s="225">
        <v>3.7</v>
      </c>
      <c r="P6" s="225">
        <v>12.5</v>
      </c>
      <c r="Q6" s="225" t="s">
        <v>756</v>
      </c>
      <c r="R6" s="1487"/>
      <c r="S6" s="1487"/>
    </row>
    <row r="7" spans="1:19">
      <c r="A7" s="214"/>
      <c r="B7" s="1481"/>
      <c r="C7" s="217" t="s">
        <v>7</v>
      </c>
      <c r="D7" s="217" t="s">
        <v>8</v>
      </c>
      <c r="E7" s="217" t="s">
        <v>9</v>
      </c>
      <c r="F7" s="217" t="s">
        <v>46</v>
      </c>
      <c r="G7" s="217" t="s">
        <v>47</v>
      </c>
      <c r="H7" s="217" t="s">
        <v>155</v>
      </c>
      <c r="I7" s="217" t="s">
        <v>156</v>
      </c>
      <c r="J7" s="217" t="s">
        <v>157</v>
      </c>
      <c r="K7" s="217" t="s">
        <v>158</v>
      </c>
      <c r="L7" s="217" t="s">
        <v>159</v>
      </c>
      <c r="M7" s="217" t="s">
        <v>160</v>
      </c>
      <c r="N7" s="217" t="s">
        <v>161</v>
      </c>
      <c r="O7" s="217" t="s">
        <v>162</v>
      </c>
      <c r="P7" s="217" t="s">
        <v>757</v>
      </c>
      <c r="Q7" s="217" t="s">
        <v>758</v>
      </c>
      <c r="R7" s="226" t="s">
        <v>759</v>
      </c>
      <c r="S7" s="226" t="s">
        <v>760</v>
      </c>
    </row>
    <row r="8" spans="1:19">
      <c r="A8" s="218">
        <v>1</v>
      </c>
      <c r="B8" s="44" t="s">
        <v>742</v>
      </c>
      <c r="C8" s="690">
        <v>3432394767.1399999</v>
      </c>
      <c r="D8" s="690">
        <v>0</v>
      </c>
      <c r="E8" s="690">
        <v>0</v>
      </c>
      <c r="F8" s="690">
        <v>0</v>
      </c>
      <c r="G8" s="690">
        <v>0</v>
      </c>
      <c r="H8" s="690">
        <v>0</v>
      </c>
      <c r="I8" s="690">
        <v>0</v>
      </c>
      <c r="J8" s="690">
        <v>0</v>
      </c>
      <c r="K8" s="690">
        <v>0</v>
      </c>
      <c r="L8" s="690">
        <v>0</v>
      </c>
      <c r="M8" s="690">
        <v>0</v>
      </c>
      <c r="N8" s="690">
        <v>0</v>
      </c>
      <c r="O8" s="690">
        <v>0</v>
      </c>
      <c r="P8" s="690">
        <v>0</v>
      </c>
      <c r="Q8" s="690">
        <v>0</v>
      </c>
      <c r="R8" s="698">
        <f>SUM(C8:Q8)</f>
        <v>3432394767.1399999</v>
      </c>
      <c r="S8" s="698">
        <f>R8</f>
        <v>3432394767.1399999</v>
      </c>
    </row>
    <row r="9" spans="1:19">
      <c r="A9" s="218">
        <v>2</v>
      </c>
      <c r="B9" s="212" t="s">
        <v>743</v>
      </c>
      <c r="C9" s="690">
        <v>0</v>
      </c>
      <c r="D9" s="690">
        <v>0</v>
      </c>
      <c r="E9" s="690">
        <v>0</v>
      </c>
      <c r="F9" s="690">
        <v>0</v>
      </c>
      <c r="G9" s="690">
        <v>65672882.07</v>
      </c>
      <c r="H9" s="690">
        <v>0</v>
      </c>
      <c r="I9" s="690">
        <v>0</v>
      </c>
      <c r="J9" s="690">
        <v>0</v>
      </c>
      <c r="K9" s="690">
        <v>0</v>
      </c>
      <c r="L9" s="690">
        <v>0</v>
      </c>
      <c r="M9" s="690">
        <v>0</v>
      </c>
      <c r="N9" s="690">
        <v>0</v>
      </c>
      <c r="O9" s="690">
        <v>0</v>
      </c>
      <c r="P9" s="690">
        <v>0</v>
      </c>
      <c r="Q9" s="690">
        <v>0</v>
      </c>
      <c r="R9" s="698">
        <f t="shared" ref="R9:R24" si="0">SUM(C9:Q9)</f>
        <v>65672882.07</v>
      </c>
      <c r="S9" s="698">
        <f t="shared" ref="S9:S24" si="1">R9</f>
        <v>65672882.07</v>
      </c>
    </row>
    <row r="10" spans="1:19">
      <c r="A10" s="218">
        <v>3</v>
      </c>
      <c r="B10" s="212" t="s">
        <v>744</v>
      </c>
      <c r="C10" s="690">
        <v>0</v>
      </c>
      <c r="D10" s="690">
        <v>0</v>
      </c>
      <c r="E10" s="690">
        <v>0</v>
      </c>
      <c r="F10" s="690">
        <v>0</v>
      </c>
      <c r="G10" s="690">
        <v>0</v>
      </c>
      <c r="H10" s="690">
        <v>0</v>
      </c>
      <c r="I10" s="690">
        <v>0</v>
      </c>
      <c r="J10" s="690">
        <v>0</v>
      </c>
      <c r="K10" s="690">
        <v>0</v>
      </c>
      <c r="L10" s="690">
        <v>0</v>
      </c>
      <c r="M10" s="690">
        <v>0</v>
      </c>
      <c r="N10" s="690">
        <v>0</v>
      </c>
      <c r="O10" s="690">
        <v>0</v>
      </c>
      <c r="P10" s="690">
        <v>0</v>
      </c>
      <c r="Q10" s="690">
        <v>0</v>
      </c>
      <c r="R10" s="698">
        <f t="shared" si="0"/>
        <v>0</v>
      </c>
      <c r="S10" s="698">
        <f t="shared" si="1"/>
        <v>0</v>
      </c>
    </row>
    <row r="11" spans="1:19">
      <c r="A11" s="218">
        <v>4</v>
      </c>
      <c r="B11" s="212" t="s">
        <v>745</v>
      </c>
      <c r="C11" s="690">
        <v>9168605.0500000007</v>
      </c>
      <c r="D11" s="690">
        <v>0</v>
      </c>
      <c r="E11" s="690">
        <v>0</v>
      </c>
      <c r="F11" s="690">
        <v>0</v>
      </c>
      <c r="G11" s="690">
        <v>0</v>
      </c>
      <c r="H11" s="690">
        <v>0</v>
      </c>
      <c r="I11" s="690">
        <v>0</v>
      </c>
      <c r="J11" s="690">
        <v>0</v>
      </c>
      <c r="K11" s="690">
        <v>0</v>
      </c>
      <c r="L11" s="690">
        <v>0</v>
      </c>
      <c r="M11" s="690">
        <v>0</v>
      </c>
      <c r="N11" s="690">
        <v>0</v>
      </c>
      <c r="O11" s="690">
        <v>0</v>
      </c>
      <c r="P11" s="690">
        <v>0</v>
      </c>
      <c r="Q11" s="690">
        <v>0</v>
      </c>
      <c r="R11" s="698">
        <f t="shared" si="0"/>
        <v>9168605.0500000007</v>
      </c>
      <c r="S11" s="698">
        <f t="shared" si="1"/>
        <v>9168605.0500000007</v>
      </c>
    </row>
    <row r="12" spans="1:19">
      <c r="A12" s="218">
        <v>5</v>
      </c>
      <c r="B12" s="212" t="s">
        <v>746</v>
      </c>
      <c r="C12" s="690">
        <v>0</v>
      </c>
      <c r="D12" s="690">
        <v>0</v>
      </c>
      <c r="E12" s="690">
        <v>0</v>
      </c>
      <c r="F12" s="690">
        <v>0</v>
      </c>
      <c r="G12" s="690">
        <v>0</v>
      </c>
      <c r="H12" s="690">
        <v>0</v>
      </c>
      <c r="I12" s="690">
        <v>0</v>
      </c>
      <c r="J12" s="690">
        <v>0</v>
      </c>
      <c r="K12" s="690">
        <v>0</v>
      </c>
      <c r="L12" s="690">
        <v>0</v>
      </c>
      <c r="M12" s="690">
        <v>0</v>
      </c>
      <c r="N12" s="690">
        <v>0</v>
      </c>
      <c r="O12" s="690">
        <v>0</v>
      </c>
      <c r="P12" s="690">
        <v>0</v>
      </c>
      <c r="Q12" s="690">
        <v>0</v>
      </c>
      <c r="R12" s="698">
        <f t="shared" si="0"/>
        <v>0</v>
      </c>
      <c r="S12" s="698">
        <f t="shared" si="1"/>
        <v>0</v>
      </c>
    </row>
    <row r="13" spans="1:19">
      <c r="A13" s="218">
        <v>6</v>
      </c>
      <c r="B13" s="212" t="s">
        <v>598</v>
      </c>
      <c r="C13" s="690">
        <v>0</v>
      </c>
      <c r="D13" s="690">
        <v>0</v>
      </c>
      <c r="E13" s="690">
        <v>0</v>
      </c>
      <c r="F13" s="690">
        <v>0</v>
      </c>
      <c r="G13" s="690">
        <v>43995875.640000001</v>
      </c>
      <c r="H13" s="690">
        <v>0</v>
      </c>
      <c r="I13" s="690">
        <v>1633750.87</v>
      </c>
      <c r="J13" s="690">
        <v>0</v>
      </c>
      <c r="K13" s="690">
        <v>0</v>
      </c>
      <c r="L13" s="690">
        <v>0</v>
      </c>
      <c r="M13" s="690">
        <v>0</v>
      </c>
      <c r="N13" s="690">
        <v>0</v>
      </c>
      <c r="O13" s="690">
        <v>0</v>
      </c>
      <c r="P13" s="690">
        <v>0</v>
      </c>
      <c r="Q13" s="690">
        <v>0</v>
      </c>
      <c r="R13" s="698">
        <f t="shared" si="0"/>
        <v>45629626.509999998</v>
      </c>
      <c r="S13" s="698">
        <f t="shared" si="1"/>
        <v>45629626.509999998</v>
      </c>
    </row>
    <row r="14" spans="1:19">
      <c r="A14" s="218">
        <v>7</v>
      </c>
      <c r="B14" s="212" t="s">
        <v>604</v>
      </c>
      <c r="C14" s="690">
        <v>0</v>
      </c>
      <c r="D14" s="690">
        <v>0</v>
      </c>
      <c r="E14" s="690">
        <v>0</v>
      </c>
      <c r="F14" s="690">
        <v>0</v>
      </c>
      <c r="G14" s="690">
        <v>0</v>
      </c>
      <c r="H14" s="690">
        <v>0</v>
      </c>
      <c r="I14" s="690">
        <v>0</v>
      </c>
      <c r="J14" s="690">
        <v>0</v>
      </c>
      <c r="K14" s="690">
        <v>0</v>
      </c>
      <c r="L14" s="690">
        <v>1488339471.2</v>
      </c>
      <c r="M14" s="690">
        <v>0</v>
      </c>
      <c r="N14" s="690">
        <v>0</v>
      </c>
      <c r="O14" s="690">
        <v>0</v>
      </c>
      <c r="P14" s="690">
        <v>0</v>
      </c>
      <c r="Q14" s="690">
        <v>0</v>
      </c>
      <c r="R14" s="698">
        <f t="shared" si="0"/>
        <v>1488339471.2</v>
      </c>
      <c r="S14" s="698">
        <f t="shared" si="1"/>
        <v>1488339471.2</v>
      </c>
    </row>
    <row r="15" spans="1:19">
      <c r="A15" s="218">
        <v>8</v>
      </c>
      <c r="B15" s="212" t="s">
        <v>602</v>
      </c>
      <c r="C15" s="690">
        <v>0</v>
      </c>
      <c r="D15" s="690">
        <v>0</v>
      </c>
      <c r="E15" s="690">
        <v>0</v>
      </c>
      <c r="F15" s="690">
        <v>0</v>
      </c>
      <c r="G15" s="690">
        <v>0</v>
      </c>
      <c r="H15" s="690">
        <v>0</v>
      </c>
      <c r="I15" s="690">
        <v>0</v>
      </c>
      <c r="J15" s="690">
        <v>0</v>
      </c>
      <c r="K15" s="690">
        <v>332277525.08000004</v>
      </c>
      <c r="L15" s="690">
        <v>0</v>
      </c>
      <c r="M15" s="690">
        <v>0</v>
      </c>
      <c r="N15" s="690">
        <v>0</v>
      </c>
      <c r="O15" s="690">
        <v>0</v>
      </c>
      <c r="P15" s="690">
        <v>0</v>
      </c>
      <c r="Q15" s="690">
        <v>0</v>
      </c>
      <c r="R15" s="698">
        <f t="shared" si="0"/>
        <v>332277525.08000004</v>
      </c>
      <c r="S15" s="698">
        <f t="shared" si="1"/>
        <v>332277525.08000004</v>
      </c>
    </row>
    <row r="16" spans="1:19" ht="30">
      <c r="A16" s="218">
        <v>9</v>
      </c>
      <c r="B16" s="212" t="s">
        <v>761</v>
      </c>
      <c r="C16" s="690">
        <v>0</v>
      </c>
      <c r="D16" s="690">
        <v>0</v>
      </c>
      <c r="E16" s="690">
        <v>0</v>
      </c>
      <c r="F16" s="690">
        <v>0</v>
      </c>
      <c r="G16" s="690">
        <v>0</v>
      </c>
      <c r="H16" s="690">
        <v>1176304243.45</v>
      </c>
      <c r="I16" s="690">
        <v>473462708.08999997</v>
      </c>
      <c r="J16" s="690">
        <v>0</v>
      </c>
      <c r="K16" s="690">
        <v>0</v>
      </c>
      <c r="L16" s="690">
        <v>0</v>
      </c>
      <c r="M16" s="690">
        <v>0</v>
      </c>
      <c r="N16" s="690">
        <v>0</v>
      </c>
      <c r="O16" s="690">
        <v>0</v>
      </c>
      <c r="P16" s="690">
        <v>0</v>
      </c>
      <c r="Q16" s="690">
        <v>0</v>
      </c>
      <c r="R16" s="698">
        <f t="shared" si="0"/>
        <v>1649766951.54</v>
      </c>
      <c r="S16" s="698">
        <f t="shared" si="1"/>
        <v>1649766951.54</v>
      </c>
    </row>
    <row r="17" spans="1:19">
      <c r="A17" s="218">
        <v>10</v>
      </c>
      <c r="B17" s="212" t="s">
        <v>606</v>
      </c>
      <c r="C17" s="690">
        <v>0</v>
      </c>
      <c r="D17" s="690">
        <v>0</v>
      </c>
      <c r="E17" s="690">
        <v>0</v>
      </c>
      <c r="F17" s="690">
        <v>0</v>
      </c>
      <c r="G17" s="690">
        <v>0</v>
      </c>
      <c r="H17" s="690">
        <v>0</v>
      </c>
      <c r="I17" s="690">
        <v>0</v>
      </c>
      <c r="J17" s="690">
        <v>0</v>
      </c>
      <c r="K17" s="690">
        <v>0</v>
      </c>
      <c r="L17" s="690">
        <v>5046799.03</v>
      </c>
      <c r="M17" s="690">
        <v>9804517.6199999992</v>
      </c>
      <c r="N17" s="690">
        <v>0</v>
      </c>
      <c r="O17" s="690">
        <v>0</v>
      </c>
      <c r="P17" s="690">
        <v>0</v>
      </c>
      <c r="Q17" s="690">
        <v>0</v>
      </c>
      <c r="R17" s="698">
        <f t="shared" si="0"/>
        <v>14851316.649999999</v>
      </c>
      <c r="S17" s="698">
        <f t="shared" si="1"/>
        <v>14851316.649999999</v>
      </c>
    </row>
    <row r="18" spans="1:19" ht="30">
      <c r="A18" s="218">
        <v>11</v>
      </c>
      <c r="B18" s="212" t="s">
        <v>749</v>
      </c>
      <c r="C18" s="690">
        <v>0</v>
      </c>
      <c r="D18" s="690">
        <v>0</v>
      </c>
      <c r="E18" s="690">
        <v>0</v>
      </c>
      <c r="F18" s="690">
        <v>0</v>
      </c>
      <c r="G18" s="690">
        <v>0</v>
      </c>
      <c r="H18" s="690">
        <v>0</v>
      </c>
      <c r="I18" s="690">
        <v>0</v>
      </c>
      <c r="J18" s="690">
        <v>0</v>
      </c>
      <c r="K18" s="690">
        <v>0</v>
      </c>
      <c r="L18" s="690">
        <v>0</v>
      </c>
      <c r="M18" s="690">
        <v>28300684.120000001</v>
      </c>
      <c r="N18" s="690">
        <v>0</v>
      </c>
      <c r="O18" s="690">
        <v>0</v>
      </c>
      <c r="P18" s="690">
        <v>0</v>
      </c>
      <c r="Q18" s="690">
        <v>0</v>
      </c>
      <c r="R18" s="698">
        <f t="shared" si="0"/>
        <v>28300684.120000001</v>
      </c>
      <c r="S18" s="698">
        <f t="shared" si="1"/>
        <v>28300684.120000001</v>
      </c>
    </row>
    <row r="19" spans="1:19">
      <c r="A19" s="218">
        <v>12</v>
      </c>
      <c r="B19" s="212" t="s">
        <v>592</v>
      </c>
      <c r="C19" s="690">
        <v>0</v>
      </c>
      <c r="D19" s="690">
        <v>0</v>
      </c>
      <c r="E19" s="690">
        <v>0</v>
      </c>
      <c r="F19" s="690">
        <v>1880190.15</v>
      </c>
      <c r="G19" s="690">
        <v>0</v>
      </c>
      <c r="H19" s="690">
        <v>0</v>
      </c>
      <c r="I19" s="690">
        <v>0</v>
      </c>
      <c r="J19" s="690">
        <v>0</v>
      </c>
      <c r="K19" s="690">
        <v>0</v>
      </c>
      <c r="L19" s="690">
        <v>0</v>
      </c>
      <c r="M19" s="690">
        <v>0</v>
      </c>
      <c r="N19" s="690">
        <v>0</v>
      </c>
      <c r="O19" s="690">
        <v>0</v>
      </c>
      <c r="P19" s="690">
        <v>0</v>
      </c>
      <c r="Q19" s="690">
        <v>0</v>
      </c>
      <c r="R19" s="698">
        <f t="shared" si="0"/>
        <v>1880190.15</v>
      </c>
      <c r="S19" s="698">
        <f t="shared" si="1"/>
        <v>1880190.15</v>
      </c>
    </row>
    <row r="20" spans="1:19" ht="30">
      <c r="A20" s="218">
        <v>13</v>
      </c>
      <c r="B20" s="212" t="s">
        <v>762</v>
      </c>
      <c r="C20" s="690">
        <v>0</v>
      </c>
      <c r="D20" s="690">
        <v>0</v>
      </c>
      <c r="E20" s="690">
        <v>0</v>
      </c>
      <c r="F20" s="690">
        <v>0</v>
      </c>
      <c r="G20" s="690">
        <v>0</v>
      </c>
      <c r="H20" s="690">
        <v>0</v>
      </c>
      <c r="I20" s="690">
        <v>0</v>
      </c>
      <c r="J20" s="690">
        <v>0</v>
      </c>
      <c r="K20" s="690">
        <v>0</v>
      </c>
      <c r="L20" s="690">
        <v>0</v>
      </c>
      <c r="M20" s="690">
        <v>0</v>
      </c>
      <c r="N20" s="690">
        <v>0</v>
      </c>
      <c r="O20" s="690">
        <v>0</v>
      </c>
      <c r="P20" s="690">
        <v>0</v>
      </c>
      <c r="Q20" s="690">
        <v>0</v>
      </c>
      <c r="R20" s="698">
        <f t="shared" si="0"/>
        <v>0</v>
      </c>
      <c r="S20" s="698">
        <f t="shared" si="1"/>
        <v>0</v>
      </c>
    </row>
    <row r="21" spans="1:19" ht="30">
      <c r="A21" s="218">
        <v>14</v>
      </c>
      <c r="B21" s="212" t="s">
        <v>763</v>
      </c>
      <c r="C21" s="690">
        <v>0</v>
      </c>
      <c r="D21" s="690">
        <v>0</v>
      </c>
      <c r="E21" s="690">
        <v>0</v>
      </c>
      <c r="F21" s="690">
        <v>0</v>
      </c>
      <c r="G21" s="690">
        <v>0</v>
      </c>
      <c r="H21" s="690">
        <v>0</v>
      </c>
      <c r="I21" s="690">
        <v>0</v>
      </c>
      <c r="J21" s="690">
        <v>0</v>
      </c>
      <c r="K21" s="690">
        <v>0</v>
      </c>
      <c r="L21" s="690">
        <v>0</v>
      </c>
      <c r="M21" s="690">
        <v>0</v>
      </c>
      <c r="N21" s="690">
        <v>0</v>
      </c>
      <c r="O21" s="690">
        <v>0</v>
      </c>
      <c r="P21" s="690">
        <v>0</v>
      </c>
      <c r="Q21" s="690">
        <v>0</v>
      </c>
      <c r="R21" s="698">
        <f t="shared" si="0"/>
        <v>0</v>
      </c>
      <c r="S21" s="698">
        <f t="shared" si="1"/>
        <v>0</v>
      </c>
    </row>
    <row r="22" spans="1:19">
      <c r="A22" s="218">
        <v>15</v>
      </c>
      <c r="B22" s="212" t="s">
        <v>764</v>
      </c>
      <c r="C22" s="690">
        <v>0</v>
      </c>
      <c r="D22" s="690">
        <v>0</v>
      </c>
      <c r="E22" s="690">
        <v>0</v>
      </c>
      <c r="F22" s="690">
        <v>0</v>
      </c>
      <c r="G22" s="690">
        <v>0</v>
      </c>
      <c r="H22" s="690">
        <v>0</v>
      </c>
      <c r="I22" s="690">
        <v>0</v>
      </c>
      <c r="J22" s="690">
        <v>0</v>
      </c>
      <c r="K22" s="690">
        <v>0</v>
      </c>
      <c r="L22" s="690">
        <v>1000000</v>
      </c>
      <c r="M22" s="690">
        <v>0</v>
      </c>
      <c r="N22" s="690">
        <v>0</v>
      </c>
      <c r="O22" s="690">
        <v>0</v>
      </c>
      <c r="P22" s="690">
        <v>0</v>
      </c>
      <c r="Q22" s="690">
        <v>0</v>
      </c>
      <c r="R22" s="698">
        <f t="shared" si="0"/>
        <v>1000000</v>
      </c>
      <c r="S22" s="698">
        <f t="shared" si="1"/>
        <v>1000000</v>
      </c>
    </row>
    <row r="23" spans="1:19">
      <c r="A23" s="218">
        <v>16</v>
      </c>
      <c r="B23" s="212" t="s">
        <v>752</v>
      </c>
      <c r="C23" s="690">
        <v>1158.1600000000001</v>
      </c>
      <c r="D23" s="690">
        <v>0</v>
      </c>
      <c r="E23" s="690">
        <v>0</v>
      </c>
      <c r="F23" s="690">
        <v>0</v>
      </c>
      <c r="G23" s="690">
        <v>773387.32</v>
      </c>
      <c r="H23" s="690">
        <v>0</v>
      </c>
      <c r="I23" s="690">
        <v>0</v>
      </c>
      <c r="J23" s="690">
        <v>0</v>
      </c>
      <c r="K23" s="690">
        <v>0</v>
      </c>
      <c r="L23" s="690">
        <v>52553751.509999998</v>
      </c>
      <c r="M23" s="690">
        <v>0</v>
      </c>
      <c r="N23" s="690">
        <v>0</v>
      </c>
      <c r="O23" s="690">
        <v>0</v>
      </c>
      <c r="P23" s="690">
        <v>0</v>
      </c>
      <c r="Q23" s="690">
        <v>0</v>
      </c>
      <c r="R23" s="698">
        <f t="shared" si="0"/>
        <v>53328296.989999995</v>
      </c>
      <c r="S23" s="698">
        <f t="shared" si="1"/>
        <v>53328296.989999995</v>
      </c>
    </row>
    <row r="24" spans="1:19">
      <c r="A24" s="221">
        <v>17</v>
      </c>
      <c r="B24" s="222" t="s">
        <v>753</v>
      </c>
      <c r="C24" s="690">
        <v>3441564530.3499999</v>
      </c>
      <c r="D24" s="690">
        <v>0</v>
      </c>
      <c r="E24" s="690">
        <v>0</v>
      </c>
      <c r="F24" s="690">
        <v>1880190.15</v>
      </c>
      <c r="G24" s="690">
        <v>110442145.03</v>
      </c>
      <c r="H24" s="690">
        <v>1176304243.45</v>
      </c>
      <c r="I24" s="690">
        <v>475096458.95999998</v>
      </c>
      <c r="J24" s="690">
        <v>0</v>
      </c>
      <c r="K24" s="690">
        <v>332277525.08000004</v>
      </c>
      <c r="L24" s="690">
        <v>1546940021.74</v>
      </c>
      <c r="M24" s="690">
        <v>38105201.740000002</v>
      </c>
      <c r="N24" s="690">
        <v>0</v>
      </c>
      <c r="O24" s="690">
        <v>0</v>
      </c>
      <c r="P24" s="690">
        <v>0</v>
      </c>
      <c r="Q24" s="690">
        <v>0</v>
      </c>
      <c r="R24" s="698">
        <f t="shared" si="0"/>
        <v>7122610316.5</v>
      </c>
      <c r="S24" s="698">
        <f t="shared" si="1"/>
        <v>7122610316.5</v>
      </c>
    </row>
    <row r="31" spans="1:19">
      <c r="N31" s="683"/>
    </row>
  </sheetData>
  <mergeCells count="4">
    <mergeCell ref="B5:B7"/>
    <mergeCell ref="C5:Q5"/>
    <mergeCell ref="R5:R6"/>
    <mergeCell ref="S5:S6"/>
  </mergeCells>
  <conditionalFormatting sqref="C8:Q24">
    <cfRule type="cellIs" dxfId="21"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defaultColWidth="9.140625" defaultRowHeight="15"/>
  <cols>
    <col min="1" max="1" width="15" style="1" customWidth="1"/>
    <col min="2" max="2" width="12.42578125" style="1" bestFit="1" customWidth="1"/>
    <col min="3" max="3" width="73.5703125" style="1" customWidth="1"/>
    <col min="4" max="16384" width="9.140625" style="1"/>
  </cols>
  <sheetData>
    <row r="1" spans="1:3" ht="18">
      <c r="A1" s="314" t="s">
        <v>976</v>
      </c>
      <c r="B1" s="336"/>
      <c r="C1" s="336"/>
    </row>
    <row r="2" spans="1:3" ht="21">
      <c r="A2" s="1" t="s">
        <v>120</v>
      </c>
      <c r="B2" s="209"/>
      <c r="C2" s="210"/>
    </row>
    <row r="3" spans="1:3" ht="21">
      <c r="B3" s="209"/>
      <c r="C3" s="210"/>
    </row>
    <row r="4" spans="1:3" ht="21">
      <c r="B4" s="209"/>
      <c r="C4" s="210"/>
    </row>
    <row r="5" spans="1:3">
      <c r="A5" s="15" t="s">
        <v>121</v>
      </c>
      <c r="B5" s="15" t="s">
        <v>113</v>
      </c>
      <c r="C5" s="337" t="s">
        <v>114</v>
      </c>
    </row>
    <row r="6" spans="1:3" ht="30">
      <c r="A6" s="15" t="s">
        <v>984</v>
      </c>
      <c r="B6" s="15" t="s">
        <v>116</v>
      </c>
      <c r="C6" s="337" t="s">
        <v>985</v>
      </c>
    </row>
    <row r="7" spans="1:3" ht="165">
      <c r="A7" s="15" t="s">
        <v>986</v>
      </c>
      <c r="B7" s="15" t="s">
        <v>117</v>
      </c>
      <c r="C7" s="211" t="s">
        <v>987</v>
      </c>
    </row>
    <row r="8" spans="1:3" ht="60">
      <c r="A8" s="15" t="s">
        <v>988</v>
      </c>
      <c r="B8" s="15" t="s">
        <v>961</v>
      </c>
      <c r="C8" s="337" t="s">
        <v>989</v>
      </c>
    </row>
    <row r="9" spans="1:3" ht="75">
      <c r="A9" s="15" t="s">
        <v>990</v>
      </c>
      <c r="B9" s="15" t="s">
        <v>132</v>
      </c>
      <c r="C9" s="211" t="s">
        <v>991</v>
      </c>
    </row>
    <row r="10" spans="1:3" ht="240">
      <c r="A10" s="15" t="s">
        <v>992</v>
      </c>
      <c r="B10" s="15" t="s">
        <v>134</v>
      </c>
      <c r="C10" s="211" t="s">
        <v>993</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defaultColWidth="9.140625" defaultRowHeight="15"/>
  <cols>
    <col min="1" max="1" width="16" style="1" customWidth="1"/>
    <col min="2" max="2" width="20" style="1" customWidth="1"/>
    <col min="3" max="4" width="13.5703125" style="1" customWidth="1"/>
    <col min="5" max="5" width="15.140625" style="1" customWidth="1"/>
    <col min="6" max="6" width="19.42578125" style="1" customWidth="1"/>
    <col min="7" max="7" width="14.140625" style="1" customWidth="1"/>
    <col min="8" max="8" width="11.42578125" style="1" customWidth="1"/>
    <col min="9" max="9" width="14.42578125" style="1" customWidth="1"/>
    <col min="10" max="10" width="17.5703125" style="1" customWidth="1"/>
    <col min="11" max="11" width="15.140625" style="1" customWidth="1"/>
    <col min="12" max="13" width="15.5703125" style="1" customWidth="1"/>
    <col min="14" max="14" width="12.5703125" style="1" customWidth="1"/>
    <col min="15" max="16384" width="9.140625" style="1"/>
  </cols>
  <sheetData>
    <row r="1" spans="1:14" ht="18">
      <c r="A1" s="338" t="s">
        <v>977</v>
      </c>
      <c r="M1" s="339"/>
    </row>
    <row r="3" spans="1:14">
      <c r="A3" s="4"/>
    </row>
    <row r="4" spans="1:14" ht="75">
      <c r="A4" s="1490" t="s">
        <v>994</v>
      </c>
      <c r="B4" s="216" t="s">
        <v>995</v>
      </c>
      <c r="C4" s="216" t="s">
        <v>996</v>
      </c>
      <c r="D4" s="216" t="s">
        <v>997</v>
      </c>
      <c r="E4" s="9" t="s">
        <v>998</v>
      </c>
      <c r="F4" s="9" t="s">
        <v>999</v>
      </c>
      <c r="G4" s="9" t="s">
        <v>1000</v>
      </c>
      <c r="H4" s="9" t="s">
        <v>1001</v>
      </c>
      <c r="I4" s="9" t="s">
        <v>1002</v>
      </c>
      <c r="J4" s="9" t="s">
        <v>1003</v>
      </c>
      <c r="K4" s="216" t="s">
        <v>1004</v>
      </c>
      <c r="L4" s="216" t="s">
        <v>1005</v>
      </c>
      <c r="M4" s="216" t="s">
        <v>1006</v>
      </c>
      <c r="N4" s="216" t="s">
        <v>1007</v>
      </c>
    </row>
    <row r="5" spans="1:14">
      <c r="A5" s="1491"/>
      <c r="B5" s="41" t="s">
        <v>7</v>
      </c>
      <c r="C5" s="41" t="s">
        <v>8</v>
      </c>
      <c r="D5" s="41" t="s">
        <v>9</v>
      </c>
      <c r="E5" s="41" t="s">
        <v>46</v>
      </c>
      <c r="F5" s="41" t="s">
        <v>47</v>
      </c>
      <c r="G5" s="41" t="s">
        <v>155</v>
      </c>
      <c r="H5" s="41" t="s">
        <v>156</v>
      </c>
      <c r="I5" s="41" t="s">
        <v>157</v>
      </c>
      <c r="J5" s="41" t="s">
        <v>158</v>
      </c>
      <c r="K5" s="41" t="s">
        <v>159</v>
      </c>
      <c r="L5" s="41" t="s">
        <v>160</v>
      </c>
      <c r="M5" s="41" t="s">
        <v>161</v>
      </c>
      <c r="N5" s="41" t="s">
        <v>162</v>
      </c>
    </row>
    <row r="6" spans="1:14">
      <c r="A6" s="340" t="s">
        <v>1008</v>
      </c>
      <c r="B6" s="341"/>
      <c r="C6" s="219"/>
      <c r="D6" s="220"/>
      <c r="E6" s="220"/>
      <c r="F6" s="220"/>
      <c r="G6" s="220"/>
      <c r="H6" s="220"/>
      <c r="I6" s="220"/>
      <c r="J6" s="220"/>
      <c r="K6" s="220"/>
      <c r="L6" s="220"/>
      <c r="M6" s="220"/>
      <c r="N6" s="220"/>
    </row>
    <row r="7" spans="1:14">
      <c r="A7" s="342"/>
      <c r="B7" s="343" t="s">
        <v>1009</v>
      </c>
      <c r="C7" s="219"/>
      <c r="D7" s="220"/>
      <c r="E7" s="220"/>
      <c r="F7" s="220"/>
      <c r="G7" s="220"/>
      <c r="H7" s="220"/>
      <c r="I7" s="220"/>
      <c r="J7" s="220"/>
      <c r="K7" s="220"/>
      <c r="L7" s="220"/>
      <c r="M7" s="220"/>
      <c r="N7" s="220"/>
    </row>
    <row r="8" spans="1:14">
      <c r="A8" s="344"/>
      <c r="B8" s="345" t="s">
        <v>1010</v>
      </c>
      <c r="C8" s="219"/>
      <c r="D8" s="220"/>
      <c r="E8" s="220"/>
      <c r="F8" s="220"/>
      <c r="G8" s="220"/>
      <c r="H8" s="220"/>
      <c r="I8" s="220"/>
      <c r="J8" s="220"/>
      <c r="K8" s="220"/>
      <c r="L8" s="220"/>
      <c r="M8" s="220"/>
      <c r="N8" s="220"/>
    </row>
    <row r="9" spans="1:14">
      <c r="A9" s="344"/>
      <c r="B9" s="345" t="s">
        <v>1011</v>
      </c>
      <c r="C9" s="219"/>
      <c r="D9" s="220"/>
      <c r="E9" s="220"/>
      <c r="F9" s="220"/>
      <c r="G9" s="220"/>
      <c r="H9" s="220"/>
      <c r="I9" s="220"/>
      <c r="J9" s="220"/>
      <c r="K9" s="220"/>
      <c r="L9" s="220"/>
      <c r="M9" s="220"/>
      <c r="N9" s="220"/>
    </row>
    <row r="10" spans="1:14">
      <c r="A10" s="344"/>
      <c r="B10" s="343" t="s">
        <v>1012</v>
      </c>
      <c r="C10" s="219"/>
      <c r="D10" s="220"/>
      <c r="E10" s="220"/>
      <c r="F10" s="220"/>
      <c r="G10" s="220"/>
      <c r="H10" s="220"/>
      <c r="I10" s="220"/>
      <c r="J10" s="220"/>
      <c r="K10" s="220"/>
      <c r="L10" s="220"/>
      <c r="M10" s="220"/>
      <c r="N10" s="220"/>
    </row>
    <row r="11" spans="1:14">
      <c r="A11" s="344"/>
      <c r="B11" s="343" t="s">
        <v>1013</v>
      </c>
      <c r="C11" s="219"/>
      <c r="D11" s="220"/>
      <c r="E11" s="220"/>
      <c r="F11" s="220"/>
      <c r="G11" s="220"/>
      <c r="H11" s="220"/>
      <c r="I11" s="220"/>
      <c r="J11" s="220"/>
      <c r="K11" s="220"/>
      <c r="L11" s="220"/>
      <c r="M11" s="220"/>
      <c r="N11" s="220"/>
    </row>
    <row r="12" spans="1:14">
      <c r="A12" s="344"/>
      <c r="B12" s="343" t="s">
        <v>1014</v>
      </c>
      <c r="C12" s="219"/>
      <c r="D12" s="220"/>
      <c r="E12" s="220"/>
      <c r="F12" s="220"/>
      <c r="G12" s="220"/>
      <c r="H12" s="220"/>
      <c r="I12" s="220"/>
      <c r="J12" s="220"/>
      <c r="K12" s="220"/>
      <c r="L12" s="220"/>
      <c r="M12" s="220"/>
      <c r="N12" s="220"/>
    </row>
    <row r="13" spans="1:14">
      <c r="A13" s="344"/>
      <c r="B13" s="343" t="s">
        <v>1015</v>
      </c>
      <c r="C13" s="219"/>
      <c r="D13" s="220"/>
      <c r="E13" s="220"/>
      <c r="F13" s="220"/>
      <c r="G13" s="220"/>
      <c r="H13" s="220"/>
      <c r="I13" s="220"/>
      <c r="J13" s="220"/>
      <c r="K13" s="220"/>
      <c r="L13" s="220"/>
      <c r="M13" s="220"/>
      <c r="N13" s="220"/>
    </row>
    <row r="14" spans="1:14">
      <c r="A14" s="344"/>
      <c r="B14" s="345" t="s">
        <v>1016</v>
      </c>
      <c r="C14" s="219"/>
      <c r="D14" s="220"/>
      <c r="E14" s="220"/>
      <c r="F14" s="220"/>
      <c r="G14" s="220"/>
      <c r="H14" s="220"/>
      <c r="I14" s="220"/>
      <c r="J14" s="220"/>
      <c r="K14" s="220"/>
      <c r="L14" s="220"/>
      <c r="M14" s="220"/>
      <c r="N14" s="220"/>
    </row>
    <row r="15" spans="1:14">
      <c r="A15" s="344"/>
      <c r="B15" s="345" t="s">
        <v>1017</v>
      </c>
      <c r="C15" s="219"/>
      <c r="D15" s="220"/>
      <c r="E15" s="220"/>
      <c r="F15" s="220"/>
      <c r="G15" s="220"/>
      <c r="H15" s="220"/>
      <c r="I15" s="220"/>
      <c r="J15" s="220"/>
      <c r="K15" s="220"/>
      <c r="L15" s="220"/>
      <c r="M15" s="220"/>
      <c r="N15" s="220"/>
    </row>
    <row r="16" spans="1:14">
      <c r="A16" s="344"/>
      <c r="B16" s="343" t="s">
        <v>1018</v>
      </c>
      <c r="C16" s="219"/>
      <c r="D16" s="220"/>
      <c r="E16" s="220"/>
      <c r="F16" s="220"/>
      <c r="G16" s="220"/>
      <c r="H16" s="220"/>
      <c r="I16" s="220"/>
      <c r="J16" s="220"/>
      <c r="K16" s="220"/>
      <c r="L16" s="220"/>
      <c r="M16" s="220"/>
      <c r="N16" s="220"/>
    </row>
    <row r="17" spans="1:14">
      <c r="A17" s="344"/>
      <c r="B17" s="345" t="s">
        <v>1019</v>
      </c>
      <c r="C17" s="219"/>
      <c r="D17" s="220"/>
      <c r="E17" s="220"/>
      <c r="F17" s="220"/>
      <c r="G17" s="220"/>
      <c r="H17" s="220"/>
      <c r="I17" s="220"/>
      <c r="J17" s="220"/>
      <c r="K17" s="220"/>
      <c r="L17" s="220"/>
      <c r="M17" s="220"/>
      <c r="N17" s="220"/>
    </row>
    <row r="18" spans="1:14">
      <c r="A18" s="344"/>
      <c r="B18" s="345" t="s">
        <v>1020</v>
      </c>
      <c r="C18" s="219"/>
      <c r="D18" s="220"/>
      <c r="E18" s="220"/>
      <c r="F18" s="220"/>
      <c r="G18" s="220"/>
      <c r="H18" s="220"/>
      <c r="I18" s="220"/>
      <c r="J18" s="220"/>
      <c r="K18" s="220"/>
      <c r="L18" s="220"/>
      <c r="M18" s="220"/>
      <c r="N18" s="220"/>
    </row>
    <row r="19" spans="1:14">
      <c r="A19" s="344"/>
      <c r="B19" s="343" t="s">
        <v>1021</v>
      </c>
      <c r="C19" s="219"/>
      <c r="D19" s="220"/>
      <c r="E19" s="220"/>
      <c r="F19" s="220"/>
      <c r="G19" s="220"/>
      <c r="H19" s="220"/>
      <c r="I19" s="220"/>
      <c r="J19" s="220"/>
      <c r="K19" s="220"/>
      <c r="L19" s="220"/>
      <c r="M19" s="220"/>
      <c r="N19" s="220"/>
    </row>
    <row r="20" spans="1:14">
      <c r="A20" s="344"/>
      <c r="B20" s="345" t="s">
        <v>1022</v>
      </c>
      <c r="C20" s="219"/>
      <c r="D20" s="220"/>
      <c r="E20" s="220"/>
      <c r="F20" s="220"/>
      <c r="G20" s="220"/>
      <c r="H20" s="220"/>
      <c r="I20" s="220"/>
      <c r="J20" s="220"/>
      <c r="K20" s="220"/>
      <c r="L20" s="220"/>
      <c r="M20" s="220"/>
      <c r="N20" s="220"/>
    </row>
    <row r="21" spans="1:14">
      <c r="A21" s="344"/>
      <c r="B21" s="345" t="s">
        <v>1023</v>
      </c>
      <c r="C21" s="219"/>
      <c r="D21" s="220"/>
      <c r="E21" s="220"/>
      <c r="F21" s="220"/>
      <c r="G21" s="220"/>
      <c r="H21" s="220"/>
      <c r="I21" s="220"/>
      <c r="J21" s="220"/>
      <c r="K21" s="220"/>
      <c r="L21" s="220"/>
      <c r="M21" s="220"/>
      <c r="N21" s="220"/>
    </row>
    <row r="22" spans="1:14">
      <c r="A22" s="344"/>
      <c r="B22" s="345" t="s">
        <v>1024</v>
      </c>
      <c r="C22" s="219"/>
      <c r="D22" s="220"/>
      <c r="E22" s="220"/>
      <c r="F22" s="220"/>
      <c r="G22" s="220"/>
      <c r="H22" s="220"/>
      <c r="I22" s="220"/>
      <c r="J22" s="220"/>
      <c r="K22" s="220"/>
      <c r="L22" s="220"/>
      <c r="M22" s="220"/>
      <c r="N22" s="220"/>
    </row>
    <row r="23" spans="1:14">
      <c r="A23" s="346"/>
      <c r="B23" s="343" t="s">
        <v>1025</v>
      </c>
      <c r="C23" s="219"/>
      <c r="D23" s="220"/>
      <c r="E23" s="220"/>
      <c r="F23" s="220"/>
      <c r="G23" s="220"/>
      <c r="H23" s="220"/>
      <c r="I23" s="220"/>
      <c r="J23" s="220"/>
      <c r="K23" s="220"/>
      <c r="L23" s="220"/>
      <c r="M23" s="220"/>
      <c r="N23" s="220"/>
    </row>
    <row r="24" spans="1:14">
      <c r="A24" s="1492" t="s">
        <v>1026</v>
      </c>
      <c r="B24" s="1493"/>
      <c r="C24" s="220"/>
      <c r="D24" s="220"/>
      <c r="E24" s="220"/>
      <c r="F24" s="220"/>
      <c r="G24" s="220"/>
      <c r="H24" s="220"/>
      <c r="I24" s="220"/>
      <c r="J24" s="220"/>
      <c r="K24" s="220"/>
      <c r="L24" s="220"/>
      <c r="M24" s="220"/>
      <c r="N24" s="220"/>
    </row>
    <row r="25" spans="1:14">
      <c r="A25" s="1488" t="s">
        <v>1027</v>
      </c>
      <c r="B25" s="1489"/>
      <c r="C25" s="220"/>
      <c r="D25" s="220"/>
      <c r="E25" s="220"/>
      <c r="F25" s="220"/>
      <c r="G25" s="347"/>
      <c r="H25" s="220"/>
      <c r="I25" s="347"/>
      <c r="J25" s="220"/>
      <c r="K25" s="220"/>
      <c r="L25" s="220"/>
      <c r="M25" s="220"/>
      <c r="N25" s="220"/>
    </row>
    <row r="26" spans="1:14">
      <c r="A26" s="339"/>
      <c r="B26" s="339"/>
      <c r="C26" s="339"/>
      <c r="D26" s="339"/>
      <c r="E26" s="339"/>
      <c r="F26" s="339"/>
      <c r="G26" s="339"/>
      <c r="H26" s="339"/>
      <c r="I26" s="339"/>
      <c r="J26" s="339"/>
      <c r="K26" s="339"/>
      <c r="L26" s="339"/>
      <c r="M26" s="339"/>
      <c r="N26" s="339"/>
    </row>
    <row r="27" spans="1:14">
      <c r="A27" s="339"/>
      <c r="B27" s="339"/>
      <c r="C27" s="339"/>
      <c r="D27" s="339"/>
      <c r="E27" s="339"/>
      <c r="F27" s="339"/>
      <c r="G27" s="339"/>
      <c r="H27" s="339"/>
      <c r="I27" s="339"/>
      <c r="J27" s="339"/>
      <c r="K27" s="339"/>
      <c r="L27" s="339"/>
      <c r="M27" s="339"/>
      <c r="N27" s="339"/>
    </row>
    <row r="28" spans="1:14">
      <c r="A28" s="339"/>
      <c r="B28" s="339"/>
      <c r="C28" s="339"/>
      <c r="D28" s="339"/>
      <c r="E28" s="339"/>
      <c r="F28" s="339"/>
      <c r="G28" s="339"/>
      <c r="H28" s="339"/>
      <c r="I28" s="339"/>
      <c r="J28" s="339"/>
      <c r="K28" s="339"/>
      <c r="L28" s="339"/>
      <c r="M28" s="339"/>
      <c r="N28" s="339"/>
    </row>
    <row r="29" spans="1:14" ht="75">
      <c r="A29" s="1494" t="s">
        <v>1028</v>
      </c>
      <c r="B29" s="348" t="s">
        <v>995</v>
      </c>
      <c r="C29" s="216" t="s">
        <v>996</v>
      </c>
      <c r="D29" s="216" t="s">
        <v>997</v>
      </c>
      <c r="E29" s="9" t="s">
        <v>998</v>
      </c>
      <c r="F29" s="9" t="s">
        <v>999</v>
      </c>
      <c r="G29" s="9" t="s">
        <v>1000</v>
      </c>
      <c r="H29" s="9" t="s">
        <v>1001</v>
      </c>
      <c r="I29" s="9" t="s">
        <v>1002</v>
      </c>
      <c r="J29" s="9" t="s">
        <v>1003</v>
      </c>
      <c r="K29" s="216" t="s">
        <v>1004</v>
      </c>
      <c r="L29" s="216" t="s">
        <v>1005</v>
      </c>
      <c r="M29" s="216" t="s">
        <v>1006</v>
      </c>
      <c r="N29" s="216" t="s">
        <v>1007</v>
      </c>
    </row>
    <row r="30" spans="1:14">
      <c r="A30" s="1495"/>
      <c r="B30" s="349" t="s">
        <v>7</v>
      </c>
      <c r="C30" s="41" t="s">
        <v>8</v>
      </c>
      <c r="D30" s="41" t="s">
        <v>9</v>
      </c>
      <c r="E30" s="41" t="s">
        <v>46</v>
      </c>
      <c r="F30" s="41" t="s">
        <v>47</v>
      </c>
      <c r="G30" s="41" t="s">
        <v>155</v>
      </c>
      <c r="H30" s="41" t="s">
        <v>156</v>
      </c>
      <c r="I30" s="41" t="s">
        <v>157</v>
      </c>
      <c r="J30" s="41" t="s">
        <v>158</v>
      </c>
      <c r="K30" s="41" t="s">
        <v>159</v>
      </c>
      <c r="L30" s="41" t="s">
        <v>160</v>
      </c>
      <c r="M30" s="41" t="s">
        <v>161</v>
      </c>
      <c r="N30" s="41" t="s">
        <v>162</v>
      </c>
    </row>
    <row r="31" spans="1:14">
      <c r="A31" s="340" t="s">
        <v>1008</v>
      </c>
      <c r="B31" s="341"/>
      <c r="C31" s="219"/>
      <c r="D31" s="220"/>
      <c r="E31" s="220"/>
      <c r="F31" s="220"/>
      <c r="G31" s="220"/>
      <c r="H31" s="220"/>
      <c r="I31" s="220"/>
      <c r="J31" s="220"/>
      <c r="K31" s="220"/>
      <c r="L31" s="220"/>
      <c r="M31" s="220"/>
      <c r="N31" s="220"/>
    </row>
    <row r="32" spans="1:14">
      <c r="A32" s="342"/>
      <c r="B32" s="343" t="s">
        <v>1009</v>
      </c>
      <c r="C32" s="219"/>
      <c r="D32" s="220"/>
      <c r="E32" s="220"/>
      <c r="F32" s="220"/>
      <c r="G32" s="220"/>
      <c r="H32" s="220"/>
      <c r="I32" s="220"/>
      <c r="J32" s="220"/>
      <c r="K32" s="220"/>
      <c r="L32" s="220"/>
      <c r="M32" s="220"/>
      <c r="N32" s="220"/>
    </row>
    <row r="33" spans="1:14">
      <c r="A33" s="344"/>
      <c r="B33" s="345" t="s">
        <v>1010</v>
      </c>
      <c r="C33" s="219"/>
      <c r="D33" s="220"/>
      <c r="E33" s="220"/>
      <c r="F33" s="220"/>
      <c r="G33" s="220"/>
      <c r="H33" s="220"/>
      <c r="I33" s="220"/>
      <c r="J33" s="220"/>
      <c r="K33" s="220"/>
      <c r="L33" s="220"/>
      <c r="M33" s="220"/>
      <c r="N33" s="220"/>
    </row>
    <row r="34" spans="1:14">
      <c r="A34" s="344"/>
      <c r="B34" s="345" t="s">
        <v>1011</v>
      </c>
      <c r="C34" s="219"/>
      <c r="D34" s="220"/>
      <c r="E34" s="220"/>
      <c r="F34" s="220"/>
      <c r="G34" s="220"/>
      <c r="H34" s="220"/>
      <c r="I34" s="220"/>
      <c r="J34" s="220"/>
      <c r="K34" s="220"/>
      <c r="L34" s="220"/>
      <c r="M34" s="220"/>
      <c r="N34" s="220"/>
    </row>
    <row r="35" spans="1:14">
      <c r="A35" s="344"/>
      <c r="B35" s="343" t="s">
        <v>1012</v>
      </c>
      <c r="C35" s="219"/>
      <c r="D35" s="220"/>
      <c r="E35" s="220"/>
      <c r="F35" s="220"/>
      <c r="G35" s="220"/>
      <c r="H35" s="220"/>
      <c r="I35" s="220"/>
      <c r="J35" s="220"/>
      <c r="K35" s="220"/>
      <c r="L35" s="220"/>
      <c r="M35" s="220"/>
      <c r="N35" s="220"/>
    </row>
    <row r="36" spans="1:14">
      <c r="A36" s="344"/>
      <c r="B36" s="343" t="s">
        <v>1013</v>
      </c>
      <c r="C36" s="219"/>
      <c r="D36" s="220"/>
      <c r="E36" s="220"/>
      <c r="F36" s="220"/>
      <c r="G36" s="220"/>
      <c r="H36" s="220"/>
      <c r="I36" s="220"/>
      <c r="J36" s="220"/>
      <c r="K36" s="220"/>
      <c r="L36" s="220"/>
      <c r="M36" s="220"/>
      <c r="N36" s="220"/>
    </row>
    <row r="37" spans="1:14">
      <c r="A37" s="344"/>
      <c r="B37" s="343" t="s">
        <v>1014</v>
      </c>
      <c r="C37" s="219"/>
      <c r="D37" s="220"/>
      <c r="E37" s="220"/>
      <c r="F37" s="220"/>
      <c r="G37" s="220"/>
      <c r="H37" s="220"/>
      <c r="I37" s="220"/>
      <c r="J37" s="220"/>
      <c r="K37" s="220"/>
      <c r="L37" s="220"/>
      <c r="M37" s="220"/>
      <c r="N37" s="220"/>
    </row>
    <row r="38" spans="1:14">
      <c r="A38" s="344"/>
      <c r="B38" s="343" t="s">
        <v>1015</v>
      </c>
      <c r="C38" s="219"/>
      <c r="D38" s="220"/>
      <c r="E38" s="220"/>
      <c r="F38" s="220"/>
      <c r="G38" s="220"/>
      <c r="H38" s="220"/>
      <c r="I38" s="220"/>
      <c r="J38" s="220"/>
      <c r="K38" s="220"/>
      <c r="L38" s="220"/>
      <c r="M38" s="220"/>
      <c r="N38" s="220"/>
    </row>
    <row r="39" spans="1:14">
      <c r="A39" s="344"/>
      <c r="B39" s="345" t="s">
        <v>1016</v>
      </c>
      <c r="C39" s="219"/>
      <c r="D39" s="220"/>
      <c r="E39" s="220"/>
      <c r="F39" s="220"/>
      <c r="G39" s="220"/>
      <c r="H39" s="220"/>
      <c r="I39" s="220"/>
      <c r="J39" s="220"/>
      <c r="K39" s="220"/>
      <c r="L39" s="220"/>
      <c r="M39" s="220"/>
      <c r="N39" s="220"/>
    </row>
    <row r="40" spans="1:14">
      <c r="A40" s="344"/>
      <c r="B40" s="345" t="s">
        <v>1017</v>
      </c>
      <c r="C40" s="219"/>
      <c r="D40" s="220"/>
      <c r="E40" s="220"/>
      <c r="F40" s="220"/>
      <c r="G40" s="220"/>
      <c r="H40" s="220"/>
      <c r="I40" s="220"/>
      <c r="J40" s="220"/>
      <c r="K40" s="220"/>
      <c r="L40" s="220"/>
      <c r="M40" s="220"/>
      <c r="N40" s="220"/>
    </row>
    <row r="41" spans="1:14">
      <c r="A41" s="344"/>
      <c r="B41" s="343" t="s">
        <v>1018</v>
      </c>
      <c r="C41" s="219"/>
      <c r="D41" s="220"/>
      <c r="E41" s="220"/>
      <c r="F41" s="220"/>
      <c r="G41" s="220"/>
      <c r="H41" s="220"/>
      <c r="I41" s="220"/>
      <c r="J41" s="220"/>
      <c r="K41" s="220"/>
      <c r="L41" s="220"/>
      <c r="M41" s="220"/>
      <c r="N41" s="220"/>
    </row>
    <row r="42" spans="1:14">
      <c r="A42" s="344"/>
      <c r="B42" s="345" t="s">
        <v>1019</v>
      </c>
      <c r="C42" s="219"/>
      <c r="D42" s="220"/>
      <c r="E42" s="220"/>
      <c r="F42" s="220"/>
      <c r="G42" s="220"/>
      <c r="H42" s="220"/>
      <c r="I42" s="220"/>
      <c r="J42" s="220"/>
      <c r="K42" s="220"/>
      <c r="L42" s="220"/>
      <c r="M42" s="220"/>
      <c r="N42" s="220"/>
    </row>
    <row r="43" spans="1:14">
      <c r="A43" s="344"/>
      <c r="B43" s="345" t="s">
        <v>1020</v>
      </c>
      <c r="C43" s="219"/>
      <c r="D43" s="220"/>
      <c r="E43" s="220"/>
      <c r="F43" s="220"/>
      <c r="G43" s="220"/>
      <c r="H43" s="220"/>
      <c r="I43" s="220"/>
      <c r="J43" s="220"/>
      <c r="K43" s="220"/>
      <c r="L43" s="220"/>
      <c r="M43" s="220"/>
      <c r="N43" s="220"/>
    </row>
    <row r="44" spans="1:14">
      <c r="A44" s="344"/>
      <c r="B44" s="343" t="s">
        <v>1021</v>
      </c>
      <c r="C44" s="219"/>
      <c r="D44" s="220"/>
      <c r="E44" s="220"/>
      <c r="F44" s="220"/>
      <c r="G44" s="220"/>
      <c r="H44" s="220"/>
      <c r="I44" s="220"/>
      <c r="J44" s="220"/>
      <c r="K44" s="220"/>
      <c r="L44" s="220"/>
      <c r="M44" s="220"/>
      <c r="N44" s="220"/>
    </row>
    <row r="45" spans="1:14">
      <c r="A45" s="344"/>
      <c r="B45" s="345" t="s">
        <v>1022</v>
      </c>
      <c r="C45" s="219"/>
      <c r="D45" s="220"/>
      <c r="E45" s="220"/>
      <c r="F45" s="220"/>
      <c r="G45" s="220"/>
      <c r="H45" s="220"/>
      <c r="I45" s="220"/>
      <c r="J45" s="220"/>
      <c r="K45" s="220"/>
      <c r="L45" s="220"/>
      <c r="M45" s="220"/>
      <c r="N45" s="220"/>
    </row>
    <row r="46" spans="1:14">
      <c r="A46" s="344"/>
      <c r="B46" s="345" t="s">
        <v>1023</v>
      </c>
      <c r="C46" s="219"/>
      <c r="D46" s="220"/>
      <c r="E46" s="220"/>
      <c r="F46" s="220"/>
      <c r="G46" s="220"/>
      <c r="H46" s="220"/>
      <c r="I46" s="220"/>
      <c r="J46" s="220"/>
      <c r="K46" s="220"/>
      <c r="L46" s="220"/>
      <c r="M46" s="220"/>
      <c r="N46" s="220"/>
    </row>
    <row r="47" spans="1:14">
      <c r="A47" s="344"/>
      <c r="B47" s="345" t="s">
        <v>1024</v>
      </c>
      <c r="C47" s="219"/>
      <c r="D47" s="220"/>
      <c r="E47" s="220"/>
      <c r="F47" s="220"/>
      <c r="G47" s="220"/>
      <c r="H47" s="220"/>
      <c r="I47" s="220"/>
      <c r="J47" s="220"/>
      <c r="K47" s="220"/>
      <c r="L47" s="220"/>
      <c r="M47" s="220"/>
      <c r="N47" s="220"/>
    </row>
    <row r="48" spans="1:14">
      <c r="A48" s="346"/>
      <c r="B48" s="343" t="s">
        <v>1025</v>
      </c>
      <c r="C48" s="219"/>
      <c r="D48" s="220"/>
      <c r="E48" s="220"/>
      <c r="F48" s="220"/>
      <c r="G48" s="220"/>
      <c r="H48" s="220"/>
      <c r="I48" s="220"/>
      <c r="J48" s="220"/>
      <c r="K48" s="220"/>
      <c r="L48" s="220"/>
      <c r="M48" s="220"/>
      <c r="N48" s="220"/>
    </row>
    <row r="49" spans="1:14">
      <c r="A49" s="1492" t="s">
        <v>1026</v>
      </c>
      <c r="B49" s="1493"/>
      <c r="C49" s="220"/>
      <c r="D49" s="220"/>
      <c r="E49" s="220"/>
      <c r="F49" s="220"/>
      <c r="G49" s="220"/>
      <c r="H49" s="220"/>
      <c r="I49" s="220"/>
      <c r="J49" s="220"/>
      <c r="K49" s="220"/>
      <c r="L49" s="220"/>
      <c r="M49" s="220"/>
      <c r="N49" s="220"/>
    </row>
    <row r="50" spans="1:14">
      <c r="A50" s="1488" t="s">
        <v>1027</v>
      </c>
      <c r="B50" s="1489"/>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defaultColWidth="9.140625" defaultRowHeight="15"/>
  <cols>
    <col min="1" max="1" width="9.140625" style="1"/>
    <col min="2" max="2" width="6.5703125" style="1" customWidth="1"/>
    <col min="3" max="3" width="47" style="1" customWidth="1"/>
    <col min="4" max="4" width="31" style="1" customWidth="1"/>
    <col min="5" max="8" width="23.42578125" style="1" customWidth="1"/>
    <col min="9" max="16384" width="9.140625" style="1"/>
  </cols>
  <sheetData>
    <row r="2" spans="2:10" ht="21">
      <c r="B2" s="350" t="s">
        <v>978</v>
      </c>
      <c r="C2" s="351"/>
      <c r="D2" s="351"/>
      <c r="E2" s="352"/>
      <c r="F2" s="352"/>
      <c r="G2" s="352"/>
      <c r="H2" s="352"/>
      <c r="I2" s="352"/>
    </row>
    <row r="4" spans="2:10">
      <c r="B4" s="353"/>
      <c r="C4" s="353"/>
      <c r="D4" s="353"/>
      <c r="E4" s="353"/>
      <c r="F4" s="353"/>
    </row>
    <row r="5" spans="2:10">
      <c r="B5" s="12"/>
      <c r="C5" s="12"/>
      <c r="D5" s="12"/>
      <c r="E5" s="354"/>
      <c r="F5" s="354"/>
      <c r="J5" s="12"/>
    </row>
    <row r="6" spans="2:10" ht="42">
      <c r="B6" s="355"/>
      <c r="C6" s="356"/>
      <c r="D6" s="357" t="s">
        <v>1029</v>
      </c>
      <c r="E6" s="358" t="s">
        <v>1030</v>
      </c>
      <c r="F6" s="358" t="s">
        <v>1031</v>
      </c>
      <c r="G6" s="358" t="s">
        <v>1032</v>
      </c>
      <c r="H6" s="358" t="s">
        <v>1033</v>
      </c>
    </row>
    <row r="7" spans="2:10">
      <c r="B7" s="355"/>
      <c r="C7" s="355"/>
      <c r="D7" s="359" t="s">
        <v>7</v>
      </c>
      <c r="E7" s="360" t="s">
        <v>8</v>
      </c>
      <c r="F7" s="360" t="s">
        <v>9</v>
      </c>
      <c r="G7" s="360" t="s">
        <v>46</v>
      </c>
      <c r="H7" s="360" t="s">
        <v>47</v>
      </c>
    </row>
    <row r="8" spans="2:10">
      <c r="B8" s="361">
        <v>1</v>
      </c>
      <c r="C8" s="361" t="s">
        <v>1034</v>
      </c>
      <c r="D8" s="362"/>
      <c r="E8" s="362"/>
      <c r="F8" s="361"/>
      <c r="G8" s="361"/>
      <c r="H8" s="361"/>
    </row>
    <row r="9" spans="2:10">
      <c r="B9" s="361">
        <v>1.1000000000000001</v>
      </c>
      <c r="C9" s="363" t="s">
        <v>1035</v>
      </c>
      <c r="D9" s="364"/>
      <c r="E9" s="361"/>
      <c r="F9" s="361"/>
      <c r="G9" s="361"/>
      <c r="H9" s="361"/>
    </row>
    <row r="10" spans="2:10">
      <c r="B10" s="361">
        <v>1.2</v>
      </c>
      <c r="C10" s="363" t="s">
        <v>1036</v>
      </c>
      <c r="D10" s="364"/>
      <c r="E10" s="361"/>
      <c r="F10" s="361"/>
      <c r="G10" s="361"/>
      <c r="H10" s="361"/>
    </row>
    <row r="11" spans="2:10">
      <c r="B11" s="361">
        <v>2</v>
      </c>
      <c r="C11" s="361" t="s">
        <v>598</v>
      </c>
      <c r="D11" s="361"/>
      <c r="E11" s="361"/>
      <c r="F11" s="361"/>
      <c r="G11" s="361"/>
      <c r="H11" s="361"/>
    </row>
    <row r="12" spans="2:10">
      <c r="B12" s="361">
        <v>3</v>
      </c>
      <c r="C12" s="361" t="s">
        <v>604</v>
      </c>
      <c r="D12" s="361"/>
      <c r="E12" s="361"/>
      <c r="F12" s="361"/>
      <c r="G12" s="361"/>
      <c r="H12" s="361"/>
    </row>
    <row r="13" spans="2:10" ht="21">
      <c r="B13" s="361">
        <v>3.1</v>
      </c>
      <c r="C13" s="363" t="s">
        <v>1037</v>
      </c>
      <c r="D13" s="364"/>
      <c r="E13" s="361"/>
      <c r="F13" s="361"/>
      <c r="G13" s="361"/>
      <c r="H13" s="361"/>
    </row>
    <row r="14" spans="2:10">
      <c r="B14" s="361">
        <v>3.2</v>
      </c>
      <c r="C14" s="363" t="s">
        <v>1038</v>
      </c>
      <c r="D14" s="364"/>
      <c r="E14" s="361"/>
      <c r="F14" s="361"/>
      <c r="G14" s="361"/>
      <c r="H14" s="361"/>
    </row>
    <row r="15" spans="2:10">
      <c r="B15" s="361">
        <v>4</v>
      </c>
      <c r="C15" s="361" t="s">
        <v>747</v>
      </c>
      <c r="D15" s="361"/>
      <c r="E15" s="361"/>
      <c r="F15" s="361"/>
      <c r="G15" s="361"/>
      <c r="H15" s="361"/>
    </row>
    <row r="16" spans="2:10">
      <c r="B16" s="361">
        <v>4.0999999999999996</v>
      </c>
      <c r="C16" s="365" t="s">
        <v>1039</v>
      </c>
      <c r="D16" s="366"/>
      <c r="E16" s="361"/>
      <c r="F16" s="361"/>
      <c r="G16" s="361"/>
      <c r="H16" s="361"/>
    </row>
    <row r="17" spans="2:8">
      <c r="B17" s="361">
        <v>4.2</v>
      </c>
      <c r="C17" s="365" t="s">
        <v>1040</v>
      </c>
      <c r="D17" s="366"/>
      <c r="E17" s="361"/>
      <c r="F17" s="361"/>
      <c r="G17" s="361"/>
      <c r="H17" s="361"/>
    </row>
    <row r="18" spans="2:8">
      <c r="B18" s="361">
        <v>4.3</v>
      </c>
      <c r="C18" s="365" t="s">
        <v>1041</v>
      </c>
      <c r="D18" s="366"/>
      <c r="E18" s="361"/>
      <c r="F18" s="361"/>
      <c r="G18" s="361"/>
      <c r="H18" s="361"/>
    </row>
    <row r="19" spans="2:8">
      <c r="B19" s="361">
        <v>4.4000000000000004</v>
      </c>
      <c r="C19" s="365" t="s">
        <v>1042</v>
      </c>
      <c r="D19" s="366"/>
      <c r="E19" s="361"/>
      <c r="F19" s="361"/>
      <c r="G19" s="361"/>
      <c r="H19" s="361"/>
    </row>
    <row r="20" spans="2:8">
      <c r="B20" s="361">
        <v>4.5</v>
      </c>
      <c r="C20" s="365" t="s">
        <v>1043</v>
      </c>
      <c r="D20" s="366"/>
      <c r="E20" s="361"/>
      <c r="F20" s="361"/>
      <c r="G20" s="361"/>
      <c r="H20" s="361"/>
    </row>
    <row r="21" spans="2:8">
      <c r="B21" s="361">
        <v>5</v>
      </c>
      <c r="C21" s="361" t="s">
        <v>258</v>
      </c>
      <c r="D21" s="361"/>
      <c r="E21" s="361"/>
      <c r="F21" s="361"/>
      <c r="G21" s="361"/>
      <c r="H21" s="361"/>
    </row>
    <row r="22" spans="2:8">
      <c r="B22" s="361">
        <v>6</v>
      </c>
      <c r="C22" s="361" t="s">
        <v>1044</v>
      </c>
      <c r="D22" s="361"/>
      <c r="E22" s="361"/>
      <c r="F22" s="361"/>
      <c r="G22" s="361"/>
      <c r="H22" s="361"/>
    </row>
    <row r="23" spans="2:8">
      <c r="B23" s="361">
        <v>7</v>
      </c>
      <c r="C23" s="367" t="s">
        <v>1045</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defaultColWidth="9.140625" defaultRowHeight="15"/>
  <cols>
    <col min="1" max="2" width="9.140625" style="1"/>
    <col min="3" max="3" width="8.42578125" style="1" customWidth="1"/>
    <col min="4" max="4" width="51.5703125" style="1" customWidth="1"/>
    <col min="5" max="5" width="31.5703125" style="1" customWidth="1"/>
    <col min="6" max="6" width="30.42578125" style="1" bestFit="1" customWidth="1"/>
    <col min="7" max="16384" width="9.140625" style="1"/>
  </cols>
  <sheetData>
    <row r="2" spans="3:11" ht="21">
      <c r="C2" s="368" t="s">
        <v>979</v>
      </c>
      <c r="D2" s="351"/>
      <c r="E2" s="351"/>
      <c r="F2" s="351"/>
      <c r="G2" s="320"/>
      <c r="H2" s="320"/>
      <c r="I2" s="320"/>
      <c r="J2" s="320"/>
      <c r="K2" s="320"/>
    </row>
    <row r="4" spans="3:11">
      <c r="C4" s="353"/>
      <c r="D4" s="353"/>
      <c r="E4" s="353"/>
      <c r="F4" s="353"/>
    </row>
    <row r="5" spans="3:11">
      <c r="C5" s="276"/>
      <c r="D5" s="276"/>
      <c r="E5" s="354"/>
      <c r="F5" s="354"/>
    </row>
    <row r="6" spans="3:11" ht="33">
      <c r="C6" s="369"/>
      <c r="D6" s="369"/>
      <c r="E6" s="370" t="s">
        <v>1046</v>
      </c>
      <c r="F6" s="370" t="s">
        <v>1047</v>
      </c>
    </row>
    <row r="7" spans="3:11" ht="16.5">
      <c r="C7" s="1496"/>
      <c r="D7" s="1496"/>
      <c r="E7" s="371" t="s">
        <v>7</v>
      </c>
      <c r="F7" s="371" t="s">
        <v>8</v>
      </c>
    </row>
    <row r="8" spans="3:11" ht="16.5">
      <c r="C8" s="372">
        <v>1</v>
      </c>
      <c r="D8" s="373" t="s">
        <v>1048</v>
      </c>
      <c r="E8" s="374"/>
      <c r="F8" s="374"/>
    </row>
    <row r="9" spans="3:11" ht="16.5">
      <c r="C9" s="372">
        <v>2</v>
      </c>
      <c r="D9" s="372" t="s">
        <v>1049</v>
      </c>
      <c r="E9" s="372"/>
      <c r="F9" s="372"/>
    </row>
    <row r="10" spans="3:11" ht="16.5">
      <c r="C10" s="372">
        <v>3</v>
      </c>
      <c r="D10" s="372" t="s">
        <v>598</v>
      </c>
      <c r="E10" s="372"/>
      <c r="F10" s="372"/>
    </row>
    <row r="11" spans="3:11" ht="16.5">
      <c r="C11" s="372">
        <v>4</v>
      </c>
      <c r="D11" s="372" t="s">
        <v>1050</v>
      </c>
      <c r="E11" s="372"/>
      <c r="F11" s="372"/>
    </row>
    <row r="12" spans="3:11" ht="16.5">
      <c r="C12" s="375">
        <v>4.0999999999999996</v>
      </c>
      <c r="D12" s="376" t="s">
        <v>1051</v>
      </c>
      <c r="E12" s="372"/>
      <c r="F12" s="372"/>
    </row>
    <row r="13" spans="3:11" ht="16.5">
      <c r="C13" s="375">
        <v>4.2</v>
      </c>
      <c r="D13" s="376" t="s">
        <v>1052</v>
      </c>
      <c r="E13" s="372"/>
      <c r="F13" s="372"/>
    </row>
    <row r="14" spans="3:11" ht="16.5">
      <c r="C14" s="372">
        <v>5</v>
      </c>
      <c r="D14" s="373" t="s">
        <v>1053</v>
      </c>
      <c r="E14" s="374"/>
      <c r="F14" s="374"/>
    </row>
    <row r="15" spans="3:11" ht="16.5">
      <c r="C15" s="372">
        <v>6</v>
      </c>
      <c r="D15" s="372" t="s">
        <v>1049</v>
      </c>
      <c r="E15" s="372"/>
      <c r="F15" s="372"/>
    </row>
    <row r="16" spans="3:11" ht="16.5">
      <c r="C16" s="372">
        <v>7</v>
      </c>
      <c r="D16" s="372" t="s">
        <v>598</v>
      </c>
      <c r="E16" s="372"/>
      <c r="F16" s="372"/>
    </row>
    <row r="17" spans="3:6" ht="16.5">
      <c r="C17" s="372">
        <v>8</v>
      </c>
      <c r="D17" s="372" t="s">
        <v>1050</v>
      </c>
      <c r="E17" s="372"/>
      <c r="F17" s="372" t="s">
        <v>1054</v>
      </c>
    </row>
    <row r="18" spans="3:6" ht="17.25">
      <c r="C18" s="377">
        <v>8.1</v>
      </c>
      <c r="D18" s="376" t="s">
        <v>1051</v>
      </c>
      <c r="E18" s="372"/>
      <c r="F18" s="372"/>
    </row>
    <row r="19" spans="3:6" ht="17.25">
      <c r="C19" s="378">
        <v>8.1999999999999993</v>
      </c>
      <c r="D19" s="375" t="s">
        <v>1052</v>
      </c>
      <c r="E19" s="372"/>
      <c r="F19" s="372"/>
    </row>
    <row r="20" spans="3:6" ht="17.25">
      <c r="C20" s="377">
        <v>9</v>
      </c>
      <c r="D20" s="372" t="s">
        <v>747</v>
      </c>
      <c r="E20" s="372"/>
      <c r="F20" s="372"/>
    </row>
    <row r="21" spans="3:6" ht="33">
      <c r="C21" s="377">
        <v>9.1</v>
      </c>
      <c r="D21" s="375" t="s">
        <v>1055</v>
      </c>
      <c r="E21" s="372"/>
      <c r="F21" s="372"/>
    </row>
    <row r="22" spans="3:6" ht="33">
      <c r="C22" s="377">
        <v>9.1999999999999993</v>
      </c>
      <c r="D22" s="375" t="s">
        <v>1056</v>
      </c>
      <c r="E22" s="372"/>
      <c r="F22" s="372"/>
    </row>
    <row r="23" spans="3:6" ht="17.25">
      <c r="C23" s="377">
        <v>9.3000000000000007</v>
      </c>
      <c r="D23" s="375" t="s">
        <v>1041</v>
      </c>
      <c r="E23" s="372"/>
      <c r="F23" s="372"/>
    </row>
    <row r="24" spans="3:6" ht="17.25">
      <c r="C24" s="377">
        <v>9.4</v>
      </c>
      <c r="D24" s="375" t="s">
        <v>1057</v>
      </c>
      <c r="E24" s="372"/>
      <c r="F24" s="372"/>
    </row>
    <row r="25" spans="3:6" ht="17.25">
      <c r="C25" s="377">
        <v>9.5</v>
      </c>
      <c r="D25" s="375" t="s">
        <v>1058</v>
      </c>
      <c r="E25" s="372"/>
      <c r="F25" s="372"/>
    </row>
    <row r="26" spans="3:6" s="12" customFormat="1" ht="39.75" customHeight="1">
      <c r="C26" s="372">
        <v>10</v>
      </c>
      <c r="D26" s="373" t="s">
        <v>1059</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defaultColWidth="9.140625" defaultRowHeight="15"/>
  <cols>
    <col min="1" max="1" width="5.42578125" style="1" customWidth="1"/>
    <col min="2" max="2" width="40.42578125" style="1" customWidth="1"/>
    <col min="3" max="3" width="26.5703125" style="1" customWidth="1"/>
    <col min="4" max="12" width="12.42578125" style="1" customWidth="1"/>
    <col min="13" max="14" width="13.5703125" style="1" customWidth="1"/>
    <col min="15" max="16" width="35.5703125" style="1" customWidth="1"/>
    <col min="17" max="16384" width="9.140625" style="1"/>
  </cols>
  <sheetData>
    <row r="1" spans="1:16" ht="20.25">
      <c r="A1" s="368" t="s">
        <v>980</v>
      </c>
    </row>
    <row r="4" spans="1:16">
      <c r="B4" s="379"/>
    </row>
    <row r="5" spans="1:16" ht="17.25" customHeight="1">
      <c r="A5" s="1516" t="s">
        <v>994</v>
      </c>
      <c r="B5" s="1517"/>
      <c r="C5" s="1502" t="s">
        <v>1060</v>
      </c>
      <c r="D5" s="1497" t="s">
        <v>1061</v>
      </c>
      <c r="E5" s="1515"/>
      <c r="F5" s="1515"/>
      <c r="G5" s="1515"/>
      <c r="H5" s="1515"/>
      <c r="I5" s="1515"/>
      <c r="J5" s="1515"/>
      <c r="K5" s="1515"/>
      <c r="L5" s="1515"/>
      <c r="M5" s="1515"/>
      <c r="N5" s="1498"/>
      <c r="O5" s="1497" t="s">
        <v>1062</v>
      </c>
      <c r="P5" s="1498"/>
    </row>
    <row r="6" spans="1:16" ht="24.75" customHeight="1">
      <c r="A6" s="1518"/>
      <c r="B6" s="1519"/>
      <c r="C6" s="1503"/>
      <c r="D6" s="1499" t="s">
        <v>1063</v>
      </c>
      <c r="E6" s="1500"/>
      <c r="F6" s="1500"/>
      <c r="G6" s="1500"/>
      <c r="H6" s="1500"/>
      <c r="I6" s="1500"/>
      <c r="J6" s="1500"/>
      <c r="K6" s="1500"/>
      <c r="L6" s="1501"/>
      <c r="M6" s="1499" t="s">
        <v>1064</v>
      </c>
      <c r="N6" s="1501"/>
      <c r="O6" s="1502" t="s">
        <v>1065</v>
      </c>
      <c r="P6" s="1505" t="s">
        <v>1066</v>
      </c>
    </row>
    <row r="7" spans="1:16">
      <c r="A7" s="1518"/>
      <c r="B7" s="1519"/>
      <c r="C7" s="1503"/>
      <c r="D7" s="1502" t="s">
        <v>1067</v>
      </c>
      <c r="E7" s="1508" t="s">
        <v>1068</v>
      </c>
      <c r="F7" s="380"/>
      <c r="G7" s="380"/>
      <c r="H7" s="380"/>
      <c r="I7" s="1508" t="s">
        <v>1069</v>
      </c>
      <c r="J7" s="380"/>
      <c r="K7" s="380"/>
      <c r="L7" s="380"/>
      <c r="M7" s="1502" t="s">
        <v>1070</v>
      </c>
      <c r="N7" s="1502" t="s">
        <v>1071</v>
      </c>
      <c r="O7" s="1503"/>
      <c r="P7" s="1506"/>
    </row>
    <row r="8" spans="1:16" ht="78.75" customHeight="1">
      <c r="A8" s="1518"/>
      <c r="B8" s="1519"/>
      <c r="C8" s="381"/>
      <c r="D8" s="1504"/>
      <c r="E8" s="1504"/>
      <c r="F8" s="382" t="s">
        <v>1072</v>
      </c>
      <c r="G8" s="382" t="s">
        <v>1073</v>
      </c>
      <c r="H8" s="382" t="s">
        <v>1074</v>
      </c>
      <c r="I8" s="1504"/>
      <c r="J8" s="382" t="s">
        <v>1075</v>
      </c>
      <c r="K8" s="382" t="s">
        <v>1076</v>
      </c>
      <c r="L8" s="382" t="s">
        <v>1077</v>
      </c>
      <c r="M8" s="1504"/>
      <c r="N8" s="1504"/>
      <c r="O8" s="1504"/>
      <c r="P8" s="1507"/>
    </row>
    <row r="9" spans="1:16">
      <c r="A9" s="1520"/>
      <c r="B9" s="1521"/>
      <c r="C9" s="383" t="s">
        <v>7</v>
      </c>
      <c r="D9" s="383" t="s">
        <v>8</v>
      </c>
      <c r="E9" s="383" t="s">
        <v>9</v>
      </c>
      <c r="F9" s="383" t="s">
        <v>46</v>
      </c>
      <c r="G9" s="383" t="s">
        <v>47</v>
      </c>
      <c r="H9" s="383" t="s">
        <v>155</v>
      </c>
      <c r="I9" s="383" t="s">
        <v>156</v>
      </c>
      <c r="J9" s="383" t="s">
        <v>157</v>
      </c>
      <c r="K9" s="383" t="s">
        <v>158</v>
      </c>
      <c r="L9" s="383" t="s">
        <v>159</v>
      </c>
      <c r="M9" s="383" t="s">
        <v>160</v>
      </c>
      <c r="N9" s="383" t="s">
        <v>161</v>
      </c>
      <c r="O9" s="383" t="s">
        <v>162</v>
      </c>
      <c r="P9" s="383" t="s">
        <v>757</v>
      </c>
    </row>
    <row r="10" spans="1:16">
      <c r="A10" s="27">
        <v>1</v>
      </c>
      <c r="B10" s="384" t="s">
        <v>1049</v>
      </c>
      <c r="C10" s="27"/>
      <c r="D10" s="385"/>
      <c r="E10" s="385"/>
      <c r="F10" s="385"/>
      <c r="G10" s="385"/>
      <c r="H10" s="385"/>
      <c r="I10" s="385"/>
      <c r="J10" s="385"/>
      <c r="K10" s="385"/>
      <c r="L10" s="385"/>
      <c r="M10" s="385"/>
      <c r="N10" s="386"/>
      <c r="O10" s="27"/>
      <c r="P10" s="27"/>
    </row>
    <row r="11" spans="1:16">
      <c r="A11" s="27">
        <v>2</v>
      </c>
      <c r="B11" s="384" t="s">
        <v>598</v>
      </c>
      <c r="C11" s="27"/>
      <c r="D11" s="27"/>
      <c r="E11" s="27"/>
      <c r="F11" s="27"/>
      <c r="G11" s="27"/>
      <c r="H11" s="27"/>
      <c r="I11" s="27"/>
      <c r="J11" s="27"/>
      <c r="K11" s="27"/>
      <c r="L11" s="27"/>
      <c r="M11" s="27"/>
      <c r="N11" s="184"/>
      <c r="O11" s="27"/>
      <c r="P11" s="27"/>
    </row>
    <row r="12" spans="1:16">
      <c r="A12" s="27">
        <v>3</v>
      </c>
      <c r="B12" s="384" t="s">
        <v>604</v>
      </c>
      <c r="C12" s="27"/>
      <c r="D12" s="27"/>
      <c r="E12" s="27"/>
      <c r="F12" s="27"/>
      <c r="G12" s="27"/>
      <c r="H12" s="27"/>
      <c r="I12" s="27"/>
      <c r="J12" s="27"/>
      <c r="K12" s="27"/>
      <c r="L12" s="27"/>
      <c r="M12" s="27"/>
      <c r="N12" s="184"/>
      <c r="O12" s="27"/>
      <c r="P12" s="27"/>
    </row>
    <row r="13" spans="1:16">
      <c r="A13" s="387">
        <v>3.1</v>
      </c>
      <c r="B13" s="388" t="s">
        <v>1078</v>
      </c>
      <c r="C13" s="27"/>
      <c r="D13" s="27"/>
      <c r="E13" s="27"/>
      <c r="F13" s="27"/>
      <c r="G13" s="27"/>
      <c r="H13" s="27"/>
      <c r="I13" s="27"/>
      <c r="J13" s="27"/>
      <c r="K13" s="27"/>
      <c r="L13" s="27"/>
      <c r="M13" s="27"/>
      <c r="N13" s="184"/>
      <c r="O13" s="27"/>
      <c r="P13" s="27"/>
    </row>
    <row r="14" spans="1:16">
      <c r="A14" s="387">
        <v>3.2</v>
      </c>
      <c r="B14" s="388" t="s">
        <v>1079</v>
      </c>
      <c r="C14" s="27"/>
      <c r="D14" s="27"/>
      <c r="E14" s="27"/>
      <c r="F14" s="27"/>
      <c r="G14" s="27"/>
      <c r="H14" s="27"/>
      <c r="I14" s="27"/>
      <c r="J14" s="27"/>
      <c r="K14" s="27"/>
      <c r="L14" s="27"/>
      <c r="M14" s="27"/>
      <c r="N14" s="184"/>
      <c r="O14" s="27"/>
      <c r="P14" s="27"/>
    </row>
    <row r="15" spans="1:16">
      <c r="A15" s="387">
        <v>3.3</v>
      </c>
      <c r="B15" s="388" t="s">
        <v>1080</v>
      </c>
      <c r="C15" s="27"/>
      <c r="D15" s="27"/>
      <c r="E15" s="27"/>
      <c r="F15" s="27"/>
      <c r="G15" s="27"/>
      <c r="H15" s="27"/>
      <c r="I15" s="27"/>
      <c r="J15" s="27"/>
      <c r="K15" s="27"/>
      <c r="L15" s="27"/>
      <c r="M15" s="27"/>
      <c r="N15" s="184"/>
      <c r="O15" s="27"/>
      <c r="P15" s="27"/>
    </row>
    <row r="16" spans="1:16">
      <c r="A16" s="27">
        <v>4</v>
      </c>
      <c r="B16" s="384" t="s">
        <v>747</v>
      </c>
      <c r="C16" s="27"/>
      <c r="D16" s="27"/>
      <c r="E16" s="27"/>
      <c r="F16" s="27"/>
      <c r="G16" s="27"/>
      <c r="H16" s="27"/>
      <c r="I16" s="27"/>
      <c r="J16" s="27"/>
      <c r="K16" s="27"/>
      <c r="L16" s="27"/>
      <c r="M16" s="27"/>
      <c r="N16" s="184"/>
      <c r="O16" s="27"/>
      <c r="P16" s="27"/>
    </row>
    <row r="17" spans="1:16">
      <c r="A17" s="387">
        <v>4.0999999999999996</v>
      </c>
      <c r="B17" s="388" t="s">
        <v>1081</v>
      </c>
      <c r="C17" s="27"/>
      <c r="D17" s="27"/>
      <c r="E17" s="27"/>
      <c r="F17" s="27"/>
      <c r="G17" s="27"/>
      <c r="H17" s="27"/>
      <c r="I17" s="27"/>
      <c r="J17" s="27"/>
      <c r="K17" s="27"/>
      <c r="L17" s="27"/>
      <c r="M17" s="27"/>
      <c r="N17" s="184"/>
      <c r="O17" s="27"/>
      <c r="P17" s="27"/>
    </row>
    <row r="18" spans="1:16">
      <c r="A18" s="387">
        <v>4.2</v>
      </c>
      <c r="B18" s="388" t="s">
        <v>1082</v>
      </c>
      <c r="C18" s="27"/>
      <c r="D18" s="27"/>
      <c r="E18" s="27"/>
      <c r="F18" s="27"/>
      <c r="G18" s="27"/>
      <c r="H18" s="27"/>
      <c r="I18" s="27"/>
      <c r="J18" s="27"/>
      <c r="K18" s="27"/>
      <c r="L18" s="27"/>
      <c r="M18" s="27"/>
      <c r="N18" s="184"/>
      <c r="O18" s="27"/>
      <c r="P18" s="27"/>
    </row>
    <row r="19" spans="1:16">
      <c r="A19" s="387">
        <v>4.3</v>
      </c>
      <c r="B19" s="388" t="s">
        <v>1083</v>
      </c>
      <c r="C19" s="27"/>
      <c r="D19" s="27"/>
      <c r="E19" s="27"/>
      <c r="F19" s="27"/>
      <c r="G19" s="27"/>
      <c r="H19" s="27"/>
      <c r="I19" s="27"/>
      <c r="J19" s="27"/>
      <c r="K19" s="27"/>
      <c r="L19" s="27"/>
      <c r="M19" s="27"/>
      <c r="N19" s="184"/>
      <c r="O19" s="27"/>
      <c r="P19" s="27"/>
    </row>
    <row r="20" spans="1:16">
      <c r="A20" s="387">
        <v>4.4000000000000004</v>
      </c>
      <c r="B20" s="388" t="s">
        <v>1084</v>
      </c>
      <c r="C20" s="27"/>
      <c r="D20" s="27"/>
      <c r="E20" s="27"/>
      <c r="F20" s="27"/>
      <c r="G20" s="27"/>
      <c r="H20" s="27"/>
      <c r="I20" s="27"/>
      <c r="J20" s="27"/>
      <c r="K20" s="27"/>
      <c r="L20" s="27"/>
      <c r="M20" s="27"/>
      <c r="N20" s="184"/>
      <c r="O20" s="27"/>
      <c r="P20" s="27"/>
    </row>
    <row r="21" spans="1:16">
      <c r="A21" s="387">
        <v>4.5</v>
      </c>
      <c r="B21" s="388" t="s">
        <v>1085</v>
      </c>
      <c r="C21" s="27"/>
      <c r="D21" s="27"/>
      <c r="E21" s="27"/>
      <c r="F21" s="27"/>
      <c r="G21" s="27"/>
      <c r="H21" s="27"/>
      <c r="I21" s="27"/>
      <c r="J21" s="27"/>
      <c r="K21" s="27"/>
      <c r="L21" s="27"/>
      <c r="M21" s="27"/>
      <c r="N21" s="184"/>
      <c r="O21" s="27"/>
      <c r="P21" s="27"/>
    </row>
    <row r="22" spans="1:16">
      <c r="A22" s="27">
        <v>5</v>
      </c>
      <c r="B22" s="384" t="s">
        <v>45</v>
      </c>
      <c r="C22" s="27"/>
      <c r="D22" s="27"/>
      <c r="E22" s="27"/>
      <c r="F22" s="27"/>
      <c r="G22" s="27"/>
      <c r="H22" s="27"/>
      <c r="I22" s="27"/>
      <c r="J22" s="27"/>
      <c r="K22" s="27"/>
      <c r="L22" s="27"/>
      <c r="M22" s="27"/>
      <c r="N22" s="184"/>
      <c r="O22" s="27"/>
      <c r="P22" s="27"/>
    </row>
    <row r="25" spans="1:16" ht="17.25" customHeight="1">
      <c r="A25" s="1509" t="s">
        <v>1028</v>
      </c>
      <c r="B25" s="1510"/>
      <c r="C25" s="1502" t="s">
        <v>1060</v>
      </c>
      <c r="D25" s="1497" t="s">
        <v>1061</v>
      </c>
      <c r="E25" s="1515"/>
      <c r="F25" s="1515"/>
      <c r="G25" s="1515"/>
      <c r="H25" s="1515"/>
      <c r="I25" s="1515"/>
      <c r="J25" s="1515"/>
      <c r="K25" s="1515"/>
      <c r="L25" s="1515"/>
      <c r="M25" s="1515"/>
      <c r="N25" s="1498"/>
      <c r="O25" s="1497" t="s">
        <v>1062</v>
      </c>
      <c r="P25" s="1498"/>
    </row>
    <row r="26" spans="1:16" ht="21" customHeight="1">
      <c r="A26" s="1511"/>
      <c r="B26" s="1512"/>
      <c r="C26" s="1503"/>
      <c r="D26" s="1499" t="s">
        <v>1063</v>
      </c>
      <c r="E26" s="1500"/>
      <c r="F26" s="1500"/>
      <c r="G26" s="1500"/>
      <c r="H26" s="1500"/>
      <c r="I26" s="1500"/>
      <c r="J26" s="1500"/>
      <c r="K26" s="1500"/>
      <c r="L26" s="1501"/>
      <c r="M26" s="1499" t="s">
        <v>1064</v>
      </c>
      <c r="N26" s="1501"/>
      <c r="O26" s="1502" t="s">
        <v>1065</v>
      </c>
      <c r="P26" s="1505" t="s">
        <v>1066</v>
      </c>
    </row>
    <row r="27" spans="1:16">
      <c r="A27" s="1511"/>
      <c r="B27" s="1512"/>
      <c r="C27" s="1503"/>
      <c r="D27" s="1502" t="s">
        <v>1067</v>
      </c>
      <c r="E27" s="1508" t="s">
        <v>1068</v>
      </c>
      <c r="F27" s="380"/>
      <c r="G27" s="380"/>
      <c r="H27" s="380"/>
      <c r="I27" s="1508" t="s">
        <v>1069</v>
      </c>
      <c r="J27" s="380"/>
      <c r="K27" s="380"/>
      <c r="L27" s="380"/>
      <c r="M27" s="1502" t="s">
        <v>1070</v>
      </c>
      <c r="N27" s="1502" t="s">
        <v>1071</v>
      </c>
      <c r="O27" s="1503"/>
      <c r="P27" s="1506"/>
    </row>
    <row r="28" spans="1:16" ht="82.5" customHeight="1">
      <c r="A28" s="1511"/>
      <c r="B28" s="1512"/>
      <c r="C28" s="381"/>
      <c r="D28" s="1504"/>
      <c r="E28" s="1504"/>
      <c r="F28" s="382" t="s">
        <v>1072</v>
      </c>
      <c r="G28" s="382" t="s">
        <v>1073</v>
      </c>
      <c r="H28" s="382" t="s">
        <v>1074</v>
      </c>
      <c r="I28" s="1504"/>
      <c r="J28" s="382" t="s">
        <v>1075</v>
      </c>
      <c r="K28" s="382" t="s">
        <v>1076</v>
      </c>
      <c r="L28" s="382" t="s">
        <v>1077</v>
      </c>
      <c r="M28" s="1504"/>
      <c r="N28" s="1504"/>
      <c r="O28" s="1504"/>
      <c r="P28" s="1507"/>
    </row>
    <row r="29" spans="1:16">
      <c r="A29" s="1513"/>
      <c r="B29" s="1514"/>
      <c r="C29" s="389" t="s">
        <v>7</v>
      </c>
      <c r="D29" s="389" t="s">
        <v>8</v>
      </c>
      <c r="E29" s="389" t="s">
        <v>9</v>
      </c>
      <c r="F29" s="389" t="s">
        <v>46</v>
      </c>
      <c r="G29" s="389" t="s">
        <v>47</v>
      </c>
      <c r="H29" s="389" t="s">
        <v>155</v>
      </c>
      <c r="I29" s="389" t="s">
        <v>156</v>
      </c>
      <c r="J29" s="389" t="s">
        <v>157</v>
      </c>
      <c r="K29" s="389" t="s">
        <v>158</v>
      </c>
      <c r="L29" s="389" t="s">
        <v>159</v>
      </c>
      <c r="M29" s="389" t="s">
        <v>160</v>
      </c>
      <c r="N29" s="389" t="s">
        <v>161</v>
      </c>
      <c r="O29" s="389" t="s">
        <v>162</v>
      </c>
      <c r="P29" s="389" t="s">
        <v>757</v>
      </c>
    </row>
    <row r="30" spans="1:16">
      <c r="A30" s="27">
        <v>1</v>
      </c>
      <c r="B30" s="384" t="s">
        <v>1049</v>
      </c>
      <c r="C30" s="27"/>
      <c r="D30" s="385"/>
      <c r="E30" s="385"/>
      <c r="F30" s="385"/>
      <c r="G30" s="385"/>
      <c r="H30" s="385"/>
      <c r="I30" s="385"/>
      <c r="J30" s="385"/>
      <c r="K30" s="385"/>
      <c r="L30" s="385"/>
      <c r="M30" s="385"/>
      <c r="N30" s="386"/>
      <c r="O30" s="27"/>
      <c r="P30" s="27"/>
    </row>
    <row r="31" spans="1:16">
      <c r="A31" s="27">
        <v>2</v>
      </c>
      <c r="B31" s="384" t="s">
        <v>598</v>
      </c>
      <c r="C31" s="27"/>
      <c r="D31" s="27"/>
      <c r="E31" s="27"/>
      <c r="F31" s="27"/>
      <c r="G31" s="27"/>
      <c r="H31" s="27"/>
      <c r="I31" s="27"/>
      <c r="J31" s="27"/>
      <c r="K31" s="27"/>
      <c r="L31" s="27"/>
      <c r="M31" s="27"/>
      <c r="N31" s="184"/>
      <c r="O31" s="27"/>
      <c r="P31" s="27"/>
    </row>
    <row r="32" spans="1:16">
      <c r="A32" s="27">
        <v>3</v>
      </c>
      <c r="B32" s="384" t="s">
        <v>604</v>
      </c>
      <c r="C32" s="27"/>
      <c r="D32" s="27"/>
      <c r="E32" s="27"/>
      <c r="F32" s="27"/>
      <c r="G32" s="27"/>
      <c r="H32" s="27"/>
      <c r="I32" s="27"/>
      <c r="J32" s="27"/>
      <c r="K32" s="27"/>
      <c r="L32" s="27"/>
      <c r="M32" s="27"/>
      <c r="N32" s="184"/>
      <c r="O32" s="27"/>
      <c r="P32" s="27"/>
    </row>
    <row r="33" spans="1:16">
      <c r="A33" s="387">
        <v>3.1</v>
      </c>
      <c r="B33" s="388" t="s">
        <v>1078</v>
      </c>
      <c r="C33" s="27"/>
      <c r="D33" s="27"/>
      <c r="E33" s="27"/>
      <c r="F33" s="27"/>
      <c r="G33" s="27"/>
      <c r="H33" s="27"/>
      <c r="I33" s="27"/>
      <c r="J33" s="27"/>
      <c r="K33" s="27"/>
      <c r="L33" s="27"/>
      <c r="M33" s="27"/>
      <c r="N33" s="184"/>
      <c r="O33" s="27"/>
      <c r="P33" s="27"/>
    </row>
    <row r="34" spans="1:16">
      <c r="A34" s="387">
        <v>3.2</v>
      </c>
      <c r="B34" s="388" t="s">
        <v>1079</v>
      </c>
      <c r="C34" s="27"/>
      <c r="D34" s="27"/>
      <c r="E34" s="27"/>
      <c r="F34" s="27"/>
      <c r="G34" s="27"/>
      <c r="H34" s="27"/>
      <c r="I34" s="27"/>
      <c r="J34" s="27"/>
      <c r="K34" s="27"/>
      <c r="L34" s="27"/>
      <c r="M34" s="27"/>
      <c r="N34" s="184"/>
      <c r="O34" s="27"/>
      <c r="P34" s="27"/>
    </row>
    <row r="35" spans="1:16">
      <c r="A35" s="387">
        <v>3.3</v>
      </c>
      <c r="B35" s="388" t="s">
        <v>1080</v>
      </c>
      <c r="C35" s="27"/>
      <c r="D35" s="27"/>
      <c r="E35" s="27"/>
      <c r="F35" s="27"/>
      <c r="G35" s="27"/>
      <c r="H35" s="27"/>
      <c r="I35" s="27"/>
      <c r="J35" s="27"/>
      <c r="K35" s="27"/>
      <c r="L35" s="27"/>
      <c r="M35" s="27"/>
      <c r="N35" s="184"/>
      <c r="O35" s="27"/>
      <c r="P35" s="27"/>
    </row>
    <row r="36" spans="1:16">
      <c r="A36" s="27">
        <v>4</v>
      </c>
      <c r="B36" s="384" t="s">
        <v>45</v>
      </c>
      <c r="C36" s="27"/>
      <c r="D36" s="27"/>
      <c r="E36" s="27"/>
      <c r="F36" s="27"/>
      <c r="G36" s="27"/>
      <c r="H36" s="27"/>
      <c r="I36" s="27"/>
      <c r="J36" s="27"/>
      <c r="K36" s="27"/>
      <c r="L36" s="27"/>
      <c r="M36" s="27"/>
      <c r="N36" s="184"/>
      <c r="O36" s="27"/>
      <c r="P36" s="27"/>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defaultColWidth="9.140625" defaultRowHeight="15"/>
  <cols>
    <col min="1" max="1" width="3.5703125" style="1" customWidth="1"/>
    <col min="2" max="2" width="74.42578125" style="1" customWidth="1"/>
    <col min="3" max="3" width="43.42578125" style="1" customWidth="1"/>
    <col min="4" max="16384" width="9.140625" style="1"/>
  </cols>
  <sheetData>
    <row r="1" spans="1:3" ht="20.25">
      <c r="A1" s="338" t="s">
        <v>981</v>
      </c>
      <c r="B1" s="351"/>
      <c r="C1" s="351"/>
    </row>
    <row r="5" spans="1:3">
      <c r="A5" s="390"/>
      <c r="B5" s="390"/>
      <c r="C5" s="75" t="s">
        <v>1086</v>
      </c>
    </row>
    <row r="6" spans="1:3">
      <c r="B6" s="390"/>
      <c r="C6" s="41" t="s">
        <v>7</v>
      </c>
    </row>
    <row r="7" spans="1:3">
      <c r="A7" s="75">
        <v>1</v>
      </c>
      <c r="B7" s="391" t="s">
        <v>1087</v>
      </c>
      <c r="C7" s="27"/>
    </row>
    <row r="8" spans="1:3">
      <c r="A8" s="41">
        <v>2</v>
      </c>
      <c r="B8" s="135" t="s">
        <v>1088</v>
      </c>
      <c r="C8" s="27"/>
    </row>
    <row r="9" spans="1:3">
      <c r="A9" s="41">
        <v>3</v>
      </c>
      <c r="B9" s="135" t="s">
        <v>1089</v>
      </c>
      <c r="C9" s="27"/>
    </row>
    <row r="10" spans="1:3">
      <c r="A10" s="41">
        <v>4</v>
      </c>
      <c r="B10" s="135" t="s">
        <v>1090</v>
      </c>
      <c r="C10" s="27"/>
    </row>
    <row r="11" spans="1:3">
      <c r="A11" s="41">
        <v>5</v>
      </c>
      <c r="B11" s="135" t="s">
        <v>1091</v>
      </c>
      <c r="C11" s="27"/>
    </row>
    <row r="12" spans="1:3">
      <c r="A12" s="41">
        <v>6</v>
      </c>
      <c r="B12" s="135" t="s">
        <v>1092</v>
      </c>
      <c r="C12" s="27"/>
    </row>
    <row r="13" spans="1:3">
      <c r="A13" s="41">
        <v>7</v>
      </c>
      <c r="B13" s="135" t="s">
        <v>1093</v>
      </c>
      <c r="C13" s="27"/>
    </row>
    <row r="14" spans="1:3">
      <c r="A14" s="41">
        <v>8</v>
      </c>
      <c r="B14" s="135" t="s">
        <v>1094</v>
      </c>
      <c r="C14" s="27"/>
    </row>
    <row r="15" spans="1:3">
      <c r="A15" s="75">
        <v>9</v>
      </c>
      <c r="B15" s="391" t="s">
        <v>1095</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defaultColWidth="11.5703125" defaultRowHeight="15"/>
  <cols>
    <col min="1" max="1" width="11.5703125" style="1"/>
    <col min="2" max="2" width="25.5703125" style="1" customWidth="1"/>
    <col min="3" max="3" width="31.42578125" style="1" customWidth="1"/>
    <col min="4" max="4" width="20.5703125" style="1" customWidth="1"/>
    <col min="5" max="5" width="23.5703125" style="1" customWidth="1"/>
    <col min="6" max="6" width="26.42578125" style="1" customWidth="1"/>
    <col min="7" max="7" width="32" style="1" customWidth="1"/>
    <col min="8" max="8" width="26.85546875" style="1" customWidth="1"/>
    <col min="9" max="9" width="16.5703125" style="1" customWidth="1"/>
    <col min="10" max="16384" width="11.5703125" style="1"/>
  </cols>
  <sheetData>
    <row r="4" spans="1:9" ht="18.75" customHeight="1">
      <c r="B4" s="392" t="s">
        <v>982</v>
      </c>
      <c r="C4" s="77"/>
      <c r="D4" s="77"/>
      <c r="E4" s="77"/>
      <c r="F4" s="77"/>
      <c r="G4" s="77"/>
      <c r="H4" s="77"/>
    </row>
    <row r="5" spans="1:9" ht="18.75">
      <c r="B5" s="393"/>
      <c r="C5" s="77"/>
      <c r="D5" s="77"/>
      <c r="E5" s="77"/>
      <c r="F5" s="77"/>
      <c r="G5" s="77"/>
      <c r="H5" s="77"/>
    </row>
    <row r="6" spans="1:9" ht="21">
      <c r="B6" s="394" t="s">
        <v>994</v>
      </c>
      <c r="C6" s="395"/>
      <c r="D6" s="320"/>
      <c r="E6" s="320"/>
      <c r="F6" s="320"/>
      <c r="G6" s="320"/>
      <c r="H6" s="320"/>
    </row>
    <row r="7" spans="1:9" s="395" customFormat="1" ht="15" customHeight="1">
      <c r="A7" s="1"/>
      <c r="B7" s="1527" t="s">
        <v>1096</v>
      </c>
      <c r="C7" s="1527" t="s">
        <v>995</v>
      </c>
      <c r="D7" s="1529" t="s">
        <v>1097</v>
      </c>
      <c r="E7" s="1530"/>
      <c r="F7" s="1527" t="s">
        <v>1098</v>
      </c>
      <c r="G7" s="1525" t="s">
        <v>1099</v>
      </c>
      <c r="H7" s="1527" t="s">
        <v>1100</v>
      </c>
      <c r="I7" s="1525" t="s">
        <v>1101</v>
      </c>
    </row>
    <row r="8" spans="1:9" s="395" customFormat="1" ht="38.25">
      <c r="A8" s="1"/>
      <c r="B8" s="1528"/>
      <c r="C8" s="1528"/>
      <c r="D8" s="396"/>
      <c r="E8" s="397" t="s">
        <v>1102</v>
      </c>
      <c r="F8" s="1528"/>
      <c r="G8" s="1526" t="s">
        <v>1103</v>
      </c>
      <c r="H8" s="1528"/>
      <c r="I8" s="1526"/>
    </row>
    <row r="9" spans="1:9">
      <c r="B9" s="15" t="s">
        <v>7</v>
      </c>
      <c r="C9" s="15" t="s">
        <v>8</v>
      </c>
      <c r="D9" s="39" t="s">
        <v>9</v>
      </c>
      <c r="E9" s="39" t="s">
        <v>46</v>
      </c>
      <c r="F9" s="39" t="s">
        <v>47</v>
      </c>
      <c r="G9" s="39" t="s">
        <v>155</v>
      </c>
      <c r="H9" s="39" t="s">
        <v>156</v>
      </c>
      <c r="I9" s="39" t="s">
        <v>157</v>
      </c>
    </row>
    <row r="10" spans="1:9">
      <c r="B10" s="1522"/>
      <c r="C10" s="398" t="s">
        <v>1009</v>
      </c>
      <c r="D10" s="220"/>
      <c r="E10" s="27"/>
      <c r="F10" s="27"/>
      <c r="G10" s="27"/>
      <c r="H10" s="27"/>
      <c r="I10" s="27"/>
    </row>
    <row r="11" spans="1:9">
      <c r="B11" s="1523"/>
      <c r="C11" s="399" t="s">
        <v>1010</v>
      </c>
      <c r="D11" s="220"/>
      <c r="E11" s="27"/>
      <c r="F11" s="27"/>
      <c r="G11" s="27"/>
      <c r="H11" s="27"/>
      <c r="I11" s="27"/>
    </row>
    <row r="12" spans="1:9">
      <c r="B12" s="1523"/>
      <c r="C12" s="399" t="s">
        <v>1011</v>
      </c>
      <c r="D12" s="220"/>
      <c r="E12" s="27"/>
      <c r="F12" s="27"/>
      <c r="G12" s="27"/>
      <c r="H12" s="27"/>
      <c r="I12" s="27"/>
    </row>
    <row r="13" spans="1:9">
      <c r="B13" s="1523"/>
      <c r="C13" s="398" t="s">
        <v>1012</v>
      </c>
      <c r="D13" s="220"/>
      <c r="E13" s="27"/>
      <c r="F13" s="27"/>
      <c r="G13" s="27"/>
      <c r="H13" s="27"/>
      <c r="I13" s="27"/>
    </row>
    <row r="14" spans="1:9">
      <c r="B14" s="1523"/>
      <c r="C14" s="398" t="s">
        <v>1013</v>
      </c>
      <c r="D14" s="220"/>
      <c r="E14" s="27"/>
      <c r="F14" s="27"/>
      <c r="G14" s="27"/>
      <c r="H14" s="27"/>
      <c r="I14" s="27"/>
    </row>
    <row r="15" spans="1:9">
      <c r="B15" s="1523"/>
      <c r="C15" s="398" t="s">
        <v>1014</v>
      </c>
      <c r="D15" s="27"/>
      <c r="E15" s="27"/>
      <c r="F15" s="27"/>
      <c r="G15" s="27"/>
      <c r="H15" s="27"/>
      <c r="I15" s="27"/>
    </row>
    <row r="16" spans="1:9">
      <c r="B16" s="1523"/>
      <c r="C16" s="398" t="s">
        <v>1015</v>
      </c>
      <c r="D16" s="27"/>
      <c r="E16" s="27"/>
      <c r="F16" s="27"/>
      <c r="G16" s="27"/>
      <c r="H16" s="27"/>
      <c r="I16" s="27"/>
    </row>
    <row r="17" spans="1:9">
      <c r="B17" s="1523"/>
      <c r="C17" s="399" t="s">
        <v>1016</v>
      </c>
      <c r="D17" s="27"/>
      <c r="E17" s="27"/>
      <c r="F17" s="27"/>
      <c r="G17" s="27"/>
      <c r="H17" s="27"/>
      <c r="I17" s="27"/>
    </row>
    <row r="18" spans="1:9">
      <c r="B18" s="1523"/>
      <c r="C18" s="399" t="s">
        <v>1017</v>
      </c>
      <c r="D18" s="27"/>
      <c r="E18" s="27"/>
      <c r="F18" s="27"/>
      <c r="G18" s="27"/>
      <c r="H18" s="27"/>
      <c r="I18" s="27"/>
    </row>
    <row r="19" spans="1:9">
      <c r="B19" s="1523"/>
      <c r="C19" s="398" t="s">
        <v>1018</v>
      </c>
      <c r="D19" s="27"/>
      <c r="E19" s="27"/>
      <c r="F19" s="27"/>
      <c r="G19" s="27"/>
      <c r="H19" s="27"/>
      <c r="I19" s="27"/>
    </row>
    <row r="20" spans="1:9">
      <c r="B20" s="1523"/>
      <c r="C20" s="399" t="s">
        <v>1019</v>
      </c>
      <c r="D20" s="27"/>
      <c r="E20" s="27"/>
      <c r="F20" s="27"/>
      <c r="G20" s="27"/>
      <c r="H20" s="27"/>
      <c r="I20" s="27"/>
    </row>
    <row r="21" spans="1:9">
      <c r="B21" s="1523"/>
      <c r="C21" s="399" t="s">
        <v>1020</v>
      </c>
      <c r="D21" s="27"/>
      <c r="E21" s="27"/>
      <c r="F21" s="27"/>
      <c r="G21" s="27"/>
      <c r="H21" s="27"/>
      <c r="I21" s="27"/>
    </row>
    <row r="22" spans="1:9">
      <c r="B22" s="1523"/>
      <c r="C22" s="398" t="s">
        <v>1021</v>
      </c>
      <c r="D22" s="27"/>
      <c r="E22" s="27"/>
      <c r="F22" s="27"/>
      <c r="G22" s="27"/>
      <c r="H22" s="27"/>
      <c r="I22" s="27"/>
    </row>
    <row r="23" spans="1:9">
      <c r="B23" s="1523"/>
      <c r="C23" s="399" t="s">
        <v>1022</v>
      </c>
      <c r="D23" s="27"/>
      <c r="E23" s="27"/>
      <c r="F23" s="27"/>
      <c r="G23" s="27"/>
      <c r="H23" s="27"/>
      <c r="I23" s="27"/>
    </row>
    <row r="24" spans="1:9">
      <c r="B24" s="1523"/>
      <c r="C24" s="400" t="s">
        <v>1023</v>
      </c>
      <c r="D24" s="27"/>
      <c r="E24" s="27"/>
      <c r="F24" s="27"/>
      <c r="G24" s="27"/>
      <c r="H24" s="27"/>
      <c r="I24" s="27"/>
    </row>
    <row r="25" spans="1:9">
      <c r="B25" s="1523"/>
      <c r="C25" s="399" t="s">
        <v>1024</v>
      </c>
      <c r="D25" s="27"/>
      <c r="E25" s="27"/>
      <c r="F25" s="27"/>
      <c r="G25" s="27"/>
      <c r="H25" s="27"/>
      <c r="I25" s="27"/>
    </row>
    <row r="26" spans="1:9">
      <c r="B26" s="1524"/>
      <c r="C26" s="398" t="s">
        <v>1025</v>
      </c>
      <c r="D26" s="27"/>
      <c r="E26" s="27"/>
      <c r="F26" s="27"/>
      <c r="G26" s="27"/>
      <c r="H26" s="27"/>
      <c r="I26" s="27"/>
    </row>
    <row r="30" spans="1:9">
      <c r="B30" s="394" t="s">
        <v>1028</v>
      </c>
    </row>
    <row r="31" spans="1:9" s="395" customFormat="1" ht="15" customHeight="1">
      <c r="A31" s="1"/>
      <c r="B31" s="1527" t="s">
        <v>1096</v>
      </c>
      <c r="C31" s="1527" t="s">
        <v>995</v>
      </c>
      <c r="D31" s="1529" t="s">
        <v>1104</v>
      </c>
      <c r="E31" s="1530"/>
      <c r="F31" s="1527" t="s">
        <v>1098</v>
      </c>
      <c r="G31" s="1531" t="s">
        <v>1000</v>
      </c>
      <c r="H31" s="1525" t="s">
        <v>1100</v>
      </c>
      <c r="I31" s="1525" t="s">
        <v>1101</v>
      </c>
    </row>
    <row r="32" spans="1:9" s="395" customFormat="1" ht="38.25">
      <c r="A32" s="1"/>
      <c r="B32" s="1528"/>
      <c r="C32" s="1528"/>
      <c r="D32" s="396"/>
      <c r="E32" s="397" t="s">
        <v>1102</v>
      </c>
      <c r="F32" s="1528"/>
      <c r="G32" s="1532"/>
      <c r="H32" s="1526"/>
      <c r="I32" s="1526"/>
    </row>
    <row r="33" spans="2:9">
      <c r="B33" s="15" t="s">
        <v>7</v>
      </c>
      <c r="C33" s="15" t="s">
        <v>8</v>
      </c>
      <c r="D33" s="39" t="s">
        <v>9</v>
      </c>
      <c r="E33" s="39" t="s">
        <v>46</v>
      </c>
      <c r="F33" s="39" t="s">
        <v>47</v>
      </c>
      <c r="G33" s="401" t="s">
        <v>155</v>
      </c>
      <c r="H33" s="402" t="s">
        <v>156</v>
      </c>
      <c r="I33" s="402" t="s">
        <v>157</v>
      </c>
    </row>
    <row r="34" spans="2:9">
      <c r="B34" s="1522"/>
      <c r="C34" s="398" t="s">
        <v>1009</v>
      </c>
      <c r="D34" s="220"/>
      <c r="E34" s="27"/>
      <c r="F34" s="27"/>
      <c r="G34" s="27"/>
      <c r="H34" s="27"/>
      <c r="I34" s="27"/>
    </row>
    <row r="35" spans="2:9">
      <c r="B35" s="1523"/>
      <c r="C35" s="399" t="s">
        <v>1010</v>
      </c>
      <c r="D35" s="220"/>
      <c r="E35" s="27"/>
      <c r="F35" s="27"/>
      <c r="G35" s="27"/>
      <c r="H35" s="27"/>
      <c r="I35" s="27"/>
    </row>
    <row r="36" spans="2:9">
      <c r="B36" s="1523"/>
      <c r="C36" s="399" t="s">
        <v>1011</v>
      </c>
      <c r="D36" s="220"/>
      <c r="E36" s="27"/>
      <c r="F36" s="27"/>
      <c r="G36" s="27"/>
      <c r="H36" s="27"/>
      <c r="I36" s="27"/>
    </row>
    <row r="37" spans="2:9">
      <c r="B37" s="1523"/>
      <c r="C37" s="398" t="s">
        <v>1012</v>
      </c>
      <c r="D37" s="220"/>
      <c r="E37" s="27"/>
      <c r="F37" s="27"/>
      <c r="G37" s="27"/>
      <c r="H37" s="27"/>
      <c r="I37" s="27"/>
    </row>
    <row r="38" spans="2:9">
      <c r="B38" s="1523"/>
      <c r="C38" s="398" t="s">
        <v>1013</v>
      </c>
      <c r="D38" s="220"/>
      <c r="E38" s="27"/>
      <c r="F38" s="27"/>
      <c r="G38" s="27"/>
      <c r="H38" s="27"/>
      <c r="I38" s="27"/>
    </row>
    <row r="39" spans="2:9">
      <c r="B39" s="1523"/>
      <c r="C39" s="398" t="s">
        <v>1014</v>
      </c>
      <c r="D39" s="27"/>
      <c r="E39" s="27"/>
      <c r="F39" s="27"/>
      <c r="G39" s="27"/>
      <c r="H39" s="27"/>
      <c r="I39" s="27"/>
    </row>
    <row r="40" spans="2:9">
      <c r="B40" s="1523"/>
      <c r="C40" s="398" t="s">
        <v>1015</v>
      </c>
      <c r="D40" s="27"/>
      <c r="E40" s="27"/>
      <c r="F40" s="27"/>
      <c r="G40" s="27"/>
      <c r="H40" s="27"/>
      <c r="I40" s="27"/>
    </row>
    <row r="41" spans="2:9">
      <c r="B41" s="1523"/>
      <c r="C41" s="399" t="s">
        <v>1016</v>
      </c>
      <c r="D41" s="27"/>
      <c r="E41" s="27"/>
      <c r="F41" s="27"/>
      <c r="G41" s="27"/>
      <c r="H41" s="27"/>
      <c r="I41" s="27"/>
    </row>
    <row r="42" spans="2:9">
      <c r="B42" s="1523"/>
      <c r="C42" s="399" t="s">
        <v>1017</v>
      </c>
      <c r="D42" s="27"/>
      <c r="E42" s="27"/>
      <c r="F42" s="27"/>
      <c r="G42" s="27"/>
      <c r="H42" s="27"/>
      <c r="I42" s="27"/>
    </row>
    <row r="43" spans="2:9">
      <c r="B43" s="1523"/>
      <c r="C43" s="398" t="s">
        <v>1018</v>
      </c>
      <c r="D43" s="27"/>
      <c r="E43" s="27"/>
      <c r="F43" s="27"/>
      <c r="G43" s="27"/>
      <c r="H43" s="27"/>
      <c r="I43" s="27"/>
    </row>
    <row r="44" spans="2:9">
      <c r="B44" s="1523"/>
      <c r="C44" s="399" t="s">
        <v>1019</v>
      </c>
      <c r="D44" s="27"/>
      <c r="E44" s="27"/>
      <c r="F44" s="27"/>
      <c r="G44" s="27"/>
      <c r="H44" s="27"/>
      <c r="I44" s="27"/>
    </row>
    <row r="45" spans="2:9">
      <c r="B45" s="1523"/>
      <c r="C45" s="399" t="s">
        <v>1020</v>
      </c>
      <c r="D45" s="27"/>
      <c r="E45" s="27"/>
      <c r="F45" s="27"/>
      <c r="G45" s="27"/>
      <c r="H45" s="27"/>
      <c r="I45" s="27"/>
    </row>
    <row r="46" spans="2:9">
      <c r="B46" s="1523"/>
      <c r="C46" s="398" t="s">
        <v>1021</v>
      </c>
      <c r="D46" s="27"/>
      <c r="E46" s="27"/>
      <c r="F46" s="27"/>
      <c r="G46" s="27"/>
      <c r="H46" s="27"/>
      <c r="I46" s="27"/>
    </row>
    <row r="47" spans="2:9">
      <c r="B47" s="1523"/>
      <c r="C47" s="399" t="s">
        <v>1022</v>
      </c>
      <c r="D47" s="27"/>
      <c r="E47" s="27"/>
      <c r="F47" s="27"/>
      <c r="G47" s="27"/>
      <c r="H47" s="27"/>
      <c r="I47" s="27"/>
    </row>
    <row r="48" spans="2:9">
      <c r="B48" s="1523"/>
      <c r="C48" s="400" t="s">
        <v>1023</v>
      </c>
      <c r="D48" s="27"/>
      <c r="E48" s="27"/>
      <c r="F48" s="27"/>
      <c r="G48" s="27"/>
      <c r="H48" s="27"/>
      <c r="I48" s="27"/>
    </row>
    <row r="49" spans="2:9">
      <c r="B49" s="1523"/>
      <c r="C49" s="399" t="s">
        <v>1024</v>
      </c>
      <c r="D49" s="27"/>
      <c r="E49" s="27"/>
      <c r="F49" s="27"/>
      <c r="G49" s="27"/>
      <c r="H49" s="27"/>
      <c r="I49" s="27"/>
    </row>
    <row r="50" spans="2:9">
      <c r="B50" s="1524"/>
      <c r="C50" s="398" t="s">
        <v>1025</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defaultColWidth="11.5703125" defaultRowHeight="15"/>
  <cols>
    <col min="1" max="1" width="11.5703125" style="1"/>
    <col min="2" max="2" width="25.5703125" style="1" customWidth="1"/>
    <col min="3" max="3" width="31.42578125" style="1" customWidth="1"/>
    <col min="4" max="4" width="21.42578125" style="1" customWidth="1"/>
    <col min="5" max="5" width="20.42578125" style="1" customWidth="1"/>
    <col min="6" max="6" width="26.42578125" style="1" customWidth="1"/>
    <col min="7" max="7" width="32" style="1" customWidth="1"/>
    <col min="8" max="8" width="17.85546875" style="1" customWidth="1"/>
    <col min="9" max="9" width="18.5703125" style="1" customWidth="1"/>
    <col min="10" max="16384" width="11.5703125" style="1"/>
  </cols>
  <sheetData>
    <row r="2" spans="1:9" ht="18.75">
      <c r="B2" s="338" t="s">
        <v>983</v>
      </c>
      <c r="C2" s="77"/>
      <c r="D2" s="77"/>
      <c r="E2" s="77"/>
      <c r="F2" s="77"/>
      <c r="G2" s="77"/>
    </row>
    <row r="3" spans="1:9" ht="21">
      <c r="B3" s="394" t="s">
        <v>994</v>
      </c>
      <c r="C3" s="395"/>
      <c r="D3" s="320"/>
      <c r="E3" s="320"/>
      <c r="F3" s="320"/>
      <c r="G3" s="320"/>
    </row>
    <row r="4" spans="1:9" s="395" customFormat="1" ht="15" customHeight="1">
      <c r="A4" s="1"/>
      <c r="B4" s="1527" t="s">
        <v>1096</v>
      </c>
      <c r="C4" s="1527" t="s">
        <v>995</v>
      </c>
      <c r="D4" s="1527" t="s">
        <v>1105</v>
      </c>
      <c r="E4" s="1529" t="s">
        <v>1097</v>
      </c>
      <c r="F4" s="1530"/>
      <c r="G4" s="1527" t="s">
        <v>1098</v>
      </c>
      <c r="H4" s="1527" t="s">
        <v>1100</v>
      </c>
      <c r="I4" s="1525" t="s">
        <v>1101</v>
      </c>
    </row>
    <row r="5" spans="1:9" s="395" customFormat="1" ht="53.25" customHeight="1">
      <c r="A5" s="1"/>
      <c r="B5" s="1528"/>
      <c r="C5" s="1528"/>
      <c r="D5" s="1528"/>
      <c r="E5" s="396"/>
      <c r="F5" s="397" t="s">
        <v>1102</v>
      </c>
      <c r="G5" s="1528"/>
      <c r="H5" s="1528"/>
      <c r="I5" s="1526"/>
    </row>
    <row r="6" spans="1:9">
      <c r="B6" s="15" t="s">
        <v>7</v>
      </c>
      <c r="C6" s="15" t="s">
        <v>8</v>
      </c>
      <c r="D6" s="15" t="s">
        <v>9</v>
      </c>
      <c r="E6" s="39" t="s">
        <v>46</v>
      </c>
      <c r="F6" s="39" t="s">
        <v>47</v>
      </c>
      <c r="G6" s="39" t="s">
        <v>155</v>
      </c>
      <c r="H6" s="39" t="s">
        <v>156</v>
      </c>
      <c r="I6" s="39" t="s">
        <v>157</v>
      </c>
    </row>
    <row r="7" spans="1:9">
      <c r="B7" s="1522"/>
      <c r="C7" s="398"/>
      <c r="D7" s="398"/>
      <c r="E7" s="220"/>
      <c r="F7" s="27"/>
      <c r="G7" s="27"/>
      <c r="H7" s="27"/>
      <c r="I7" s="27"/>
    </row>
    <row r="8" spans="1:9">
      <c r="B8" s="1523"/>
      <c r="C8" s="399"/>
      <c r="D8" s="399"/>
      <c r="E8" s="220"/>
      <c r="F8" s="27"/>
      <c r="G8" s="27"/>
      <c r="H8" s="27"/>
      <c r="I8" s="27"/>
    </row>
    <row r="9" spans="1:9">
      <c r="B9" s="1523"/>
      <c r="C9" s="399"/>
      <c r="D9" s="399"/>
      <c r="E9" s="220"/>
      <c r="F9" s="27"/>
      <c r="G9" s="27"/>
      <c r="H9" s="27"/>
      <c r="I9" s="27"/>
    </row>
    <row r="10" spans="1:9">
      <c r="B10" s="1523"/>
      <c r="C10" s="398"/>
      <c r="D10" s="398"/>
      <c r="E10" s="220"/>
      <c r="F10" s="27"/>
      <c r="G10" s="27"/>
      <c r="H10" s="27"/>
      <c r="I10" s="27"/>
    </row>
    <row r="11" spans="1:9">
      <c r="B11" s="1523"/>
      <c r="C11" s="398"/>
      <c r="D11" s="398"/>
      <c r="E11" s="220"/>
      <c r="F11" s="27"/>
      <c r="G11" s="27"/>
      <c r="H11" s="27"/>
      <c r="I11" s="27"/>
    </row>
    <row r="12" spans="1:9">
      <c r="B12" s="1523"/>
      <c r="C12" s="398"/>
      <c r="D12" s="398"/>
      <c r="E12" s="27"/>
      <c r="F12" s="27"/>
      <c r="G12" s="27"/>
      <c r="H12" s="27"/>
      <c r="I12" s="27"/>
    </row>
    <row r="13" spans="1:9">
      <c r="B13" s="1523"/>
      <c r="C13" s="398"/>
      <c r="D13" s="398"/>
      <c r="E13" s="27"/>
      <c r="F13" s="27"/>
      <c r="G13" s="27"/>
      <c r="H13" s="27"/>
      <c r="I13" s="27"/>
    </row>
    <row r="14" spans="1:9">
      <c r="B14" s="1524"/>
      <c r="C14" s="399"/>
      <c r="D14" s="399"/>
      <c r="E14" s="27"/>
      <c r="F14" s="27"/>
      <c r="G14" s="27"/>
      <c r="H14" s="27"/>
      <c r="I14" s="27"/>
    </row>
    <row r="18" spans="1:9">
      <c r="B18" s="394" t="s">
        <v>1028</v>
      </c>
    </row>
    <row r="19" spans="1:9" s="395" customFormat="1" ht="15" customHeight="1">
      <c r="A19" s="1"/>
      <c r="B19" s="1527" t="s">
        <v>1096</v>
      </c>
      <c r="C19" s="1527" t="s">
        <v>995</v>
      </c>
      <c r="D19" s="1527" t="s">
        <v>1105</v>
      </c>
      <c r="E19" s="1529" t="s">
        <v>1104</v>
      </c>
      <c r="F19" s="1530"/>
      <c r="G19" s="1527" t="s">
        <v>1098</v>
      </c>
      <c r="H19" s="1527" t="s">
        <v>1100</v>
      </c>
      <c r="I19" s="1525" t="s">
        <v>1101</v>
      </c>
    </row>
    <row r="20" spans="1:9" s="395" customFormat="1" ht="57" customHeight="1">
      <c r="A20" s="1"/>
      <c r="B20" s="1528"/>
      <c r="C20" s="1528"/>
      <c r="D20" s="1528"/>
      <c r="E20" s="396"/>
      <c r="F20" s="397" t="s">
        <v>1102</v>
      </c>
      <c r="G20" s="1528"/>
      <c r="H20" s="1528"/>
      <c r="I20" s="1526"/>
    </row>
    <row r="21" spans="1:9">
      <c r="B21" s="15" t="s">
        <v>7</v>
      </c>
      <c r="C21" s="15" t="s">
        <v>8</v>
      </c>
      <c r="D21" s="15" t="s">
        <v>9</v>
      </c>
      <c r="E21" s="39" t="s">
        <v>46</v>
      </c>
      <c r="F21" s="39" t="s">
        <v>47</v>
      </c>
      <c r="G21" s="39" t="s">
        <v>155</v>
      </c>
      <c r="H21" s="39" t="s">
        <v>156</v>
      </c>
      <c r="I21" s="39" t="s">
        <v>157</v>
      </c>
    </row>
    <row r="22" spans="1:9">
      <c r="B22" s="1522"/>
      <c r="C22" s="398"/>
      <c r="D22" s="398"/>
      <c r="E22" s="220"/>
      <c r="F22" s="27"/>
      <c r="G22" s="27"/>
      <c r="H22" s="27"/>
      <c r="I22" s="27"/>
    </row>
    <row r="23" spans="1:9">
      <c r="B23" s="1523"/>
      <c r="C23" s="399"/>
      <c r="D23" s="399"/>
      <c r="E23" s="220"/>
      <c r="F23" s="27"/>
      <c r="G23" s="27"/>
      <c r="H23" s="27"/>
      <c r="I23" s="27"/>
    </row>
    <row r="24" spans="1:9">
      <c r="B24" s="1523"/>
      <c r="C24" s="399"/>
      <c r="D24" s="399"/>
      <c r="E24" s="220"/>
      <c r="F24" s="27"/>
      <c r="G24" s="27"/>
      <c r="H24" s="27"/>
      <c r="I24" s="27"/>
    </row>
    <row r="25" spans="1:9">
      <c r="B25" s="1523"/>
      <c r="C25" s="398"/>
      <c r="D25" s="398"/>
      <c r="E25" s="220"/>
      <c r="F25" s="27"/>
      <c r="G25" s="27"/>
      <c r="H25" s="27"/>
      <c r="I25" s="27"/>
    </row>
    <row r="26" spans="1:9">
      <c r="B26" s="1523"/>
      <c r="C26" s="398"/>
      <c r="D26" s="398"/>
      <c r="E26" s="220"/>
      <c r="F26" s="27"/>
      <c r="G26" s="27"/>
      <c r="H26" s="27"/>
      <c r="I26" s="27"/>
    </row>
    <row r="27" spans="1:9">
      <c r="B27" s="1523"/>
      <c r="C27" s="398"/>
      <c r="D27" s="398"/>
      <c r="E27" s="27"/>
      <c r="F27" s="27"/>
      <c r="G27" s="27"/>
      <c r="H27" s="27"/>
      <c r="I27" s="27"/>
    </row>
    <row r="28" spans="1:9">
      <c r="B28" s="1523"/>
      <c r="C28" s="398"/>
      <c r="D28" s="398"/>
      <c r="E28" s="27"/>
      <c r="F28" s="27"/>
      <c r="G28" s="27"/>
      <c r="H28" s="27"/>
      <c r="I28" s="27"/>
    </row>
    <row r="29" spans="1:9">
      <c r="B29" s="1524"/>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defaultColWidth="9.140625" defaultRowHeight="15"/>
  <cols>
    <col min="1" max="1" width="14.5703125" style="1" customWidth="1"/>
    <col min="2" max="2" width="16.5703125" style="1" customWidth="1"/>
    <col min="3" max="3" width="16.85546875" style="1" customWidth="1"/>
    <col min="4" max="4" width="17.5703125" style="1" customWidth="1"/>
    <col min="5" max="5" width="16.140625" style="1" customWidth="1"/>
    <col min="6" max="6" width="23.5703125" style="1" customWidth="1"/>
    <col min="7" max="7" width="17.140625" style="1" customWidth="1"/>
    <col min="8" max="8" width="18.42578125" style="1" customWidth="1"/>
    <col min="9" max="16384" width="9.140625" style="1"/>
  </cols>
  <sheetData>
    <row r="1" spans="1:8" ht="21">
      <c r="A1" s="338" t="s">
        <v>1106</v>
      </c>
      <c r="B1" s="351"/>
      <c r="C1" s="351"/>
      <c r="D1" s="351"/>
      <c r="E1" s="351"/>
      <c r="F1" s="351"/>
      <c r="G1" s="320"/>
      <c r="H1" s="320"/>
    </row>
    <row r="3" spans="1:8">
      <c r="A3" s="12" t="s">
        <v>1107</v>
      </c>
    </row>
    <row r="4" spans="1:8">
      <c r="A4" s="1533" t="s">
        <v>1108</v>
      </c>
      <c r="B4" s="1533"/>
      <c r="C4" s="1533"/>
      <c r="D4" s="1533"/>
      <c r="E4" s="1533"/>
      <c r="F4" s="1533"/>
      <c r="G4" s="1533"/>
      <c r="H4" s="1533"/>
    </row>
    <row r="5" spans="1:8" ht="30">
      <c r="A5" s="1534" t="s">
        <v>1109</v>
      </c>
      <c r="B5" s="1534" t="s">
        <v>1110</v>
      </c>
      <c r="C5" s="9" t="s">
        <v>1111</v>
      </c>
      <c r="D5" s="9" t="s">
        <v>1112</v>
      </c>
      <c r="E5" s="216" t="s">
        <v>754</v>
      </c>
      <c r="F5" s="216" t="s">
        <v>105</v>
      </c>
      <c r="G5" s="216" t="s">
        <v>1086</v>
      </c>
      <c r="H5" s="216" t="s">
        <v>1006</v>
      </c>
    </row>
    <row r="6" spans="1:8">
      <c r="A6" s="1535"/>
      <c r="B6" s="1535"/>
      <c r="C6" s="15" t="s">
        <v>7</v>
      </c>
      <c r="D6" s="15" t="s">
        <v>8</v>
      </c>
      <c r="E6" s="15" t="s">
        <v>9</v>
      </c>
      <c r="F6" s="15" t="s">
        <v>46</v>
      </c>
      <c r="G6" s="15" t="s">
        <v>47</v>
      </c>
      <c r="H6" s="15" t="s">
        <v>155</v>
      </c>
    </row>
    <row r="7" spans="1:8" ht="30">
      <c r="A7" s="1270" t="s">
        <v>1113</v>
      </c>
      <c r="B7" s="220" t="s">
        <v>1114</v>
      </c>
      <c r="C7" s="220"/>
      <c r="D7" s="220"/>
      <c r="E7" s="403">
        <v>0.5</v>
      </c>
      <c r="F7" s="220"/>
      <c r="G7" s="220"/>
      <c r="H7" s="220"/>
    </row>
    <row r="8" spans="1:8" ht="30">
      <c r="A8" s="1270"/>
      <c r="B8" s="220" t="s">
        <v>1115</v>
      </c>
      <c r="C8" s="220"/>
      <c r="D8" s="220"/>
      <c r="E8" s="403">
        <v>0.7</v>
      </c>
      <c r="F8" s="220"/>
      <c r="G8" s="220"/>
      <c r="H8" s="220"/>
    </row>
    <row r="9" spans="1:8" ht="30">
      <c r="A9" s="1270" t="s">
        <v>1116</v>
      </c>
      <c r="B9" s="220" t="s">
        <v>1114</v>
      </c>
      <c r="C9" s="220"/>
      <c r="D9" s="220"/>
      <c r="E9" s="403">
        <v>0.7</v>
      </c>
      <c r="F9" s="220"/>
      <c r="G9" s="220"/>
      <c r="H9" s="220"/>
    </row>
    <row r="10" spans="1:8" ht="30">
      <c r="A10" s="1270"/>
      <c r="B10" s="220" t="s">
        <v>1115</v>
      </c>
      <c r="C10" s="220"/>
      <c r="D10" s="220"/>
      <c r="E10" s="403">
        <v>0.9</v>
      </c>
      <c r="F10" s="220"/>
      <c r="G10" s="220"/>
      <c r="H10" s="220"/>
    </row>
    <row r="11" spans="1:8" ht="30">
      <c r="A11" s="1270" t="s">
        <v>1117</v>
      </c>
      <c r="B11" s="220" t="s">
        <v>1114</v>
      </c>
      <c r="C11" s="220"/>
      <c r="D11" s="220"/>
      <c r="E11" s="403">
        <v>1.1499999999999999</v>
      </c>
      <c r="F11" s="220"/>
      <c r="G11" s="220"/>
      <c r="H11" s="220"/>
    </row>
    <row r="12" spans="1:8" ht="30">
      <c r="A12" s="1270"/>
      <c r="B12" s="220" t="s">
        <v>1115</v>
      </c>
      <c r="C12" s="220"/>
      <c r="D12" s="220"/>
      <c r="E12" s="403">
        <v>1.1499999999999999</v>
      </c>
      <c r="F12" s="220"/>
      <c r="G12" s="220"/>
      <c r="H12" s="220"/>
    </row>
    <row r="13" spans="1:8" ht="30">
      <c r="A13" s="1270" t="s">
        <v>1118</v>
      </c>
      <c r="B13" s="220" t="s">
        <v>1114</v>
      </c>
      <c r="C13" s="220"/>
      <c r="D13" s="220"/>
      <c r="E13" s="403">
        <v>2.5</v>
      </c>
      <c r="F13" s="220"/>
      <c r="G13" s="220"/>
      <c r="H13" s="220"/>
    </row>
    <row r="14" spans="1:8" ht="30">
      <c r="A14" s="1270"/>
      <c r="B14" s="220" t="s">
        <v>1115</v>
      </c>
      <c r="C14" s="220"/>
      <c r="D14" s="220"/>
      <c r="E14" s="403">
        <v>2.5</v>
      </c>
      <c r="F14" s="220"/>
      <c r="G14" s="220"/>
      <c r="H14" s="220"/>
    </row>
    <row r="15" spans="1:8" ht="30">
      <c r="A15" s="1270" t="s">
        <v>1119</v>
      </c>
      <c r="B15" s="220" t="s">
        <v>1114</v>
      </c>
      <c r="C15" s="220"/>
      <c r="D15" s="220"/>
      <c r="E15" s="404" t="s">
        <v>1120</v>
      </c>
      <c r="F15" s="220"/>
      <c r="G15" s="220"/>
      <c r="H15" s="220"/>
    </row>
    <row r="16" spans="1:8" ht="30">
      <c r="A16" s="1270"/>
      <c r="B16" s="220" t="s">
        <v>1115</v>
      </c>
      <c r="C16" s="220"/>
      <c r="D16" s="220"/>
      <c r="E16" s="404" t="s">
        <v>1120</v>
      </c>
      <c r="F16" s="220"/>
      <c r="G16" s="220"/>
      <c r="H16" s="220"/>
    </row>
    <row r="17" spans="1:8" ht="30">
      <c r="A17" s="1270" t="s">
        <v>45</v>
      </c>
      <c r="B17" s="220" t="s">
        <v>1114</v>
      </c>
      <c r="C17" s="220"/>
      <c r="D17" s="220"/>
      <c r="E17" s="220"/>
      <c r="F17" s="220"/>
      <c r="G17" s="220"/>
      <c r="H17" s="220"/>
    </row>
    <row r="18" spans="1:8" ht="30">
      <c r="A18" s="1270"/>
      <c r="B18" s="220" t="s">
        <v>1115</v>
      </c>
      <c r="C18" s="220"/>
      <c r="D18" s="220"/>
      <c r="E18" s="220"/>
      <c r="F18" s="220"/>
      <c r="G18" s="220"/>
      <c r="H18" s="220"/>
    </row>
    <row r="20" spans="1:8">
      <c r="A20" s="12" t="s">
        <v>1121</v>
      </c>
    </row>
    <row r="21" spans="1:8">
      <c r="A21" s="1533" t="s">
        <v>1122</v>
      </c>
      <c r="B21" s="1533"/>
      <c r="C21" s="1533"/>
      <c r="D21" s="1533"/>
      <c r="E21" s="1533"/>
      <c r="F21" s="1533"/>
      <c r="G21" s="1533"/>
      <c r="H21" s="1533"/>
    </row>
    <row r="22" spans="1:8" ht="30">
      <c r="A22" s="1534" t="s">
        <v>1109</v>
      </c>
      <c r="B22" s="1534" t="s">
        <v>1110</v>
      </c>
      <c r="C22" s="9" t="s">
        <v>1111</v>
      </c>
      <c r="D22" s="9" t="s">
        <v>1112</v>
      </c>
      <c r="E22" s="216" t="s">
        <v>754</v>
      </c>
      <c r="F22" s="216" t="s">
        <v>105</v>
      </c>
      <c r="G22" s="216" t="s">
        <v>1086</v>
      </c>
      <c r="H22" s="216" t="s">
        <v>1006</v>
      </c>
    </row>
    <row r="23" spans="1:8">
      <c r="A23" s="1535"/>
      <c r="B23" s="1535"/>
      <c r="C23" s="15" t="s">
        <v>7</v>
      </c>
      <c r="D23" s="15" t="s">
        <v>8</v>
      </c>
      <c r="E23" s="15" t="s">
        <v>9</v>
      </c>
      <c r="F23" s="15" t="s">
        <v>46</v>
      </c>
      <c r="G23" s="15" t="s">
        <v>47</v>
      </c>
      <c r="H23" s="15" t="s">
        <v>155</v>
      </c>
    </row>
    <row r="24" spans="1:8" ht="30">
      <c r="A24" s="1270" t="s">
        <v>1113</v>
      </c>
      <c r="B24" s="220" t="s">
        <v>1114</v>
      </c>
      <c r="C24" s="220"/>
      <c r="D24" s="220"/>
      <c r="E24" s="403">
        <v>0.5</v>
      </c>
      <c r="F24" s="220"/>
      <c r="G24" s="220"/>
      <c r="H24" s="220"/>
    </row>
    <row r="25" spans="1:8" ht="30">
      <c r="A25" s="1270"/>
      <c r="B25" s="220" t="s">
        <v>1115</v>
      </c>
      <c r="C25" s="220"/>
      <c r="D25" s="220"/>
      <c r="E25" s="403">
        <v>0.7</v>
      </c>
      <c r="F25" s="220"/>
      <c r="G25" s="220"/>
      <c r="H25" s="220"/>
    </row>
    <row r="26" spans="1:8" ht="30">
      <c r="A26" s="1270" t="s">
        <v>1116</v>
      </c>
      <c r="B26" s="220" t="s">
        <v>1114</v>
      </c>
      <c r="C26" s="220"/>
      <c r="D26" s="220"/>
      <c r="E26" s="403">
        <v>0.7</v>
      </c>
      <c r="F26" s="220"/>
      <c r="G26" s="220"/>
      <c r="H26" s="220"/>
    </row>
    <row r="27" spans="1:8" ht="30">
      <c r="A27" s="1270"/>
      <c r="B27" s="220" t="s">
        <v>1115</v>
      </c>
      <c r="C27" s="220"/>
      <c r="D27" s="220"/>
      <c r="E27" s="403">
        <v>0.9</v>
      </c>
      <c r="F27" s="220"/>
      <c r="G27" s="220"/>
      <c r="H27" s="220"/>
    </row>
    <row r="28" spans="1:8" ht="30">
      <c r="A28" s="1270" t="s">
        <v>1117</v>
      </c>
      <c r="B28" s="220" t="s">
        <v>1114</v>
      </c>
      <c r="C28" s="220"/>
      <c r="D28" s="220"/>
      <c r="E28" s="403">
        <v>1.1499999999999999</v>
      </c>
      <c r="F28" s="220"/>
      <c r="G28" s="220"/>
      <c r="H28" s="220"/>
    </row>
    <row r="29" spans="1:8" ht="30">
      <c r="A29" s="1270"/>
      <c r="B29" s="220" t="s">
        <v>1115</v>
      </c>
      <c r="C29" s="220"/>
      <c r="D29" s="220"/>
      <c r="E29" s="403">
        <v>1.1499999999999999</v>
      </c>
      <c r="F29" s="220"/>
      <c r="G29" s="220"/>
      <c r="H29" s="220"/>
    </row>
    <row r="30" spans="1:8" ht="30">
      <c r="A30" s="1270" t="s">
        <v>1118</v>
      </c>
      <c r="B30" s="220" t="s">
        <v>1114</v>
      </c>
      <c r="C30" s="220"/>
      <c r="D30" s="220"/>
      <c r="E30" s="403">
        <v>2.5</v>
      </c>
      <c r="F30" s="220"/>
      <c r="G30" s="220"/>
      <c r="H30" s="220"/>
    </row>
    <row r="31" spans="1:8" ht="30">
      <c r="A31" s="1270"/>
      <c r="B31" s="220" t="s">
        <v>1115</v>
      </c>
      <c r="C31" s="220"/>
      <c r="D31" s="220"/>
      <c r="E31" s="403">
        <v>2.5</v>
      </c>
      <c r="F31" s="220"/>
      <c r="G31" s="220"/>
      <c r="H31" s="220"/>
    </row>
    <row r="32" spans="1:8" ht="30">
      <c r="A32" s="1270" t="s">
        <v>1119</v>
      </c>
      <c r="B32" s="220" t="s">
        <v>1114</v>
      </c>
      <c r="C32" s="220"/>
      <c r="D32" s="220"/>
      <c r="E32" s="404" t="s">
        <v>1120</v>
      </c>
      <c r="F32" s="220"/>
      <c r="G32" s="220"/>
      <c r="H32" s="220"/>
    </row>
    <row r="33" spans="1:8" ht="30">
      <c r="A33" s="1270"/>
      <c r="B33" s="220" t="s">
        <v>1115</v>
      </c>
      <c r="C33" s="220"/>
      <c r="D33" s="220"/>
      <c r="E33" s="404" t="s">
        <v>1120</v>
      </c>
      <c r="F33" s="220"/>
      <c r="G33" s="220"/>
      <c r="H33" s="220"/>
    </row>
    <row r="34" spans="1:8" ht="30">
      <c r="A34" s="1270" t="s">
        <v>45</v>
      </c>
      <c r="B34" s="220" t="s">
        <v>1114</v>
      </c>
      <c r="C34" s="220"/>
      <c r="D34" s="220"/>
      <c r="E34" s="220"/>
      <c r="F34" s="220"/>
      <c r="G34" s="220"/>
      <c r="H34" s="220"/>
    </row>
    <row r="35" spans="1:8" ht="30">
      <c r="A35" s="1270"/>
      <c r="B35" s="220" t="s">
        <v>1115</v>
      </c>
      <c r="C35" s="220"/>
      <c r="D35" s="220"/>
      <c r="E35" s="220"/>
      <c r="F35" s="220"/>
      <c r="G35" s="220"/>
      <c r="H35" s="220"/>
    </row>
    <row r="37" spans="1:8">
      <c r="A37" s="12" t="s">
        <v>1123</v>
      </c>
    </row>
    <row r="38" spans="1:8">
      <c r="A38" s="1533" t="s">
        <v>1124</v>
      </c>
      <c r="B38" s="1533"/>
      <c r="C38" s="1533"/>
      <c r="D38" s="1533"/>
      <c r="E38" s="1533"/>
      <c r="F38" s="1533"/>
      <c r="G38" s="1533"/>
      <c r="H38" s="1533"/>
    </row>
    <row r="39" spans="1:8" ht="30">
      <c r="A39" s="1536" t="s">
        <v>1109</v>
      </c>
      <c r="B39" s="1536" t="s">
        <v>1110</v>
      </c>
      <c r="C39" s="405" t="s">
        <v>1111</v>
      </c>
      <c r="D39" s="405" t="s">
        <v>1112</v>
      </c>
      <c r="E39" s="406" t="s">
        <v>754</v>
      </c>
      <c r="F39" s="406" t="s">
        <v>105</v>
      </c>
      <c r="G39" s="406" t="s">
        <v>1086</v>
      </c>
      <c r="H39" s="406" t="s">
        <v>1006</v>
      </c>
    </row>
    <row r="40" spans="1:8">
      <c r="A40" s="1537"/>
      <c r="B40" s="1537"/>
      <c r="C40" s="404" t="s">
        <v>7</v>
      </c>
      <c r="D40" s="404" t="s">
        <v>8</v>
      </c>
      <c r="E40" s="404" t="s">
        <v>9</v>
      </c>
      <c r="F40" s="404" t="s">
        <v>46</v>
      </c>
      <c r="G40" s="404" t="s">
        <v>47</v>
      </c>
      <c r="H40" s="404" t="s">
        <v>155</v>
      </c>
    </row>
    <row r="41" spans="1:8" ht="30">
      <c r="A41" s="1270" t="s">
        <v>1113</v>
      </c>
      <c r="B41" s="220" t="s">
        <v>1114</v>
      </c>
      <c r="C41" s="220"/>
      <c r="D41" s="220"/>
      <c r="E41" s="403">
        <v>0.5</v>
      </c>
      <c r="F41" s="220"/>
      <c r="G41" s="220"/>
      <c r="H41" s="220"/>
    </row>
    <row r="42" spans="1:8" ht="30">
      <c r="A42" s="1270"/>
      <c r="B42" s="220" t="s">
        <v>1115</v>
      </c>
      <c r="C42" s="220"/>
      <c r="D42" s="220"/>
      <c r="E42" s="403">
        <v>0.7</v>
      </c>
      <c r="F42" s="220"/>
      <c r="G42" s="220"/>
      <c r="H42" s="220"/>
    </row>
    <row r="43" spans="1:8" ht="30">
      <c r="A43" s="1270" t="s">
        <v>1116</v>
      </c>
      <c r="B43" s="220" t="s">
        <v>1114</v>
      </c>
      <c r="C43" s="220"/>
      <c r="D43" s="220"/>
      <c r="E43" s="403">
        <v>0.7</v>
      </c>
      <c r="F43" s="220"/>
      <c r="G43" s="220"/>
      <c r="H43" s="220"/>
    </row>
    <row r="44" spans="1:8" ht="30">
      <c r="A44" s="1270"/>
      <c r="B44" s="220" t="s">
        <v>1115</v>
      </c>
      <c r="C44" s="220"/>
      <c r="D44" s="220"/>
      <c r="E44" s="403">
        <v>0.9</v>
      </c>
      <c r="F44" s="220"/>
      <c r="G44" s="220"/>
      <c r="H44" s="220"/>
    </row>
    <row r="45" spans="1:8" ht="30">
      <c r="A45" s="1270" t="s">
        <v>1117</v>
      </c>
      <c r="B45" s="220" t="s">
        <v>1114</v>
      </c>
      <c r="C45" s="220"/>
      <c r="D45" s="220"/>
      <c r="E45" s="403">
        <v>1.1499999999999999</v>
      </c>
      <c r="F45" s="220"/>
      <c r="G45" s="220"/>
      <c r="H45" s="220"/>
    </row>
    <row r="46" spans="1:8" ht="30">
      <c r="A46" s="1270"/>
      <c r="B46" s="220" t="s">
        <v>1115</v>
      </c>
      <c r="C46" s="220"/>
      <c r="D46" s="220"/>
      <c r="E46" s="403">
        <v>1.1499999999999999</v>
      </c>
      <c r="F46" s="220"/>
      <c r="G46" s="220"/>
      <c r="H46" s="220"/>
    </row>
    <row r="47" spans="1:8" ht="30">
      <c r="A47" s="1270" t="s">
        <v>1118</v>
      </c>
      <c r="B47" s="220" t="s">
        <v>1114</v>
      </c>
      <c r="C47" s="220"/>
      <c r="D47" s="220"/>
      <c r="E47" s="403">
        <v>2.5</v>
      </c>
      <c r="F47" s="220"/>
      <c r="G47" s="220"/>
      <c r="H47" s="220"/>
    </row>
    <row r="48" spans="1:8" ht="30">
      <c r="A48" s="1270"/>
      <c r="B48" s="220" t="s">
        <v>1115</v>
      </c>
      <c r="C48" s="220"/>
      <c r="D48" s="220"/>
      <c r="E48" s="403">
        <v>2.5</v>
      </c>
      <c r="F48" s="220"/>
      <c r="G48" s="220"/>
      <c r="H48" s="220"/>
    </row>
    <row r="49" spans="1:8" ht="30">
      <c r="A49" s="1270" t="s">
        <v>1119</v>
      </c>
      <c r="B49" s="220" t="s">
        <v>1114</v>
      </c>
      <c r="C49" s="220"/>
      <c r="D49" s="220"/>
      <c r="E49" s="404" t="s">
        <v>1120</v>
      </c>
      <c r="F49" s="220"/>
      <c r="G49" s="220"/>
      <c r="H49" s="220"/>
    </row>
    <row r="50" spans="1:8" ht="30">
      <c r="A50" s="1270"/>
      <c r="B50" s="220" t="s">
        <v>1115</v>
      </c>
      <c r="C50" s="220"/>
      <c r="D50" s="220"/>
      <c r="E50" s="404" t="s">
        <v>1120</v>
      </c>
      <c r="F50" s="220"/>
      <c r="G50" s="220"/>
      <c r="H50" s="220"/>
    </row>
    <row r="51" spans="1:8" ht="30">
      <c r="A51" s="1270" t="s">
        <v>45</v>
      </c>
      <c r="B51" s="220" t="s">
        <v>1114</v>
      </c>
      <c r="C51" s="220"/>
      <c r="D51" s="220"/>
      <c r="E51" s="220"/>
      <c r="F51" s="220"/>
      <c r="G51" s="220"/>
      <c r="H51" s="220"/>
    </row>
    <row r="52" spans="1:8" ht="30">
      <c r="A52" s="1270"/>
      <c r="B52" s="220" t="s">
        <v>1115</v>
      </c>
      <c r="C52" s="220"/>
      <c r="D52" s="220"/>
      <c r="E52" s="220"/>
      <c r="F52" s="220"/>
      <c r="G52" s="220"/>
      <c r="H52" s="220"/>
    </row>
    <row r="54" spans="1:8">
      <c r="A54" s="12" t="s">
        <v>1125</v>
      </c>
    </row>
    <row r="55" spans="1:8">
      <c r="A55" s="1533" t="s">
        <v>1126</v>
      </c>
      <c r="B55" s="1533"/>
      <c r="C55" s="1533"/>
      <c r="D55" s="1533"/>
      <c r="E55" s="1533"/>
      <c r="F55" s="1533"/>
      <c r="G55" s="1533"/>
      <c r="H55" s="1533"/>
    </row>
    <row r="56" spans="1:8" ht="30">
      <c r="A56" s="1536" t="s">
        <v>1109</v>
      </c>
      <c r="B56" s="1536" t="s">
        <v>1110</v>
      </c>
      <c r="C56" s="405" t="s">
        <v>1111</v>
      </c>
      <c r="D56" s="405" t="s">
        <v>1112</v>
      </c>
      <c r="E56" s="406" t="s">
        <v>754</v>
      </c>
      <c r="F56" s="406" t="s">
        <v>105</v>
      </c>
      <c r="G56" s="406" t="s">
        <v>1086</v>
      </c>
      <c r="H56" s="406" t="s">
        <v>1006</v>
      </c>
    </row>
    <row r="57" spans="1:8">
      <c r="A57" s="1537"/>
      <c r="B57" s="1537"/>
      <c r="C57" s="404" t="s">
        <v>7</v>
      </c>
      <c r="D57" s="404" t="s">
        <v>8</v>
      </c>
      <c r="E57" s="404" t="s">
        <v>9</v>
      </c>
      <c r="F57" s="404" t="s">
        <v>46</v>
      </c>
      <c r="G57" s="404" t="s">
        <v>47</v>
      </c>
      <c r="H57" s="404" t="s">
        <v>155</v>
      </c>
    </row>
    <row r="58" spans="1:8" ht="30">
      <c r="A58" s="1270" t="s">
        <v>1113</v>
      </c>
      <c r="B58" s="220" t="s">
        <v>1114</v>
      </c>
      <c r="C58" s="220"/>
      <c r="D58" s="220"/>
      <c r="E58" s="403">
        <v>0.5</v>
      </c>
      <c r="F58" s="220"/>
      <c r="G58" s="220"/>
      <c r="H58" s="220"/>
    </row>
    <row r="59" spans="1:8" ht="30">
      <c r="A59" s="1270"/>
      <c r="B59" s="220" t="s">
        <v>1115</v>
      </c>
      <c r="C59" s="220"/>
      <c r="D59" s="220"/>
      <c r="E59" s="403">
        <v>0.7</v>
      </c>
      <c r="F59" s="220"/>
      <c r="G59" s="220"/>
      <c r="H59" s="220"/>
    </row>
    <row r="60" spans="1:8" ht="30">
      <c r="A60" s="1270" t="s">
        <v>1116</v>
      </c>
      <c r="B60" s="220" t="s">
        <v>1114</v>
      </c>
      <c r="C60" s="220"/>
      <c r="D60" s="220"/>
      <c r="E60" s="403">
        <v>0.7</v>
      </c>
      <c r="F60" s="220"/>
      <c r="G60" s="220"/>
      <c r="H60" s="220"/>
    </row>
    <row r="61" spans="1:8" ht="30">
      <c r="A61" s="1270"/>
      <c r="B61" s="220" t="s">
        <v>1115</v>
      </c>
      <c r="C61" s="220"/>
      <c r="D61" s="220"/>
      <c r="E61" s="403">
        <v>0.9</v>
      </c>
      <c r="F61" s="220"/>
      <c r="G61" s="220"/>
      <c r="H61" s="220"/>
    </row>
    <row r="62" spans="1:8" ht="30">
      <c r="A62" s="1270" t="s">
        <v>1117</v>
      </c>
      <c r="B62" s="220" t="s">
        <v>1114</v>
      </c>
      <c r="C62" s="220"/>
      <c r="D62" s="220"/>
      <c r="E62" s="403">
        <v>1.1499999999999999</v>
      </c>
      <c r="F62" s="220"/>
      <c r="G62" s="220"/>
      <c r="H62" s="220"/>
    </row>
    <row r="63" spans="1:8" ht="30">
      <c r="A63" s="1270"/>
      <c r="B63" s="220" t="s">
        <v>1115</v>
      </c>
      <c r="C63" s="220"/>
      <c r="D63" s="220"/>
      <c r="E63" s="403">
        <v>1.1499999999999999</v>
      </c>
      <c r="F63" s="220"/>
      <c r="G63" s="220"/>
      <c r="H63" s="220"/>
    </row>
    <row r="64" spans="1:8" ht="30">
      <c r="A64" s="1270" t="s">
        <v>1118</v>
      </c>
      <c r="B64" s="220" t="s">
        <v>1114</v>
      </c>
      <c r="C64" s="220"/>
      <c r="D64" s="220"/>
      <c r="E64" s="403">
        <v>2.5</v>
      </c>
      <c r="F64" s="220"/>
      <c r="G64" s="220"/>
      <c r="H64" s="220"/>
    </row>
    <row r="65" spans="1:8" ht="30">
      <c r="A65" s="1270"/>
      <c r="B65" s="220" t="s">
        <v>1115</v>
      </c>
      <c r="C65" s="220"/>
      <c r="D65" s="220"/>
      <c r="E65" s="403">
        <v>2.5</v>
      </c>
      <c r="F65" s="220"/>
      <c r="G65" s="220"/>
      <c r="H65" s="220"/>
    </row>
    <row r="66" spans="1:8" ht="30">
      <c r="A66" s="1270" t="s">
        <v>1119</v>
      </c>
      <c r="B66" s="220" t="s">
        <v>1114</v>
      </c>
      <c r="C66" s="220"/>
      <c r="D66" s="220"/>
      <c r="E66" s="404" t="s">
        <v>1120</v>
      </c>
      <c r="F66" s="220"/>
      <c r="G66" s="220"/>
      <c r="H66" s="220"/>
    </row>
    <row r="67" spans="1:8" ht="30">
      <c r="A67" s="1270"/>
      <c r="B67" s="220" t="s">
        <v>1115</v>
      </c>
      <c r="C67" s="220"/>
      <c r="D67" s="220"/>
      <c r="E67" s="404" t="s">
        <v>1120</v>
      </c>
      <c r="F67" s="220"/>
      <c r="G67" s="220"/>
      <c r="H67" s="220"/>
    </row>
    <row r="68" spans="1:8" ht="30">
      <c r="A68" s="1270" t="s">
        <v>45</v>
      </c>
      <c r="B68" s="220" t="s">
        <v>1114</v>
      </c>
      <c r="C68" s="220"/>
      <c r="D68" s="220"/>
      <c r="E68" s="220"/>
      <c r="F68" s="220"/>
      <c r="G68" s="220"/>
      <c r="H68" s="220"/>
    </row>
    <row r="69" spans="1:8" ht="30">
      <c r="A69" s="1270"/>
      <c r="B69" s="220" t="s">
        <v>1115</v>
      </c>
      <c r="C69" s="220"/>
      <c r="D69" s="220"/>
      <c r="E69" s="220"/>
      <c r="F69" s="220"/>
      <c r="G69" s="220"/>
      <c r="H69" s="220"/>
    </row>
    <row r="71" spans="1:8">
      <c r="A71" s="12" t="s">
        <v>1127</v>
      </c>
    </row>
    <row r="72" spans="1:8">
      <c r="A72" s="1342" t="s">
        <v>1128</v>
      </c>
      <c r="B72" s="1342"/>
      <c r="C72" s="1342"/>
      <c r="D72" s="1342"/>
      <c r="E72" s="1342"/>
      <c r="F72" s="1342"/>
      <c r="G72" s="1342"/>
    </row>
    <row r="73" spans="1:8" ht="30">
      <c r="A73" s="1536" t="s">
        <v>1129</v>
      </c>
      <c r="B73" s="9" t="s">
        <v>1111</v>
      </c>
      <c r="C73" s="9" t="s">
        <v>1112</v>
      </c>
      <c r="D73" s="216" t="s">
        <v>754</v>
      </c>
      <c r="E73" s="216" t="s">
        <v>105</v>
      </c>
      <c r="F73" s="216" t="s">
        <v>1086</v>
      </c>
      <c r="G73" s="216" t="s">
        <v>1006</v>
      </c>
    </row>
    <row r="74" spans="1:8">
      <c r="A74" s="1537"/>
      <c r="B74" s="404" t="s">
        <v>7</v>
      </c>
      <c r="C74" s="404" t="s">
        <v>8</v>
      </c>
      <c r="D74" s="404" t="s">
        <v>9</v>
      </c>
      <c r="E74" s="404" t="s">
        <v>46</v>
      </c>
      <c r="F74" s="404" t="s">
        <v>47</v>
      </c>
      <c r="G74" s="404" t="s">
        <v>155</v>
      </c>
    </row>
    <row r="75" spans="1:8" ht="30">
      <c r="A75" s="220" t="s">
        <v>1130</v>
      </c>
      <c r="B75" s="220"/>
      <c r="C75" s="220"/>
      <c r="D75" s="403">
        <v>1.9</v>
      </c>
      <c r="E75" s="220"/>
      <c r="F75" s="220"/>
      <c r="G75" s="220"/>
    </row>
    <row r="76" spans="1:8" ht="45">
      <c r="A76" s="220" t="s">
        <v>1131</v>
      </c>
      <c r="B76" s="220"/>
      <c r="C76" s="220"/>
      <c r="D76" s="403">
        <v>2.9</v>
      </c>
      <c r="E76" s="220"/>
      <c r="F76" s="220"/>
      <c r="G76" s="220"/>
    </row>
    <row r="77" spans="1:8" ht="30">
      <c r="A77" s="220" t="s">
        <v>1132</v>
      </c>
      <c r="B77" s="220"/>
      <c r="C77" s="220"/>
      <c r="D77" s="403">
        <v>3.7</v>
      </c>
      <c r="E77" s="220"/>
      <c r="F77" s="220"/>
      <c r="G77" s="220"/>
    </row>
    <row r="78" spans="1:8">
      <c r="A78" s="220" t="s">
        <v>45</v>
      </c>
      <c r="B78" s="220"/>
      <c r="C78" s="220"/>
      <c r="D78" s="220"/>
      <c r="E78" s="220"/>
      <c r="F78" s="220"/>
      <c r="G78" s="220"/>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defaultColWidth="11.5703125" defaultRowHeight="15"/>
  <cols>
    <col min="1" max="1" width="11.5703125" style="1"/>
    <col min="2" max="2" width="93.42578125" style="1" customWidth="1"/>
    <col min="3" max="3" width="26.85546875" style="1" customWidth="1"/>
    <col min="4" max="16384" width="11.5703125" style="1"/>
  </cols>
  <sheetData>
    <row r="1" spans="1:3" ht="20.25">
      <c r="A1" s="464" t="s">
        <v>1260</v>
      </c>
      <c r="C1" s="34"/>
    </row>
    <row r="2" spans="1:3">
      <c r="C2" s="408" t="s">
        <v>1140</v>
      </c>
    </row>
    <row r="3" spans="1:3" ht="73.5" customHeight="1">
      <c r="A3" s="465" t="s">
        <v>116</v>
      </c>
      <c r="B3" s="458" t="s">
        <v>1268</v>
      </c>
      <c r="C3" s="27"/>
    </row>
    <row r="4" spans="1:3" ht="74.25" customHeight="1">
      <c r="A4" s="465" t="s">
        <v>117</v>
      </c>
      <c r="B4" s="466" t="s">
        <v>1269</v>
      </c>
      <c r="C4" s="27"/>
    </row>
    <row r="5" spans="1:3" ht="60.75" customHeight="1">
      <c r="A5" s="465" t="s">
        <v>147</v>
      </c>
      <c r="B5" s="458" t="s">
        <v>1270</v>
      </c>
      <c r="C5" s="27"/>
    </row>
    <row r="6" spans="1:3" ht="68.25" customHeight="1">
      <c r="A6" s="467" t="s">
        <v>132</v>
      </c>
      <c r="B6" s="458" t="s">
        <v>1271</v>
      </c>
      <c r="C6" s="27"/>
    </row>
    <row r="7" spans="1:3" ht="52.5" customHeight="1">
      <c r="A7" s="467" t="s">
        <v>134</v>
      </c>
      <c r="B7" s="466" t="s">
        <v>1272</v>
      </c>
      <c r="C7" s="27"/>
    </row>
    <row r="8" spans="1:3">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defaultColWidth="9.140625" defaultRowHeight="15"/>
  <cols>
    <col min="1" max="1" width="9.140625" style="63" customWidth="1"/>
    <col min="2" max="2" width="64.42578125" style="1" customWidth="1"/>
    <col min="3" max="3" width="18.5703125" style="1" customWidth="1"/>
    <col min="4" max="4" width="14.5703125" style="1" customWidth="1"/>
    <col min="5" max="5" width="9.140625" style="1"/>
    <col min="6" max="7" width="14.140625" style="1" customWidth="1"/>
    <col min="8" max="10" width="16.5703125" style="1" customWidth="1"/>
    <col min="11" max="16384" width="9.140625" style="1"/>
  </cols>
  <sheetData>
    <row r="1" spans="1:11" ht="20.25">
      <c r="A1" s="464" t="s">
        <v>1261</v>
      </c>
      <c r="B1" s="63"/>
    </row>
    <row r="2" spans="1:11" ht="15.75">
      <c r="A2" s="470" t="s">
        <v>251</v>
      </c>
    </row>
    <row r="3" spans="1:11">
      <c r="A3" s="354"/>
      <c r="B3" s="276"/>
      <c r="C3" s="471"/>
      <c r="D3" s="471"/>
      <c r="E3" s="471"/>
      <c r="F3" s="471"/>
      <c r="G3" s="471"/>
      <c r="H3" s="471"/>
      <c r="I3" s="471"/>
      <c r="J3" s="471"/>
      <c r="K3" s="317"/>
    </row>
    <row r="4" spans="1:11">
      <c r="A4" s="460"/>
      <c r="B4" s="70"/>
      <c r="C4" s="472" t="s">
        <v>7</v>
      </c>
      <c r="D4" s="472" t="s">
        <v>8</v>
      </c>
      <c r="E4" s="472" t="s">
        <v>9</v>
      </c>
      <c r="F4" s="472" t="s">
        <v>46</v>
      </c>
      <c r="G4" s="472" t="s">
        <v>47</v>
      </c>
      <c r="H4" s="472" t="s">
        <v>155</v>
      </c>
      <c r="I4" s="472" t="s">
        <v>156</v>
      </c>
      <c r="J4" s="472" t="s">
        <v>157</v>
      </c>
      <c r="K4" s="473"/>
    </row>
    <row r="5" spans="1:11" ht="66" customHeight="1">
      <c r="A5" s="460"/>
      <c r="B5" s="70"/>
      <c r="C5" s="472" t="s">
        <v>1273</v>
      </c>
      <c r="D5" s="472" t="s">
        <v>1274</v>
      </c>
      <c r="E5" s="472" t="s">
        <v>1275</v>
      </c>
      <c r="F5" s="472" t="s">
        <v>1276</v>
      </c>
      <c r="G5" s="472" t="s">
        <v>1277</v>
      </c>
      <c r="H5" s="472" t="s">
        <v>1278</v>
      </c>
      <c r="I5" s="472" t="s">
        <v>105</v>
      </c>
      <c r="J5" s="472" t="s">
        <v>1279</v>
      </c>
      <c r="K5" s="473"/>
    </row>
    <row r="6" spans="1:11" ht="32.25" customHeight="1">
      <c r="A6" s="472" t="s">
        <v>1280</v>
      </c>
      <c r="B6" s="474" t="s">
        <v>1281</v>
      </c>
      <c r="C6" s="71"/>
      <c r="D6" s="71"/>
      <c r="E6" s="66"/>
      <c r="F6" s="475" t="s">
        <v>1282</v>
      </c>
      <c r="G6" s="475"/>
      <c r="H6" s="70"/>
      <c r="I6" s="70"/>
      <c r="J6" s="70"/>
      <c r="K6" s="473"/>
    </row>
    <row r="7" spans="1:11" ht="25.5" customHeight="1">
      <c r="A7" s="472" t="s">
        <v>1283</v>
      </c>
      <c r="B7" s="474" t="s">
        <v>1284</v>
      </c>
      <c r="C7" s="476"/>
      <c r="D7" s="476"/>
      <c r="E7" s="477"/>
      <c r="F7" s="472" t="s">
        <v>1282</v>
      </c>
      <c r="G7" s="472"/>
      <c r="H7" s="476"/>
      <c r="I7" s="476"/>
      <c r="J7" s="476"/>
      <c r="K7" s="473"/>
    </row>
    <row r="8" spans="1:11" ht="33" customHeight="1">
      <c r="A8" s="472">
        <v>1</v>
      </c>
      <c r="B8" s="474" t="s">
        <v>1285</v>
      </c>
      <c r="C8" s="70"/>
      <c r="D8" s="70"/>
      <c r="E8" s="66"/>
      <c r="F8" s="472" t="s">
        <v>1282</v>
      </c>
      <c r="G8" s="472"/>
      <c r="H8" s="70"/>
      <c r="I8" s="70"/>
      <c r="J8" s="70"/>
      <c r="K8" s="473"/>
    </row>
    <row r="9" spans="1:11" ht="24.75" customHeight="1">
      <c r="A9" s="472">
        <v>2</v>
      </c>
      <c r="B9" s="70" t="s">
        <v>1286</v>
      </c>
      <c r="C9" s="66"/>
      <c r="D9" s="66"/>
      <c r="E9" s="70"/>
      <c r="F9" s="70"/>
      <c r="G9" s="70"/>
      <c r="H9" s="70"/>
      <c r="I9" s="70"/>
      <c r="J9" s="70"/>
      <c r="K9" s="473"/>
    </row>
    <row r="10" spans="1:11" ht="24" customHeight="1">
      <c r="A10" s="472" t="s">
        <v>424</v>
      </c>
      <c r="B10" s="478" t="s">
        <v>1287</v>
      </c>
      <c r="C10" s="66"/>
      <c r="D10" s="66"/>
      <c r="E10" s="70"/>
      <c r="F10" s="66"/>
      <c r="G10" s="70"/>
      <c r="H10" s="70"/>
      <c r="I10" s="70"/>
      <c r="J10" s="70"/>
      <c r="K10" s="473"/>
    </row>
    <row r="11" spans="1:11" ht="27" customHeight="1">
      <c r="A11" s="472" t="s">
        <v>1288</v>
      </c>
      <c r="B11" s="478" t="s">
        <v>1289</v>
      </c>
      <c r="C11" s="66"/>
      <c r="D11" s="66"/>
      <c r="E11" s="70"/>
      <c r="F11" s="66"/>
      <c r="G11" s="70"/>
      <c r="H11" s="70"/>
      <c r="I11" s="70"/>
      <c r="J11" s="70"/>
      <c r="K11" s="473"/>
    </row>
    <row r="12" spans="1:11" ht="25.5" customHeight="1">
      <c r="A12" s="472" t="s">
        <v>1290</v>
      </c>
      <c r="B12" s="478" t="s">
        <v>1291</v>
      </c>
      <c r="C12" s="66"/>
      <c r="D12" s="66"/>
      <c r="E12" s="70"/>
      <c r="F12" s="66"/>
      <c r="G12" s="70"/>
      <c r="H12" s="70"/>
      <c r="I12" s="70"/>
      <c r="J12" s="70"/>
      <c r="K12" s="473"/>
    </row>
    <row r="13" spans="1:11" ht="28.5" customHeight="1">
      <c r="A13" s="472">
        <v>3</v>
      </c>
      <c r="B13" s="70" t="s">
        <v>1292</v>
      </c>
      <c r="C13" s="66"/>
      <c r="D13" s="66"/>
      <c r="E13" s="66"/>
      <c r="F13" s="66"/>
      <c r="G13" s="70"/>
      <c r="H13" s="70"/>
      <c r="I13" s="70"/>
      <c r="J13" s="70"/>
      <c r="K13" s="473"/>
    </row>
    <row r="14" spans="1:11" ht="27.75" customHeight="1">
      <c r="A14" s="472">
        <v>4</v>
      </c>
      <c r="B14" s="70" t="s">
        <v>1293</v>
      </c>
      <c r="C14" s="66"/>
      <c r="D14" s="66"/>
      <c r="E14" s="66"/>
      <c r="F14" s="66"/>
      <c r="G14" s="70"/>
      <c r="H14" s="70"/>
      <c r="I14" s="70"/>
      <c r="J14" s="70"/>
      <c r="K14" s="473"/>
    </row>
    <row r="15" spans="1:11" ht="27.75" customHeight="1">
      <c r="A15" s="472">
        <v>5</v>
      </c>
      <c r="B15" s="70" t="s">
        <v>1294</v>
      </c>
      <c r="C15" s="66"/>
      <c r="D15" s="66"/>
      <c r="E15" s="66"/>
      <c r="F15" s="66"/>
      <c r="G15" s="70"/>
      <c r="H15" s="70"/>
      <c r="I15" s="70"/>
      <c r="J15" s="70"/>
      <c r="K15" s="473"/>
    </row>
    <row r="16" spans="1:11">
      <c r="A16" s="472">
        <v>6</v>
      </c>
      <c r="B16" s="461" t="s">
        <v>45</v>
      </c>
      <c r="C16" s="66"/>
      <c r="D16" s="66"/>
      <c r="E16" s="66"/>
      <c r="F16" s="66"/>
      <c r="G16" s="70"/>
      <c r="H16" s="70"/>
      <c r="I16" s="70"/>
      <c r="J16" s="70"/>
      <c r="K16" s="473"/>
    </row>
    <row r="37" spans="11:11" ht="23.25">
      <c r="K37" s="479"/>
    </row>
    <row r="38" spans="11:11">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C9" sqref="C9"/>
    </sheetView>
  </sheetViews>
  <sheetFormatPr defaultColWidth="9.140625" defaultRowHeight="15"/>
  <cols>
    <col min="1" max="1" width="9.140625" style="1"/>
    <col min="2" max="2" width="79.42578125" style="1" customWidth="1"/>
    <col min="3" max="3" width="15.5703125" style="1" customWidth="1"/>
    <col min="4" max="4" width="18.5703125" style="1" customWidth="1"/>
    <col min="5" max="16384" width="9.140625" style="1"/>
  </cols>
  <sheetData>
    <row r="1" spans="1:4" ht="20.25">
      <c r="A1" s="480" t="s">
        <v>1262</v>
      </c>
    </row>
    <row r="2" spans="1:4">
      <c r="A2" s="90"/>
      <c r="C2" s="90"/>
      <c r="D2" s="90"/>
    </row>
    <row r="3" spans="1:4" ht="15.75">
      <c r="A3" s="473"/>
      <c r="B3" s="470" t="s">
        <v>251</v>
      </c>
      <c r="C3" s="460" t="s">
        <v>7</v>
      </c>
      <c r="D3" s="460" t="s">
        <v>8</v>
      </c>
    </row>
    <row r="4" spans="1:4">
      <c r="A4" s="473"/>
      <c r="B4" s="1538"/>
      <c r="C4" s="1539" t="s">
        <v>105</v>
      </c>
      <c r="D4" s="1540" t="s">
        <v>1279</v>
      </c>
    </row>
    <row r="5" spans="1:4" ht="15" customHeight="1">
      <c r="A5" s="473"/>
      <c r="B5" s="1538"/>
      <c r="C5" s="1539"/>
      <c r="D5" s="1540"/>
    </row>
    <row r="6" spans="1:4" ht="41.25" customHeight="1">
      <c r="A6" s="70">
        <v>1</v>
      </c>
      <c r="B6" s="474" t="s">
        <v>1295</v>
      </c>
      <c r="C6" s="673">
        <v>0</v>
      </c>
      <c r="D6" s="673">
        <v>0</v>
      </c>
    </row>
    <row r="7" spans="1:4" ht="20.100000000000001" customHeight="1">
      <c r="A7" s="70">
        <v>2</v>
      </c>
      <c r="B7" s="474" t="s">
        <v>1296</v>
      </c>
      <c r="C7" s="686"/>
      <c r="D7" s="673">
        <v>0</v>
      </c>
    </row>
    <row r="8" spans="1:4" ht="20.100000000000001" customHeight="1">
      <c r="A8" s="70">
        <v>3</v>
      </c>
      <c r="B8" s="474" t="s">
        <v>1297</v>
      </c>
      <c r="C8" s="686"/>
      <c r="D8" s="673">
        <v>0</v>
      </c>
    </row>
    <row r="9" spans="1:4" ht="20.100000000000001" customHeight="1">
      <c r="A9" s="70">
        <v>4</v>
      </c>
      <c r="B9" s="474" t="s">
        <v>1298</v>
      </c>
      <c r="C9" s="673">
        <v>8393100.9800000004</v>
      </c>
      <c r="D9" s="673">
        <v>1966133.06</v>
      </c>
    </row>
    <row r="10" spans="1:4" ht="20.100000000000001" customHeight="1">
      <c r="A10" s="481" t="s">
        <v>591</v>
      </c>
      <c r="B10" s="482" t="s">
        <v>1299</v>
      </c>
      <c r="C10" s="673">
        <v>0</v>
      </c>
      <c r="D10" s="673">
        <v>0</v>
      </c>
    </row>
    <row r="11" spans="1:4" ht="20.100000000000001" customHeight="1">
      <c r="A11" s="70">
        <v>5</v>
      </c>
      <c r="B11" s="483" t="s">
        <v>1300</v>
      </c>
      <c r="C11" s="673">
        <v>8393100.9800000004</v>
      </c>
      <c r="D11" s="673">
        <v>1966133.06</v>
      </c>
    </row>
    <row r="12" spans="1:4">
      <c r="B12" s="3"/>
    </row>
    <row r="13" spans="1:4">
      <c r="A13" s="473"/>
    </row>
    <row r="14" spans="1:4">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30"/>
  <sheetViews>
    <sheetView workbookViewId="0">
      <selection activeCell="B25" sqref="B25"/>
    </sheetView>
  </sheetViews>
  <sheetFormatPr defaultColWidth="9.140625" defaultRowHeight="15"/>
  <cols>
    <col min="1" max="1" width="9.140625" style="87"/>
    <col min="2" max="2" width="56.5703125" style="1" customWidth="1"/>
    <col min="3" max="13" width="9.140625" style="1"/>
    <col min="14" max="14" width="20.140625" style="3" customWidth="1"/>
    <col min="15" max="16384" width="9.140625" style="1"/>
  </cols>
  <sheetData>
    <row r="1" spans="1:16" ht="20.25">
      <c r="A1" s="484" t="s">
        <v>1263</v>
      </c>
    </row>
    <row r="2" spans="1:16" ht="15.75">
      <c r="A2" s="470" t="s">
        <v>251</v>
      </c>
    </row>
    <row r="3" spans="1:16">
      <c r="A3" s="485"/>
    </row>
    <row r="4" spans="1:16" ht="20.100000000000001" customHeight="1">
      <c r="A4" s="486"/>
      <c r="B4" s="1541" t="s">
        <v>1301</v>
      </c>
      <c r="C4" s="1540" t="s">
        <v>754</v>
      </c>
      <c r="D4" s="1540"/>
      <c r="E4" s="1540"/>
      <c r="F4" s="1540"/>
      <c r="G4" s="1540"/>
      <c r="H4" s="1540"/>
      <c r="I4" s="1540"/>
      <c r="J4" s="1540"/>
      <c r="K4" s="1540"/>
      <c r="L4" s="1540"/>
      <c r="M4" s="1540"/>
      <c r="N4" s="487"/>
    </row>
    <row r="5" spans="1:16" ht="20.100000000000001" customHeight="1">
      <c r="A5" s="486"/>
      <c r="B5" s="1541"/>
      <c r="C5" s="460" t="s">
        <v>7</v>
      </c>
      <c r="D5" s="460" t="s">
        <v>8</v>
      </c>
      <c r="E5" s="460" t="s">
        <v>9</v>
      </c>
      <c r="F5" s="460" t="s">
        <v>46</v>
      </c>
      <c r="G5" s="460" t="s">
        <v>47</v>
      </c>
      <c r="H5" s="460" t="s">
        <v>155</v>
      </c>
      <c r="I5" s="460" t="s">
        <v>156</v>
      </c>
      <c r="J5" s="460" t="s">
        <v>157</v>
      </c>
      <c r="K5" s="460" t="s">
        <v>158</v>
      </c>
      <c r="L5" s="460" t="s">
        <v>159</v>
      </c>
      <c r="M5" s="460" t="s">
        <v>160</v>
      </c>
      <c r="N5" s="472" t="s">
        <v>161</v>
      </c>
    </row>
    <row r="6" spans="1:16" ht="31.5" customHeight="1">
      <c r="A6" s="488"/>
      <c r="B6" s="1541"/>
      <c r="C6" s="489">
        <v>0</v>
      </c>
      <c r="D6" s="489">
        <v>0.02</v>
      </c>
      <c r="E6" s="489">
        <v>0.04</v>
      </c>
      <c r="F6" s="489">
        <v>0.1</v>
      </c>
      <c r="G6" s="489">
        <v>0.2</v>
      </c>
      <c r="H6" s="489">
        <v>0.5</v>
      </c>
      <c r="I6" s="489">
        <v>0.7</v>
      </c>
      <c r="J6" s="489">
        <v>0.75</v>
      </c>
      <c r="K6" s="489">
        <v>1</v>
      </c>
      <c r="L6" s="489">
        <v>1.5</v>
      </c>
      <c r="M6" s="460" t="s">
        <v>756</v>
      </c>
      <c r="N6" s="5" t="s">
        <v>1302</v>
      </c>
    </row>
    <row r="7" spans="1:16" ht="24" customHeight="1">
      <c r="A7" s="460">
        <v>1</v>
      </c>
      <c r="B7" s="490" t="s">
        <v>1034</v>
      </c>
      <c r="C7" s="673">
        <v>0</v>
      </c>
      <c r="D7" s="673">
        <v>0</v>
      </c>
      <c r="E7" s="673">
        <v>0</v>
      </c>
      <c r="F7" s="673">
        <v>0</v>
      </c>
      <c r="G7" s="673">
        <v>0</v>
      </c>
      <c r="H7" s="673">
        <v>0</v>
      </c>
      <c r="I7" s="673">
        <v>0</v>
      </c>
      <c r="J7" s="673">
        <v>0</v>
      </c>
      <c r="K7" s="673">
        <v>0</v>
      </c>
      <c r="L7" s="673">
        <v>0</v>
      </c>
      <c r="M7" s="673">
        <v>0</v>
      </c>
      <c r="N7" s="673">
        <f>SUM(C7:M7)</f>
        <v>0</v>
      </c>
    </row>
    <row r="8" spans="1:16" ht="20.100000000000001" customHeight="1">
      <c r="A8" s="460">
        <v>2</v>
      </c>
      <c r="B8" s="490" t="s">
        <v>1303</v>
      </c>
      <c r="C8" s="673">
        <v>0</v>
      </c>
      <c r="D8" s="673">
        <v>0</v>
      </c>
      <c r="E8" s="673">
        <v>0</v>
      </c>
      <c r="F8" s="673">
        <v>0</v>
      </c>
      <c r="G8" s="673">
        <v>0</v>
      </c>
      <c r="H8" s="673">
        <v>0</v>
      </c>
      <c r="I8" s="673">
        <v>0</v>
      </c>
      <c r="J8" s="673">
        <v>0</v>
      </c>
      <c r="K8" s="673">
        <v>0</v>
      </c>
      <c r="L8" s="673">
        <v>0</v>
      </c>
      <c r="M8" s="673">
        <v>0</v>
      </c>
      <c r="N8" s="673">
        <f t="shared" ref="N8:N17" si="0">SUM(C8:M8)</f>
        <v>0</v>
      </c>
    </row>
    <row r="9" spans="1:16" ht="20.100000000000001" customHeight="1">
      <c r="A9" s="460">
        <v>3</v>
      </c>
      <c r="B9" s="490" t="s">
        <v>744</v>
      </c>
      <c r="C9" s="673">
        <v>0</v>
      </c>
      <c r="D9" s="673">
        <v>0</v>
      </c>
      <c r="E9" s="673">
        <v>0</v>
      </c>
      <c r="F9" s="673">
        <v>0</v>
      </c>
      <c r="G9" s="673">
        <v>0</v>
      </c>
      <c r="H9" s="673">
        <v>0</v>
      </c>
      <c r="I9" s="673">
        <v>0</v>
      </c>
      <c r="J9" s="673">
        <v>0</v>
      </c>
      <c r="K9" s="673">
        <v>0</v>
      </c>
      <c r="L9" s="673">
        <v>0</v>
      </c>
      <c r="M9" s="673">
        <v>0</v>
      </c>
      <c r="N9" s="673">
        <f t="shared" si="0"/>
        <v>0</v>
      </c>
    </row>
    <row r="10" spans="1:16" ht="20.100000000000001" customHeight="1">
      <c r="A10" s="460">
        <v>4</v>
      </c>
      <c r="B10" s="490" t="s">
        <v>745</v>
      </c>
      <c r="C10" s="673">
        <v>0</v>
      </c>
      <c r="D10" s="673">
        <v>0</v>
      </c>
      <c r="E10" s="673">
        <v>0</v>
      </c>
      <c r="F10" s="673">
        <v>0</v>
      </c>
      <c r="G10" s="673">
        <v>0</v>
      </c>
      <c r="H10" s="673">
        <v>0</v>
      </c>
      <c r="I10" s="673">
        <v>0</v>
      </c>
      <c r="J10" s="673">
        <v>0</v>
      </c>
      <c r="K10" s="673">
        <v>0</v>
      </c>
      <c r="L10" s="673">
        <v>0</v>
      </c>
      <c r="M10" s="673">
        <v>0</v>
      </c>
      <c r="N10" s="673">
        <f t="shared" si="0"/>
        <v>0</v>
      </c>
    </row>
    <row r="11" spans="1:16" ht="20.100000000000001" customHeight="1">
      <c r="A11" s="460">
        <v>5</v>
      </c>
      <c r="B11" s="490" t="s">
        <v>746</v>
      </c>
      <c r="C11" s="673">
        <v>0</v>
      </c>
      <c r="D11" s="673">
        <v>0</v>
      </c>
      <c r="E11" s="673">
        <v>0</v>
      </c>
      <c r="F11" s="673">
        <v>0</v>
      </c>
      <c r="G11" s="673">
        <v>0</v>
      </c>
      <c r="H11" s="673">
        <v>0</v>
      </c>
      <c r="I11" s="673">
        <v>0</v>
      </c>
      <c r="J11" s="673">
        <v>0</v>
      </c>
      <c r="K11" s="673">
        <v>0</v>
      </c>
      <c r="L11" s="673">
        <v>0</v>
      </c>
      <c r="M11" s="673">
        <v>0</v>
      </c>
      <c r="N11" s="673">
        <f t="shared" si="0"/>
        <v>0</v>
      </c>
    </row>
    <row r="12" spans="1:16" ht="20.100000000000001" customHeight="1">
      <c r="A12" s="460">
        <v>6</v>
      </c>
      <c r="B12" s="490" t="s">
        <v>598</v>
      </c>
      <c r="C12" s="673">
        <v>0</v>
      </c>
      <c r="D12" s="673">
        <v>0</v>
      </c>
      <c r="E12" s="673">
        <v>0</v>
      </c>
      <c r="F12" s="673">
        <v>0</v>
      </c>
      <c r="G12" s="673">
        <v>5342466.0999999996</v>
      </c>
      <c r="H12" s="673">
        <v>3262210.87</v>
      </c>
      <c r="I12" s="673">
        <v>0</v>
      </c>
      <c r="J12" s="673">
        <v>0</v>
      </c>
      <c r="K12" s="673">
        <v>0</v>
      </c>
      <c r="L12" s="673">
        <v>0</v>
      </c>
      <c r="M12" s="673">
        <v>0</v>
      </c>
      <c r="N12" s="673">
        <f t="shared" si="0"/>
        <v>8604676.9699999988</v>
      </c>
      <c r="P12" s="24"/>
    </row>
    <row r="13" spans="1:16" ht="20.100000000000001" customHeight="1">
      <c r="A13" s="460">
        <v>7</v>
      </c>
      <c r="B13" s="490" t="s">
        <v>604</v>
      </c>
      <c r="C13" s="673">
        <v>0</v>
      </c>
      <c r="D13" s="673">
        <v>0</v>
      </c>
      <c r="E13" s="673">
        <v>0</v>
      </c>
      <c r="F13" s="673">
        <v>0</v>
      </c>
      <c r="G13" s="673">
        <v>0</v>
      </c>
      <c r="H13" s="673">
        <v>0</v>
      </c>
      <c r="I13" s="673">
        <v>0</v>
      </c>
      <c r="J13" s="673">
        <v>0</v>
      </c>
      <c r="K13" s="673">
        <v>568.14</v>
      </c>
      <c r="L13" s="673">
        <v>0</v>
      </c>
      <c r="M13" s="673">
        <v>0</v>
      </c>
      <c r="N13" s="673">
        <f t="shared" si="0"/>
        <v>568.14</v>
      </c>
    </row>
    <row r="14" spans="1:16" ht="20.100000000000001" customHeight="1">
      <c r="A14" s="460">
        <v>8</v>
      </c>
      <c r="B14" s="490" t="s">
        <v>747</v>
      </c>
      <c r="C14" s="673">
        <v>0</v>
      </c>
      <c r="D14" s="673">
        <v>0</v>
      </c>
      <c r="E14" s="673">
        <v>0</v>
      </c>
      <c r="F14" s="673">
        <v>0</v>
      </c>
      <c r="G14" s="673">
        <v>0</v>
      </c>
      <c r="H14" s="673">
        <v>0</v>
      </c>
      <c r="I14" s="673">
        <v>0</v>
      </c>
      <c r="J14" s="673">
        <v>88071.39</v>
      </c>
      <c r="K14" s="673">
        <v>0</v>
      </c>
      <c r="L14" s="673">
        <v>0</v>
      </c>
      <c r="M14" s="673">
        <v>0</v>
      </c>
      <c r="N14" s="673">
        <f t="shared" si="0"/>
        <v>88071.39</v>
      </c>
    </row>
    <row r="15" spans="1:16" ht="20.100000000000001" customHeight="1">
      <c r="A15" s="460">
        <v>9</v>
      </c>
      <c r="B15" s="490" t="s">
        <v>750</v>
      </c>
      <c r="C15" s="673">
        <v>0</v>
      </c>
      <c r="D15" s="673">
        <v>0</v>
      </c>
      <c r="E15" s="673">
        <v>0</v>
      </c>
      <c r="F15" s="673">
        <v>0</v>
      </c>
      <c r="G15" s="673">
        <v>0</v>
      </c>
      <c r="H15" s="673">
        <v>0</v>
      </c>
      <c r="I15" s="673">
        <v>0</v>
      </c>
      <c r="J15" s="673">
        <v>0</v>
      </c>
      <c r="K15" s="673">
        <v>0</v>
      </c>
      <c r="L15" s="673">
        <v>0</v>
      </c>
      <c r="M15" s="673">
        <v>0</v>
      </c>
      <c r="N15" s="673">
        <f t="shared" si="0"/>
        <v>0</v>
      </c>
    </row>
    <row r="16" spans="1:16" ht="20.100000000000001" customHeight="1">
      <c r="A16" s="460">
        <v>10</v>
      </c>
      <c r="B16" s="490" t="s">
        <v>752</v>
      </c>
      <c r="C16" s="673">
        <v>0</v>
      </c>
      <c r="D16" s="673">
        <v>0</v>
      </c>
      <c r="E16" s="673">
        <v>0</v>
      </c>
      <c r="F16" s="673">
        <v>0</v>
      </c>
      <c r="G16" s="673">
        <v>0</v>
      </c>
      <c r="H16" s="673">
        <v>0</v>
      </c>
      <c r="I16" s="673">
        <v>0</v>
      </c>
      <c r="J16" s="673">
        <v>0</v>
      </c>
      <c r="K16" s="673">
        <v>5421.26</v>
      </c>
      <c r="L16" s="673">
        <v>0</v>
      </c>
      <c r="M16" s="673">
        <v>0</v>
      </c>
      <c r="N16" s="673">
        <f t="shared" si="0"/>
        <v>5421.26</v>
      </c>
    </row>
    <row r="17" spans="1:14" ht="20.100000000000001" customHeight="1">
      <c r="A17" s="460">
        <v>11</v>
      </c>
      <c r="B17" s="491" t="s">
        <v>166</v>
      </c>
      <c r="C17" s="673">
        <f t="shared" ref="C17:L17" si="1">SUM(C7:C16)</f>
        <v>0</v>
      </c>
      <c r="D17" s="673">
        <f t="shared" si="1"/>
        <v>0</v>
      </c>
      <c r="E17" s="673">
        <f t="shared" si="1"/>
        <v>0</v>
      </c>
      <c r="F17" s="673">
        <f t="shared" si="1"/>
        <v>0</v>
      </c>
      <c r="G17" s="673">
        <f t="shared" si="1"/>
        <v>5342466.0999999996</v>
      </c>
      <c r="H17" s="673">
        <f t="shared" si="1"/>
        <v>3262210.87</v>
      </c>
      <c r="I17" s="673">
        <f t="shared" si="1"/>
        <v>0</v>
      </c>
      <c r="J17" s="673">
        <f t="shared" si="1"/>
        <v>88071.39</v>
      </c>
      <c r="K17" s="673">
        <f t="shared" si="1"/>
        <v>5989.4000000000005</v>
      </c>
      <c r="L17" s="673">
        <f t="shared" si="1"/>
        <v>0</v>
      </c>
      <c r="M17" s="673">
        <f>SUM(M7:M16)</f>
        <v>0</v>
      </c>
      <c r="N17" s="673">
        <f t="shared" si="0"/>
        <v>8698737.7599999998</v>
      </c>
    </row>
    <row r="19" spans="1:14">
      <c r="B19" s="24"/>
    </row>
    <row r="26" spans="1:14">
      <c r="B26" s="683"/>
    </row>
    <row r="27" spans="1:14">
      <c r="B27" s="683"/>
    </row>
    <row r="28" spans="1:14">
      <c r="B28" s="683"/>
    </row>
    <row r="29" spans="1:14">
      <c r="B29" s="683"/>
    </row>
    <row r="30" spans="1:14">
      <c r="B30" s="683"/>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defaultColWidth="9.140625" defaultRowHeight="15"/>
  <cols>
    <col min="1" max="1" width="9.140625" style="1"/>
    <col min="2" max="2" width="20.5703125" style="1" customWidth="1"/>
    <col min="3" max="3" width="29.42578125" style="1" customWidth="1"/>
    <col min="4" max="10" width="10.5703125" style="1" customWidth="1"/>
    <col min="11" max="16384" width="9.140625" style="1"/>
  </cols>
  <sheetData>
    <row r="1" spans="1:13" ht="20.25">
      <c r="A1" s="480" t="s">
        <v>1264</v>
      </c>
    </row>
    <row r="2" spans="1:13" ht="15.75">
      <c r="A2" s="470" t="s">
        <v>251</v>
      </c>
      <c r="E2" s="492"/>
    </row>
    <row r="3" spans="1:13">
      <c r="B3" s="95"/>
      <c r="C3" s="471"/>
      <c r="D3" s="493"/>
      <c r="E3" s="471"/>
      <c r="F3" s="471"/>
      <c r="G3" s="471"/>
      <c r="H3" s="471"/>
      <c r="I3" s="471"/>
      <c r="J3" s="471"/>
      <c r="M3" s="153"/>
    </row>
    <row r="4" spans="1:13" ht="20.100000000000001" customHeight="1">
      <c r="B4" s="216"/>
      <c r="C4" s="15"/>
      <c r="D4" s="5" t="s">
        <v>7</v>
      </c>
      <c r="E4" s="5" t="s">
        <v>8</v>
      </c>
      <c r="F4" s="5" t="s">
        <v>9</v>
      </c>
      <c r="G4" s="5" t="s">
        <v>46</v>
      </c>
      <c r="H4" s="5" t="s">
        <v>47</v>
      </c>
      <c r="I4" s="5" t="s">
        <v>155</v>
      </c>
      <c r="J4" s="5" t="s">
        <v>156</v>
      </c>
    </row>
    <row r="5" spans="1:13" ht="20.100000000000001" customHeight="1">
      <c r="B5" s="1481"/>
      <c r="C5" s="1270" t="s">
        <v>1304</v>
      </c>
      <c r="D5" s="1545" t="s">
        <v>105</v>
      </c>
      <c r="E5" s="1542" t="s">
        <v>1000</v>
      </c>
      <c r="F5" s="1542" t="s">
        <v>1001</v>
      </c>
      <c r="G5" s="1542" t="s">
        <v>1002</v>
      </c>
      <c r="H5" s="1542" t="s">
        <v>1003</v>
      </c>
      <c r="I5" s="1542" t="s">
        <v>1279</v>
      </c>
      <c r="J5" s="1542" t="s">
        <v>1305</v>
      </c>
    </row>
    <row r="6" spans="1:13" ht="81" customHeight="1">
      <c r="A6" s="494"/>
      <c r="B6" s="1481"/>
      <c r="C6" s="1270"/>
      <c r="D6" s="1546"/>
      <c r="E6" s="1543"/>
      <c r="F6" s="1543"/>
      <c r="G6" s="1543"/>
      <c r="H6" s="1543"/>
      <c r="I6" s="1543"/>
      <c r="J6" s="1543"/>
    </row>
    <row r="7" spans="1:13" ht="34.5" customHeight="1">
      <c r="A7" s="142" t="s">
        <v>1306</v>
      </c>
      <c r="B7" s="44" t="s">
        <v>1008</v>
      </c>
      <c r="C7" s="15"/>
      <c r="D7" s="44"/>
      <c r="E7" s="44"/>
      <c r="F7" s="44"/>
      <c r="G7" s="44"/>
      <c r="H7" s="44"/>
      <c r="I7" s="44"/>
      <c r="J7" s="44"/>
    </row>
    <row r="8" spans="1:13" ht="20.100000000000001" customHeight="1">
      <c r="A8" s="495">
        <v>1</v>
      </c>
      <c r="B8" s="44"/>
      <c r="C8" s="15" t="s">
        <v>1009</v>
      </c>
      <c r="D8" s="44"/>
      <c r="E8" s="44"/>
      <c r="F8" s="44"/>
      <c r="G8" s="44"/>
      <c r="H8" s="44"/>
      <c r="I8" s="44"/>
      <c r="J8" s="44"/>
    </row>
    <row r="9" spans="1:13" ht="20.100000000000001" customHeight="1">
      <c r="A9" s="495">
        <v>2</v>
      </c>
      <c r="B9" s="44"/>
      <c r="C9" s="15" t="s">
        <v>1012</v>
      </c>
      <c r="D9" s="44"/>
      <c r="E9" s="44"/>
      <c r="F9" s="44"/>
      <c r="G9" s="44"/>
      <c r="H9" s="44"/>
      <c r="I9" s="44"/>
      <c r="J9" s="44"/>
    </row>
    <row r="10" spans="1:13" ht="20.100000000000001" customHeight="1">
      <c r="A10" s="495">
        <v>3</v>
      </c>
      <c r="B10" s="44"/>
      <c r="C10" s="15" t="s">
        <v>1013</v>
      </c>
      <c r="D10" s="44"/>
      <c r="E10" s="44"/>
      <c r="F10" s="44"/>
      <c r="G10" s="44"/>
      <c r="H10" s="44"/>
      <c r="I10" s="44"/>
      <c r="J10" s="44"/>
    </row>
    <row r="11" spans="1:13" ht="20.100000000000001" customHeight="1">
      <c r="A11" s="495">
        <v>4</v>
      </c>
      <c r="B11" s="44"/>
      <c r="C11" s="15" t="s">
        <v>1014</v>
      </c>
      <c r="D11" s="44"/>
      <c r="E11" s="44"/>
      <c r="F11" s="44"/>
      <c r="G11" s="44"/>
      <c r="H11" s="44"/>
      <c r="I11" s="44"/>
      <c r="J11" s="44"/>
    </row>
    <row r="12" spans="1:13" ht="20.100000000000001" customHeight="1">
      <c r="A12" s="495">
        <v>5</v>
      </c>
      <c r="B12" s="44"/>
      <c r="C12" s="15" t="s">
        <v>1015</v>
      </c>
      <c r="D12" s="44"/>
      <c r="E12" s="44"/>
      <c r="F12" s="44"/>
      <c r="G12" s="44"/>
      <c r="H12" s="44"/>
      <c r="I12" s="44"/>
      <c r="J12" s="44"/>
    </row>
    <row r="13" spans="1:13" ht="20.100000000000001" customHeight="1">
      <c r="A13" s="495">
        <v>6</v>
      </c>
      <c r="B13" s="44"/>
      <c r="C13" s="15" t="s">
        <v>1018</v>
      </c>
      <c r="D13" s="44"/>
      <c r="E13" s="44"/>
      <c r="F13" s="44"/>
      <c r="G13" s="44"/>
      <c r="H13" s="44"/>
      <c r="I13" s="44"/>
      <c r="J13" s="44"/>
    </row>
    <row r="14" spans="1:13" ht="20.100000000000001" customHeight="1">
      <c r="A14" s="495">
        <v>7</v>
      </c>
      <c r="B14" s="44"/>
      <c r="C14" s="15" t="s">
        <v>1021</v>
      </c>
      <c r="D14" s="44"/>
      <c r="E14" s="44"/>
      <c r="F14" s="44"/>
      <c r="G14" s="44"/>
      <c r="H14" s="44"/>
      <c r="I14" s="44"/>
      <c r="J14" s="44"/>
    </row>
    <row r="15" spans="1:13" ht="20.100000000000001" customHeight="1">
      <c r="A15" s="495">
        <v>8</v>
      </c>
      <c r="B15" s="44"/>
      <c r="C15" s="15" t="s">
        <v>1025</v>
      </c>
      <c r="D15" s="44"/>
      <c r="E15" s="44"/>
      <c r="F15" s="44"/>
      <c r="G15" s="44"/>
      <c r="H15" s="44"/>
      <c r="I15" s="44"/>
      <c r="J15" s="44"/>
    </row>
    <row r="16" spans="1:13" ht="20.100000000000001" customHeight="1">
      <c r="A16" s="495" t="s">
        <v>1307</v>
      </c>
      <c r="B16" s="44"/>
      <c r="C16" s="5" t="s">
        <v>1308</v>
      </c>
      <c r="D16" s="44"/>
      <c r="E16" s="44"/>
      <c r="F16" s="44"/>
      <c r="G16" s="44"/>
      <c r="H16" s="44"/>
      <c r="I16" s="44"/>
      <c r="J16" s="44"/>
    </row>
    <row r="17" spans="1:20" ht="20.100000000000001" customHeight="1">
      <c r="A17" s="496" t="s">
        <v>1309</v>
      </c>
      <c r="B17" s="1544" t="s">
        <v>1310</v>
      </c>
      <c r="C17" s="1544"/>
      <c r="D17" s="44"/>
      <c r="E17" s="44"/>
      <c r="F17" s="44"/>
      <c r="G17" s="44"/>
      <c r="H17" s="44"/>
      <c r="I17" s="44"/>
      <c r="J17" s="44"/>
    </row>
    <row r="18" spans="1:20">
      <c r="B18" s="129"/>
    </row>
    <row r="27" spans="1:20" ht="23.25">
      <c r="O27" s="479"/>
      <c r="P27" s="497"/>
      <c r="Q27" s="497"/>
      <c r="R27" s="497"/>
      <c r="S27" s="497"/>
      <c r="T27" s="497"/>
    </row>
    <row r="28" spans="1:20">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defaultColWidth="9.140625" defaultRowHeight="15"/>
  <cols>
    <col min="1" max="1" width="4" style="1" customWidth="1"/>
    <col min="2" max="2" width="23.85546875" style="1" customWidth="1"/>
    <col min="3" max="10" width="14.42578125" style="1" customWidth="1"/>
    <col min="11" max="16384" width="9.140625" style="1"/>
  </cols>
  <sheetData>
    <row r="1" spans="1:10" ht="20.25">
      <c r="A1" s="484" t="s">
        <v>1311</v>
      </c>
    </row>
    <row r="2" spans="1:10" ht="20.25">
      <c r="A2" s="470" t="s">
        <v>1312</v>
      </c>
      <c r="B2" s="368"/>
    </row>
    <row r="4" spans="1:10">
      <c r="B4" s="473"/>
      <c r="C4" s="460" t="s">
        <v>7</v>
      </c>
      <c r="D4" s="460" t="s">
        <v>8</v>
      </c>
      <c r="E4" s="460" t="s">
        <v>9</v>
      </c>
      <c r="F4" s="460" t="s">
        <v>46</v>
      </c>
      <c r="G4" s="460" t="s">
        <v>47</v>
      </c>
      <c r="H4" s="460" t="s">
        <v>155</v>
      </c>
      <c r="I4" s="460" t="s">
        <v>156</v>
      </c>
      <c r="J4" s="460" t="s">
        <v>157</v>
      </c>
    </row>
    <row r="5" spans="1:10" ht="15" customHeight="1">
      <c r="B5" s="473"/>
      <c r="C5" s="1540" t="s">
        <v>1313</v>
      </c>
      <c r="D5" s="1540"/>
      <c r="E5" s="1540"/>
      <c r="F5" s="1540"/>
      <c r="G5" s="1547" t="s">
        <v>1314</v>
      </c>
      <c r="H5" s="1548"/>
      <c r="I5" s="1548"/>
      <c r="J5" s="1549"/>
    </row>
    <row r="6" spans="1:10" ht="21" customHeight="1">
      <c r="A6" s="3"/>
      <c r="B6" s="1550" t="s">
        <v>1315</v>
      </c>
      <c r="C6" s="1540" t="s">
        <v>1316</v>
      </c>
      <c r="D6" s="1540"/>
      <c r="E6" s="1540" t="s">
        <v>1317</v>
      </c>
      <c r="F6" s="1540"/>
      <c r="G6" s="1547" t="s">
        <v>1316</v>
      </c>
      <c r="H6" s="1549"/>
      <c r="I6" s="1547" t="s">
        <v>1317</v>
      </c>
      <c r="J6" s="1549"/>
    </row>
    <row r="7" spans="1:10">
      <c r="A7" s="3"/>
      <c r="B7" s="1550"/>
      <c r="C7" s="460" t="s">
        <v>1318</v>
      </c>
      <c r="D7" s="460" t="s">
        <v>1319</v>
      </c>
      <c r="E7" s="460" t="s">
        <v>1318</v>
      </c>
      <c r="F7" s="460" t="s">
        <v>1319</v>
      </c>
      <c r="G7" s="472" t="s">
        <v>1318</v>
      </c>
      <c r="H7" s="472" t="s">
        <v>1319</v>
      </c>
      <c r="I7" s="472" t="s">
        <v>1318</v>
      </c>
      <c r="J7" s="472" t="s">
        <v>1319</v>
      </c>
    </row>
    <row r="8" spans="1:10">
      <c r="A8" s="402">
        <v>1</v>
      </c>
      <c r="B8" s="474" t="s">
        <v>1320</v>
      </c>
      <c r="C8" s="460"/>
      <c r="D8" s="460"/>
      <c r="E8" s="460"/>
      <c r="F8" s="460"/>
      <c r="G8" s="460"/>
      <c r="H8" s="460"/>
      <c r="I8" s="460"/>
      <c r="J8" s="460"/>
    </row>
    <row r="9" spans="1:10">
      <c r="A9" s="402">
        <v>2</v>
      </c>
      <c r="B9" s="474" t="s">
        <v>1321</v>
      </c>
      <c r="C9" s="460"/>
      <c r="D9" s="460"/>
      <c r="E9" s="460"/>
      <c r="F9" s="460"/>
      <c r="G9" s="460"/>
      <c r="H9" s="460"/>
      <c r="I9" s="460"/>
      <c r="J9" s="460"/>
    </row>
    <row r="10" spans="1:10">
      <c r="A10" s="402">
        <v>3</v>
      </c>
      <c r="B10" s="474" t="s">
        <v>1322</v>
      </c>
      <c r="C10" s="460"/>
      <c r="D10" s="460"/>
      <c r="E10" s="460"/>
      <c r="F10" s="460"/>
      <c r="G10" s="460"/>
      <c r="H10" s="460"/>
      <c r="I10" s="460"/>
      <c r="J10" s="460"/>
    </row>
    <row r="11" spans="1:10">
      <c r="A11" s="402">
        <v>4</v>
      </c>
      <c r="B11" s="474" t="s">
        <v>1323</v>
      </c>
      <c r="C11" s="460"/>
      <c r="D11" s="460"/>
      <c r="E11" s="460"/>
      <c r="F11" s="460"/>
      <c r="G11" s="460"/>
      <c r="H11" s="460"/>
      <c r="I11" s="460"/>
      <c r="J11" s="460"/>
    </row>
    <row r="12" spans="1:10">
      <c r="A12" s="402">
        <v>5</v>
      </c>
      <c r="B12" s="474" t="s">
        <v>1324</v>
      </c>
      <c r="C12" s="460"/>
      <c r="D12" s="460"/>
      <c r="E12" s="460"/>
      <c r="F12" s="460"/>
      <c r="G12" s="460"/>
      <c r="H12" s="460"/>
      <c r="I12" s="460"/>
      <c r="J12" s="460"/>
    </row>
    <row r="13" spans="1:10">
      <c r="A13" s="402">
        <v>6</v>
      </c>
      <c r="B13" s="474" t="s">
        <v>1325</v>
      </c>
      <c r="C13" s="460"/>
      <c r="D13" s="460"/>
      <c r="E13" s="460"/>
      <c r="F13" s="460"/>
      <c r="G13" s="460"/>
      <c r="H13" s="460"/>
      <c r="I13" s="460"/>
      <c r="J13" s="460"/>
    </row>
    <row r="14" spans="1:10">
      <c r="A14" s="402">
        <v>7</v>
      </c>
      <c r="B14" s="474" t="s">
        <v>1326</v>
      </c>
      <c r="C14" s="460"/>
      <c r="D14" s="460"/>
      <c r="E14" s="460"/>
      <c r="F14" s="460"/>
      <c r="G14" s="460"/>
      <c r="H14" s="460"/>
      <c r="I14" s="460"/>
      <c r="J14" s="460"/>
    </row>
    <row r="15" spans="1:10">
      <c r="A15" s="402">
        <v>8</v>
      </c>
      <c r="B15" s="474" t="s">
        <v>944</v>
      </c>
      <c r="C15" s="460"/>
      <c r="D15" s="460"/>
      <c r="E15" s="460"/>
      <c r="F15" s="460"/>
      <c r="G15" s="460"/>
      <c r="H15" s="460"/>
      <c r="I15" s="460"/>
      <c r="J15" s="460"/>
    </row>
    <row r="16" spans="1:10">
      <c r="A16" s="39">
        <v>9</v>
      </c>
      <c r="B16" s="461" t="s">
        <v>45</v>
      </c>
      <c r="C16" s="461"/>
      <c r="D16" s="461"/>
      <c r="E16" s="461"/>
      <c r="F16" s="461"/>
      <c r="G16" s="461"/>
      <c r="H16" s="461"/>
      <c r="I16" s="461"/>
      <c r="J16" s="461"/>
    </row>
    <row r="17" spans="2:13">
      <c r="B17" s="90"/>
      <c r="C17" s="90"/>
      <c r="D17" s="90"/>
      <c r="E17" s="90"/>
      <c r="F17" s="90"/>
      <c r="G17" s="90"/>
      <c r="H17" s="90"/>
      <c r="I17" s="90"/>
      <c r="J17" s="90"/>
    </row>
    <row r="18" spans="2:13">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defaultColWidth="9.140625" defaultRowHeight="15"/>
  <cols>
    <col min="1" max="1" width="9.140625" style="1"/>
    <col min="2" max="2" width="37.42578125" style="1" customWidth="1"/>
    <col min="3" max="4" width="18.140625" style="1" customWidth="1"/>
    <col min="5" max="16384" width="9.140625" style="1"/>
  </cols>
  <sheetData>
    <row r="1" spans="1:8" ht="20.25">
      <c r="A1" s="368" t="s">
        <v>1265</v>
      </c>
    </row>
    <row r="2" spans="1:8" ht="15.75">
      <c r="A2" s="470" t="s">
        <v>1327</v>
      </c>
    </row>
    <row r="3" spans="1:8">
      <c r="B3" s="276"/>
      <c r="C3" s="354"/>
      <c r="D3" s="354"/>
    </row>
    <row r="4" spans="1:8" ht="20.100000000000001" customHeight="1">
      <c r="B4" s="473"/>
      <c r="C4" s="472" t="s">
        <v>7</v>
      </c>
      <c r="D4" s="498" t="s">
        <v>8</v>
      </c>
    </row>
    <row r="5" spans="1:8" ht="20.100000000000001" customHeight="1">
      <c r="B5" s="473"/>
      <c r="C5" s="499" t="s">
        <v>1328</v>
      </c>
      <c r="D5" s="460" t="s">
        <v>1329</v>
      </c>
    </row>
    <row r="6" spans="1:8" ht="20.100000000000001" customHeight="1">
      <c r="A6" s="1551" t="s">
        <v>1330</v>
      </c>
      <c r="B6" s="1552"/>
      <c r="C6" s="500"/>
      <c r="D6" s="501"/>
      <c r="H6" s="24"/>
    </row>
    <row r="7" spans="1:8" ht="20.100000000000001" customHeight="1">
      <c r="A7" s="41">
        <v>1</v>
      </c>
      <c r="B7" s="502" t="s">
        <v>1331</v>
      </c>
      <c r="C7" s="70"/>
      <c r="D7" s="70"/>
    </row>
    <row r="8" spans="1:8" ht="20.100000000000001" customHeight="1">
      <c r="A8" s="41">
        <v>2</v>
      </c>
      <c r="B8" s="502" t="s">
        <v>1332</v>
      </c>
      <c r="C8" s="70"/>
      <c r="D8" s="70"/>
    </row>
    <row r="9" spans="1:8" ht="20.100000000000001" customHeight="1">
      <c r="A9" s="41">
        <v>3</v>
      </c>
      <c r="B9" s="502" t="s">
        <v>1333</v>
      </c>
      <c r="C9" s="70"/>
      <c r="D9" s="70"/>
    </row>
    <row r="10" spans="1:8" ht="20.100000000000001" customHeight="1">
      <c r="A10" s="41">
        <v>4</v>
      </c>
      <c r="B10" s="502" t="s">
        <v>1334</v>
      </c>
      <c r="C10" s="70"/>
      <c r="D10" s="70"/>
    </row>
    <row r="11" spans="1:8" ht="20.100000000000001" customHeight="1">
      <c r="A11" s="41">
        <v>5</v>
      </c>
      <c r="B11" s="502" t="s">
        <v>1335</v>
      </c>
      <c r="C11" s="70"/>
      <c r="D11" s="70"/>
    </row>
    <row r="12" spans="1:8" ht="20.100000000000001" customHeight="1">
      <c r="A12" s="41">
        <v>6</v>
      </c>
      <c r="B12" s="503" t="s">
        <v>1336</v>
      </c>
      <c r="C12" s="70"/>
      <c r="D12" s="70"/>
    </row>
    <row r="13" spans="1:8" ht="20.100000000000001" customHeight="1">
      <c r="A13" s="1551" t="s">
        <v>1337</v>
      </c>
      <c r="B13" s="1552"/>
      <c r="C13" s="504"/>
      <c r="D13" s="504"/>
    </row>
    <row r="14" spans="1:8" ht="20.100000000000001" customHeight="1">
      <c r="A14" s="142">
        <v>7</v>
      </c>
      <c r="B14" s="502" t="s">
        <v>1338</v>
      </c>
      <c r="C14" s="70"/>
      <c r="D14" s="70"/>
      <c r="H14" s="24"/>
    </row>
    <row r="15" spans="1:8" ht="20.100000000000001" customHeight="1">
      <c r="A15" s="142">
        <v>8</v>
      </c>
      <c r="B15" s="502" t="s">
        <v>1339</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defaultColWidth="9.140625" defaultRowHeight="15"/>
  <cols>
    <col min="1" max="1" width="7.5703125" style="1" customWidth="1"/>
    <col min="2" max="2" width="55" style="1" customWidth="1"/>
    <col min="3" max="3" width="11.5703125" style="1" customWidth="1"/>
    <col min="4" max="16384" width="9.140625" style="1"/>
  </cols>
  <sheetData>
    <row r="1" spans="1:3" ht="20.25">
      <c r="A1" s="368" t="s">
        <v>1266</v>
      </c>
    </row>
    <row r="2" spans="1:3" ht="15.75">
      <c r="A2" s="470" t="s">
        <v>251</v>
      </c>
    </row>
    <row r="3" spans="1:3">
      <c r="A3" s="354"/>
      <c r="B3" s="354"/>
      <c r="C3" s="505"/>
    </row>
    <row r="4" spans="1:3" ht="20.100000000000001" customHeight="1">
      <c r="A4" s="506"/>
      <c r="B4" s="506"/>
      <c r="C4" s="472" t="s">
        <v>7</v>
      </c>
    </row>
    <row r="5" spans="1:3" ht="39" customHeight="1">
      <c r="A5" s="506"/>
      <c r="B5" s="507"/>
      <c r="C5" s="472" t="s">
        <v>1279</v>
      </c>
    </row>
    <row r="6" spans="1:3" ht="20.100000000000001" customHeight="1">
      <c r="A6" s="508">
        <v>1</v>
      </c>
      <c r="B6" s="483" t="s">
        <v>1340</v>
      </c>
      <c r="C6" s="474"/>
    </row>
    <row r="7" spans="1:3" ht="20.100000000000001" customHeight="1">
      <c r="A7" s="472">
        <v>2</v>
      </c>
      <c r="B7" s="474" t="s">
        <v>1341</v>
      </c>
      <c r="C7" s="474"/>
    </row>
    <row r="8" spans="1:3" ht="20.100000000000001" customHeight="1">
      <c r="A8" s="472">
        <v>3</v>
      </c>
      <c r="B8" s="474" t="s">
        <v>1342</v>
      </c>
      <c r="C8" s="474"/>
    </row>
    <row r="9" spans="1:3" ht="20.100000000000001" customHeight="1">
      <c r="A9" s="472">
        <v>4</v>
      </c>
      <c r="B9" s="474" t="s">
        <v>1343</v>
      </c>
      <c r="C9" s="474"/>
    </row>
    <row r="10" spans="1:3" ht="20.100000000000001" customHeight="1">
      <c r="A10" s="472">
        <v>5</v>
      </c>
      <c r="B10" s="474" t="s">
        <v>1344</v>
      </c>
      <c r="C10" s="474"/>
    </row>
    <row r="11" spans="1:3" ht="20.100000000000001" customHeight="1">
      <c r="A11" s="472">
        <v>6</v>
      </c>
      <c r="B11" s="474" t="s">
        <v>1345</v>
      </c>
      <c r="C11" s="474"/>
    </row>
    <row r="12" spans="1:3" ht="20.100000000000001" customHeight="1">
      <c r="A12" s="472">
        <v>7</v>
      </c>
      <c r="B12" s="474" t="s">
        <v>1346</v>
      </c>
      <c r="C12" s="474"/>
    </row>
    <row r="13" spans="1:3" ht="20.100000000000001" customHeight="1">
      <c r="A13" s="472">
        <v>8</v>
      </c>
      <c r="B13" s="474" t="s">
        <v>1234</v>
      </c>
      <c r="C13" s="474"/>
    </row>
    <row r="14" spans="1:3" ht="20.100000000000001" customHeight="1">
      <c r="A14" s="508">
        <v>9</v>
      </c>
      <c r="B14" s="483" t="s">
        <v>1347</v>
      </c>
      <c r="C14" s="474"/>
    </row>
    <row r="15" spans="1:3">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defaultColWidth="9.140625" defaultRowHeight="15"/>
  <cols>
    <col min="1" max="1" width="9.140625" style="3"/>
    <col min="2" max="2" width="86.5703125" style="3" customWidth="1"/>
    <col min="3" max="3" width="16.42578125" style="3" customWidth="1"/>
    <col min="4" max="4" width="18.5703125" style="3" customWidth="1"/>
    <col min="5" max="16384" width="9.140625" style="3"/>
  </cols>
  <sheetData>
    <row r="1" spans="1:4" ht="20.25">
      <c r="A1" s="484" t="s">
        <v>1267</v>
      </c>
    </row>
    <row r="2" spans="1:4" ht="15.75">
      <c r="A2" s="509" t="s">
        <v>251</v>
      </c>
    </row>
    <row r="3" spans="1:4" ht="20.100000000000001" customHeight="1">
      <c r="A3" s="510"/>
      <c r="B3" s="511"/>
      <c r="C3" s="510"/>
      <c r="D3" s="510"/>
    </row>
    <row r="4" spans="1:4" ht="20.100000000000001" customHeight="1">
      <c r="A4" s="510"/>
      <c r="B4" s="511"/>
      <c r="C4" s="472" t="s">
        <v>7</v>
      </c>
      <c r="D4" s="472" t="s">
        <v>8</v>
      </c>
    </row>
    <row r="5" spans="1:4" ht="30" customHeight="1">
      <c r="A5" s="510"/>
      <c r="B5" s="511"/>
      <c r="C5" s="472" t="s">
        <v>1348</v>
      </c>
      <c r="D5" s="472" t="s">
        <v>1279</v>
      </c>
    </row>
    <row r="6" spans="1:4" ht="20.100000000000001" customHeight="1">
      <c r="A6" s="508">
        <v>1</v>
      </c>
      <c r="B6" s="483" t="s">
        <v>1349</v>
      </c>
      <c r="C6" s="512"/>
      <c r="D6" s="513"/>
    </row>
    <row r="7" spans="1:4" ht="29.25" customHeight="1">
      <c r="A7" s="472">
        <v>2</v>
      </c>
      <c r="B7" s="474" t="s">
        <v>1350</v>
      </c>
      <c r="C7" s="513"/>
      <c r="D7" s="513"/>
    </row>
    <row r="8" spans="1:4" ht="20.100000000000001" customHeight="1">
      <c r="A8" s="472">
        <v>3</v>
      </c>
      <c r="B8" s="474" t="s">
        <v>1351</v>
      </c>
      <c r="C8" s="513"/>
      <c r="D8" s="513"/>
    </row>
    <row r="9" spans="1:4" ht="20.100000000000001" customHeight="1">
      <c r="A9" s="472">
        <v>4</v>
      </c>
      <c r="B9" s="474" t="s">
        <v>1352</v>
      </c>
      <c r="C9" s="513"/>
      <c r="D9" s="513"/>
    </row>
    <row r="10" spans="1:4" ht="20.100000000000001" customHeight="1">
      <c r="A10" s="472">
        <v>5</v>
      </c>
      <c r="B10" s="474" t="s">
        <v>1353</v>
      </c>
      <c r="C10" s="513"/>
      <c r="D10" s="513"/>
    </row>
    <row r="11" spans="1:4" ht="20.100000000000001" customHeight="1">
      <c r="A11" s="472">
        <v>6</v>
      </c>
      <c r="B11" s="474" t="s">
        <v>1354</v>
      </c>
      <c r="C11" s="513"/>
      <c r="D11" s="513"/>
    </row>
    <row r="12" spans="1:4" ht="20.100000000000001" customHeight="1">
      <c r="A12" s="472">
        <v>7</v>
      </c>
      <c r="B12" s="474" t="s">
        <v>1355</v>
      </c>
      <c r="C12" s="513"/>
      <c r="D12" s="512"/>
    </row>
    <row r="13" spans="1:4" ht="20.100000000000001" customHeight="1">
      <c r="A13" s="472">
        <v>8</v>
      </c>
      <c r="B13" s="474" t="s">
        <v>1356</v>
      </c>
      <c r="C13" s="513"/>
      <c r="D13" s="513"/>
    </row>
    <row r="14" spans="1:4" ht="20.100000000000001" customHeight="1">
      <c r="A14" s="472">
        <v>9</v>
      </c>
      <c r="B14" s="474" t="s">
        <v>1357</v>
      </c>
      <c r="C14" s="513"/>
      <c r="D14" s="513"/>
    </row>
    <row r="15" spans="1:4" ht="20.100000000000001" customHeight="1">
      <c r="A15" s="472">
        <v>10</v>
      </c>
      <c r="B15" s="474" t="s">
        <v>1358</v>
      </c>
      <c r="C15" s="513"/>
      <c r="D15" s="513"/>
    </row>
    <row r="16" spans="1:4" ht="20.100000000000001" customHeight="1">
      <c r="A16" s="508">
        <v>11</v>
      </c>
      <c r="B16" s="491" t="s">
        <v>1359</v>
      </c>
      <c r="C16" s="512"/>
      <c r="D16" s="513"/>
    </row>
    <row r="17" spans="1:4" ht="32.25" customHeight="1">
      <c r="A17" s="472">
        <v>12</v>
      </c>
      <c r="B17" s="474" t="s">
        <v>1360</v>
      </c>
      <c r="C17" s="513"/>
      <c r="D17" s="513"/>
    </row>
    <row r="18" spans="1:4" ht="20.100000000000001" customHeight="1">
      <c r="A18" s="472">
        <v>13</v>
      </c>
      <c r="B18" s="474" t="s">
        <v>1351</v>
      </c>
      <c r="C18" s="513"/>
      <c r="D18" s="513"/>
    </row>
    <row r="19" spans="1:4" ht="20.100000000000001" customHeight="1">
      <c r="A19" s="472">
        <v>14</v>
      </c>
      <c r="B19" s="474" t="s">
        <v>1352</v>
      </c>
      <c r="C19" s="513"/>
      <c r="D19" s="513"/>
    </row>
    <row r="20" spans="1:4" ht="20.100000000000001" customHeight="1">
      <c r="A20" s="472">
        <v>15</v>
      </c>
      <c r="B20" s="474" t="s">
        <v>1353</v>
      </c>
      <c r="C20" s="513"/>
      <c r="D20" s="513"/>
    </row>
    <row r="21" spans="1:4" ht="20.100000000000001" customHeight="1">
      <c r="A21" s="472">
        <v>16</v>
      </c>
      <c r="B21" s="474" t="s">
        <v>1354</v>
      </c>
      <c r="C21" s="513"/>
      <c r="D21" s="513"/>
    </row>
    <row r="22" spans="1:4" ht="20.100000000000001" customHeight="1">
      <c r="A22" s="472">
        <v>17</v>
      </c>
      <c r="B22" s="474" t="s">
        <v>1355</v>
      </c>
      <c r="C22" s="513"/>
      <c r="D22" s="514"/>
    </row>
    <row r="23" spans="1:4" ht="20.100000000000001" customHeight="1">
      <c r="A23" s="472">
        <v>18</v>
      </c>
      <c r="B23" s="474" t="s">
        <v>1356</v>
      </c>
      <c r="C23" s="513"/>
      <c r="D23" s="513"/>
    </row>
    <row r="24" spans="1:4" ht="20.100000000000001" customHeight="1">
      <c r="A24" s="472">
        <v>19</v>
      </c>
      <c r="B24" s="474" t="s">
        <v>1357</v>
      </c>
      <c r="C24" s="513"/>
      <c r="D24" s="513"/>
    </row>
    <row r="25" spans="1:4" ht="20.100000000000001" customHeight="1">
      <c r="A25" s="472">
        <v>20</v>
      </c>
      <c r="B25" s="474" t="s">
        <v>1358</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defaultColWidth="11.42578125" defaultRowHeight="15"/>
  <cols>
    <col min="1" max="1" width="14.5703125" style="1" customWidth="1"/>
    <col min="2" max="2" width="12.42578125" style="1" bestFit="1" customWidth="1"/>
    <col min="3" max="3" width="87.42578125" style="1" customWidth="1"/>
    <col min="4" max="16384" width="11.42578125" style="1"/>
  </cols>
  <sheetData>
    <row r="1" spans="1:3" ht="18.75">
      <c r="A1" s="43" t="s">
        <v>1361</v>
      </c>
    </row>
    <row r="2" spans="1:3">
      <c r="A2" s="1" t="s">
        <v>120</v>
      </c>
    </row>
    <row r="5" spans="1:3">
      <c r="A5" s="39" t="s">
        <v>121</v>
      </c>
      <c r="B5" s="15" t="s">
        <v>113</v>
      </c>
      <c r="C5" s="44" t="s">
        <v>122</v>
      </c>
    </row>
    <row r="6" spans="1:3" ht="90">
      <c r="A6" s="41" t="s">
        <v>1367</v>
      </c>
      <c r="B6" s="15" t="s">
        <v>116</v>
      </c>
      <c r="C6" s="515" t="s">
        <v>1368</v>
      </c>
    </row>
    <row r="7" spans="1:3" ht="90">
      <c r="A7" s="41" t="s">
        <v>1369</v>
      </c>
      <c r="B7" s="45" t="s">
        <v>117</v>
      </c>
      <c r="C7" s="515" t="s">
        <v>1370</v>
      </c>
    </row>
    <row r="8" spans="1:3" ht="45">
      <c r="A8" s="41" t="s">
        <v>1371</v>
      </c>
      <c r="B8" s="15" t="s">
        <v>147</v>
      </c>
      <c r="C8" s="83" t="s">
        <v>1372</v>
      </c>
    </row>
    <row r="9" spans="1:3" ht="120">
      <c r="A9" s="41" t="s">
        <v>1373</v>
      </c>
      <c r="B9" s="15" t="s">
        <v>132</v>
      </c>
      <c r="C9" s="515" t="s">
        <v>1374</v>
      </c>
    </row>
    <row r="10" spans="1:3" ht="30">
      <c r="A10" s="41" t="s">
        <v>1375</v>
      </c>
      <c r="B10" s="15" t="s">
        <v>134</v>
      </c>
      <c r="C10" s="83" t="s">
        <v>1376</v>
      </c>
    </row>
    <row r="11" spans="1:3" ht="45">
      <c r="A11" s="41" t="s">
        <v>1377</v>
      </c>
      <c r="B11" s="15" t="s">
        <v>137</v>
      </c>
      <c r="C11" s="83" t="s">
        <v>1378</v>
      </c>
    </row>
    <row r="12" spans="1:3" ht="30">
      <c r="A12" s="41" t="s">
        <v>1379</v>
      </c>
      <c r="B12" s="15" t="s">
        <v>140</v>
      </c>
      <c r="C12" s="83" t="s">
        <v>1380</v>
      </c>
    </row>
    <row r="13" spans="1:3" ht="30">
      <c r="A13" s="41" t="s">
        <v>1381</v>
      </c>
      <c r="B13" s="15" t="s">
        <v>284</v>
      </c>
      <c r="C13" s="83" t="s">
        <v>1382</v>
      </c>
    </row>
    <row r="14" spans="1:3" ht="105">
      <c r="A14" s="41" t="s">
        <v>1383</v>
      </c>
      <c r="B14" s="15" t="s">
        <v>333</v>
      </c>
      <c r="C14" s="515" t="s">
        <v>1384</v>
      </c>
    </row>
    <row r="16" spans="1:3">
      <c r="B16" s="1553"/>
      <c r="C16" s="1385"/>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defaultColWidth="9.140625" defaultRowHeight="15"/>
  <cols>
    <col min="1" max="1" width="5.140625" style="1" customWidth="1"/>
    <col min="2" max="2" width="27.140625" style="1" customWidth="1"/>
    <col min="3" max="17" width="12.42578125" style="1" customWidth="1"/>
    <col min="18" max="16384" width="9.140625" style="1"/>
  </cols>
  <sheetData>
    <row r="1" spans="1:17" ht="18.75">
      <c r="A1" s="3"/>
      <c r="B1" s="1556" t="s">
        <v>1385</v>
      </c>
      <c r="C1" s="1556"/>
      <c r="D1" s="1556"/>
      <c r="E1" s="1556"/>
      <c r="F1" s="1556"/>
      <c r="G1" s="1556"/>
      <c r="H1" s="1556"/>
      <c r="I1" s="1556"/>
      <c r="J1" s="1556"/>
      <c r="K1" s="1556"/>
      <c r="L1" s="1556"/>
      <c r="M1" s="1556"/>
      <c r="N1" s="1556"/>
      <c r="O1" s="1556"/>
      <c r="P1" s="1556"/>
      <c r="Q1" s="1556"/>
    </row>
    <row r="4" spans="1:17">
      <c r="A4" s="516"/>
      <c r="B4" s="517"/>
      <c r="C4" s="402" t="s">
        <v>7</v>
      </c>
      <c r="D4" s="402" t="s">
        <v>8</v>
      </c>
      <c r="E4" s="402" t="s">
        <v>9</v>
      </c>
      <c r="F4" s="402" t="s">
        <v>46</v>
      </c>
      <c r="G4" s="402" t="s">
        <v>47</v>
      </c>
      <c r="H4" s="402" t="s">
        <v>155</v>
      </c>
      <c r="I4" s="402" t="s">
        <v>156</v>
      </c>
      <c r="J4" s="402" t="s">
        <v>157</v>
      </c>
      <c r="K4" s="402" t="s">
        <v>158</v>
      </c>
      <c r="L4" s="402" t="s">
        <v>159</v>
      </c>
      <c r="M4" s="402" t="s">
        <v>160</v>
      </c>
      <c r="N4" s="402" t="s">
        <v>161</v>
      </c>
      <c r="O4" s="402" t="s">
        <v>162</v>
      </c>
      <c r="P4" s="402" t="s">
        <v>757</v>
      </c>
      <c r="Q4" s="402" t="s">
        <v>758</v>
      </c>
    </row>
    <row r="5" spans="1:17">
      <c r="A5" s="516"/>
      <c r="B5" s="517"/>
      <c r="C5" s="1557" t="s">
        <v>1386</v>
      </c>
      <c r="D5" s="1557"/>
      <c r="E5" s="1557"/>
      <c r="F5" s="1557"/>
      <c r="G5" s="1557"/>
      <c r="H5" s="1557"/>
      <c r="I5" s="1557"/>
      <c r="J5" s="1557" t="s">
        <v>1387</v>
      </c>
      <c r="K5" s="1557"/>
      <c r="L5" s="1557"/>
      <c r="M5" s="1557"/>
      <c r="N5" s="1557" t="s">
        <v>1388</v>
      </c>
      <c r="O5" s="1557"/>
      <c r="P5" s="1557"/>
      <c r="Q5" s="1557"/>
    </row>
    <row r="6" spans="1:17">
      <c r="A6" s="516"/>
      <c r="B6" s="517"/>
      <c r="C6" s="1558" t="s">
        <v>1389</v>
      </c>
      <c r="D6" s="1559"/>
      <c r="E6" s="1559"/>
      <c r="F6" s="1560"/>
      <c r="G6" s="1561" t="s">
        <v>1390</v>
      </c>
      <c r="H6" s="1557"/>
      <c r="I6" s="518" t="s">
        <v>1391</v>
      </c>
      <c r="J6" s="1557" t="s">
        <v>1389</v>
      </c>
      <c r="K6" s="1557"/>
      <c r="L6" s="1554" t="s">
        <v>1390</v>
      </c>
      <c r="M6" s="518" t="s">
        <v>1391</v>
      </c>
      <c r="N6" s="1557" t="s">
        <v>1389</v>
      </c>
      <c r="O6" s="1557"/>
      <c r="P6" s="1554" t="s">
        <v>1390</v>
      </c>
      <c r="Q6" s="518" t="s">
        <v>1391</v>
      </c>
    </row>
    <row r="7" spans="1:17">
      <c r="A7" s="516"/>
      <c r="B7" s="517"/>
      <c r="C7" s="1563" t="s">
        <v>1392</v>
      </c>
      <c r="D7" s="1560"/>
      <c r="E7" s="1563" t="s">
        <v>1393</v>
      </c>
      <c r="F7" s="1560"/>
      <c r="G7" s="1562"/>
      <c r="H7" s="1554" t="s">
        <v>1394</v>
      </c>
      <c r="I7" s="1562"/>
      <c r="J7" s="1554" t="s">
        <v>1392</v>
      </c>
      <c r="K7" s="1554" t="s">
        <v>1393</v>
      </c>
      <c r="L7" s="1562"/>
      <c r="M7" s="1562"/>
      <c r="N7" s="1554" t="s">
        <v>1392</v>
      </c>
      <c r="O7" s="1554" t="s">
        <v>1393</v>
      </c>
      <c r="P7" s="1562"/>
      <c r="Q7" s="1562"/>
    </row>
    <row r="8" spans="1:17">
      <c r="A8" s="519"/>
      <c r="B8" s="520"/>
      <c r="C8" s="521"/>
      <c r="D8" s="402" t="s">
        <v>1394</v>
      </c>
      <c r="E8" s="521"/>
      <c r="F8" s="402" t="s">
        <v>1394</v>
      </c>
      <c r="G8" s="1555"/>
      <c r="H8" s="1555"/>
      <c r="I8" s="1555"/>
      <c r="J8" s="1555"/>
      <c r="K8" s="1555"/>
      <c r="L8" s="1555"/>
      <c r="M8" s="1555"/>
      <c r="N8" s="1555"/>
      <c r="O8" s="1555"/>
      <c r="P8" s="1555"/>
      <c r="Q8" s="1555"/>
    </row>
    <row r="9" spans="1:17">
      <c r="A9" s="522">
        <v>1</v>
      </c>
      <c r="B9" s="523" t="s">
        <v>1395</v>
      </c>
      <c r="C9" s="521"/>
      <c r="D9" s="402"/>
      <c r="E9" s="521"/>
      <c r="F9" s="402"/>
      <c r="G9" s="496"/>
      <c r="H9" s="496"/>
      <c r="I9" s="496"/>
      <c r="J9" s="496"/>
      <c r="K9" s="496"/>
      <c r="L9" s="496"/>
      <c r="M9" s="496"/>
      <c r="N9" s="496"/>
      <c r="O9" s="496"/>
      <c r="P9" s="496"/>
      <c r="Q9" s="496"/>
    </row>
    <row r="10" spans="1:17">
      <c r="A10" s="142">
        <v>2</v>
      </c>
      <c r="B10" s="524" t="s">
        <v>1396</v>
      </c>
      <c r="C10" s="402"/>
      <c r="D10" s="402"/>
      <c r="E10" s="402"/>
      <c r="F10" s="402"/>
      <c r="G10" s="402"/>
      <c r="H10" s="402"/>
      <c r="I10" s="402"/>
      <c r="J10" s="402"/>
      <c r="K10" s="402"/>
      <c r="L10" s="402"/>
      <c r="M10" s="402"/>
      <c r="N10" s="402"/>
      <c r="O10" s="402"/>
      <c r="P10" s="402"/>
      <c r="Q10" s="402"/>
    </row>
    <row r="11" spans="1:17">
      <c r="A11" s="142">
        <v>3</v>
      </c>
      <c r="B11" s="169" t="s">
        <v>1397</v>
      </c>
      <c r="C11" s="169"/>
      <c r="D11" s="169"/>
      <c r="E11" s="169"/>
      <c r="F11" s="169"/>
      <c r="G11" s="169"/>
      <c r="H11" s="169"/>
      <c r="I11" s="169"/>
      <c r="J11" s="169"/>
      <c r="K11" s="169"/>
      <c r="L11" s="169"/>
      <c r="M11" s="169"/>
      <c r="N11" s="169"/>
      <c r="O11" s="169"/>
      <c r="P11" s="169"/>
      <c r="Q11" s="169"/>
    </row>
    <row r="12" spans="1:17">
      <c r="A12" s="142">
        <v>4</v>
      </c>
      <c r="B12" s="169" t="s">
        <v>1398</v>
      </c>
      <c r="C12" s="169"/>
      <c r="D12" s="169"/>
      <c r="E12" s="169"/>
      <c r="F12" s="169"/>
      <c r="G12" s="169"/>
      <c r="H12" s="169"/>
      <c r="I12" s="169"/>
      <c r="J12" s="169"/>
      <c r="K12" s="169"/>
      <c r="L12" s="169"/>
      <c r="M12" s="169"/>
      <c r="N12" s="169"/>
      <c r="O12" s="169"/>
      <c r="P12" s="169"/>
      <c r="Q12" s="169"/>
    </row>
    <row r="13" spans="1:17">
      <c r="A13" s="142">
        <v>5</v>
      </c>
      <c r="B13" s="169" t="s">
        <v>1399</v>
      </c>
      <c r="C13" s="169"/>
      <c r="D13" s="169"/>
      <c r="E13" s="169"/>
      <c r="F13" s="169"/>
      <c r="G13" s="169"/>
      <c r="H13" s="169"/>
      <c r="I13" s="169"/>
      <c r="J13" s="169"/>
      <c r="K13" s="169"/>
      <c r="L13" s="169"/>
      <c r="M13" s="169"/>
      <c r="N13" s="169"/>
      <c r="O13" s="169"/>
      <c r="P13" s="169"/>
      <c r="Q13" s="169"/>
    </row>
    <row r="14" spans="1:17">
      <c r="A14" s="142">
        <v>6</v>
      </c>
      <c r="B14" s="169" t="s">
        <v>1400</v>
      </c>
      <c r="C14" s="169"/>
      <c r="D14" s="169"/>
      <c r="E14" s="169"/>
      <c r="F14" s="169"/>
      <c r="G14" s="169"/>
      <c r="H14" s="169"/>
      <c r="I14" s="169"/>
      <c r="J14" s="169"/>
      <c r="K14" s="169"/>
      <c r="L14" s="169"/>
      <c r="M14" s="169"/>
      <c r="N14" s="169"/>
      <c r="O14" s="169"/>
      <c r="P14" s="169"/>
      <c r="Q14" s="169"/>
    </row>
    <row r="15" spans="1:17">
      <c r="A15" s="142">
        <v>7</v>
      </c>
      <c r="B15" s="525" t="s">
        <v>1401</v>
      </c>
      <c r="C15" s="402"/>
      <c r="D15" s="402"/>
      <c r="E15" s="402"/>
      <c r="F15" s="402"/>
      <c r="G15" s="402"/>
      <c r="H15" s="402"/>
      <c r="I15" s="402"/>
      <c r="J15" s="402"/>
      <c r="K15" s="402"/>
      <c r="L15" s="402"/>
      <c r="M15" s="402"/>
      <c r="N15" s="402"/>
      <c r="O15" s="402"/>
      <c r="P15" s="402"/>
      <c r="Q15" s="402"/>
    </row>
    <row r="16" spans="1:17">
      <c r="A16" s="142">
        <v>8</v>
      </c>
      <c r="B16" s="169" t="s">
        <v>1402</v>
      </c>
      <c r="C16" s="169"/>
      <c r="D16" s="169"/>
      <c r="E16" s="169"/>
      <c r="F16" s="169"/>
      <c r="G16" s="169"/>
      <c r="H16" s="169"/>
      <c r="I16" s="169"/>
      <c r="J16" s="169"/>
      <c r="K16" s="169"/>
      <c r="L16" s="169"/>
      <c r="M16" s="169"/>
      <c r="N16" s="169"/>
      <c r="O16" s="169"/>
      <c r="P16" s="169"/>
      <c r="Q16" s="169"/>
    </row>
    <row r="17" spans="1:17">
      <c r="A17" s="142">
        <v>9</v>
      </c>
      <c r="B17" s="169" t="s">
        <v>1403</v>
      </c>
      <c r="C17" s="169"/>
      <c r="D17" s="169"/>
      <c r="E17" s="169"/>
      <c r="F17" s="169"/>
      <c r="G17" s="169"/>
      <c r="H17" s="169"/>
      <c r="I17" s="169"/>
      <c r="J17" s="169"/>
      <c r="K17" s="169"/>
      <c r="L17" s="169"/>
      <c r="M17" s="169"/>
      <c r="N17" s="169"/>
      <c r="O17" s="169"/>
      <c r="P17" s="169"/>
      <c r="Q17" s="169"/>
    </row>
    <row r="18" spans="1:17">
      <c r="A18" s="142">
        <v>10</v>
      </c>
      <c r="B18" s="169" t="s">
        <v>1404</v>
      </c>
      <c r="C18" s="169"/>
      <c r="D18" s="169"/>
      <c r="E18" s="169"/>
      <c r="F18" s="169"/>
      <c r="G18" s="169"/>
      <c r="H18" s="169"/>
      <c r="I18" s="169"/>
      <c r="J18" s="169"/>
      <c r="K18" s="169"/>
      <c r="L18" s="169"/>
      <c r="M18" s="169"/>
      <c r="N18" s="169"/>
      <c r="O18" s="169"/>
      <c r="P18" s="169"/>
      <c r="Q18" s="169"/>
    </row>
    <row r="19" spans="1:17">
      <c r="A19" s="142">
        <v>11</v>
      </c>
      <c r="B19" s="169" t="s">
        <v>1405</v>
      </c>
      <c r="C19" s="169"/>
      <c r="D19" s="169"/>
      <c r="E19" s="169"/>
      <c r="F19" s="169"/>
      <c r="G19" s="169"/>
      <c r="H19" s="169"/>
      <c r="I19" s="169"/>
      <c r="J19" s="169"/>
      <c r="K19" s="169"/>
      <c r="L19" s="169"/>
      <c r="M19" s="169"/>
      <c r="N19" s="169"/>
      <c r="O19" s="169"/>
      <c r="P19" s="169"/>
      <c r="Q19" s="169"/>
    </row>
    <row r="20" spans="1:17">
      <c r="A20" s="142">
        <v>12</v>
      </c>
      <c r="B20" s="169" t="s">
        <v>1400</v>
      </c>
      <c r="C20" s="169"/>
      <c r="D20" s="169"/>
      <c r="E20" s="169"/>
      <c r="F20" s="169"/>
      <c r="G20" s="169"/>
      <c r="H20" s="169"/>
      <c r="I20" s="169"/>
      <c r="J20" s="169"/>
      <c r="K20" s="169"/>
      <c r="L20" s="169"/>
      <c r="M20" s="169"/>
      <c r="N20" s="169"/>
      <c r="O20" s="169"/>
      <c r="P20" s="169"/>
      <c r="Q20" s="169"/>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defaultColWidth="9.140625" defaultRowHeight="15"/>
  <cols>
    <col min="1" max="1" width="5.42578125" style="1" customWidth="1"/>
    <col min="2" max="2" width="27.140625" style="1" customWidth="1"/>
    <col min="3" max="12" width="12.42578125" style="1" customWidth="1"/>
    <col min="13" max="13" width="15.85546875" style="1" customWidth="1"/>
    <col min="14" max="16384" width="9.140625" style="1"/>
  </cols>
  <sheetData>
    <row r="1" spans="1:14" ht="18.75">
      <c r="B1" s="350" t="s">
        <v>1363</v>
      </c>
      <c r="C1" s="43"/>
      <c r="D1" s="43"/>
      <c r="E1" s="43"/>
      <c r="F1" s="43"/>
      <c r="G1" s="43"/>
      <c r="H1" s="43"/>
      <c r="I1" s="43"/>
      <c r="J1" s="43"/>
      <c r="K1" s="43"/>
      <c r="L1" s="43"/>
      <c r="M1" s="43"/>
    </row>
    <row r="4" spans="1:14">
      <c r="A4" s="516"/>
      <c r="B4" s="517"/>
      <c r="C4" s="402" t="s">
        <v>7</v>
      </c>
      <c r="D4" s="402" t="s">
        <v>8</v>
      </c>
      <c r="E4" s="402" t="s">
        <v>9</v>
      </c>
      <c r="F4" s="402" t="s">
        <v>46</v>
      </c>
      <c r="G4" s="402" t="s">
        <v>47</v>
      </c>
      <c r="H4" s="402" t="s">
        <v>155</v>
      </c>
      <c r="I4" s="402" t="s">
        <v>156</v>
      </c>
      <c r="J4" s="402" t="s">
        <v>157</v>
      </c>
      <c r="K4" s="402" t="s">
        <v>158</v>
      </c>
      <c r="L4" s="402" t="s">
        <v>159</v>
      </c>
      <c r="M4" s="402" t="s">
        <v>160</v>
      </c>
      <c r="N4" s="402" t="s">
        <v>161</v>
      </c>
    </row>
    <row r="5" spans="1:14">
      <c r="A5" s="516"/>
      <c r="B5" s="517"/>
      <c r="C5" s="1557" t="s">
        <v>1386</v>
      </c>
      <c r="D5" s="1557"/>
      <c r="E5" s="1557"/>
      <c r="F5" s="1557"/>
      <c r="G5" s="1557" t="s">
        <v>1387</v>
      </c>
      <c r="H5" s="1557"/>
      <c r="I5" s="1557"/>
      <c r="J5" s="1557"/>
      <c r="K5" s="1557" t="s">
        <v>1388</v>
      </c>
      <c r="L5" s="1557"/>
      <c r="M5" s="1557"/>
      <c r="N5" s="1557"/>
    </row>
    <row r="6" spans="1:14">
      <c r="A6" s="516"/>
      <c r="B6" s="517"/>
      <c r="C6" s="1558" t="s">
        <v>1389</v>
      </c>
      <c r="D6" s="1559"/>
      <c r="E6" s="1554" t="s">
        <v>1390</v>
      </c>
      <c r="F6" s="518" t="s">
        <v>1391</v>
      </c>
      <c r="G6" s="1557" t="s">
        <v>1389</v>
      </c>
      <c r="H6" s="1557"/>
      <c r="I6" s="1554" t="s">
        <v>1390</v>
      </c>
      <c r="J6" s="518" t="s">
        <v>1391</v>
      </c>
      <c r="K6" s="1557" t="s">
        <v>1389</v>
      </c>
      <c r="L6" s="1557"/>
      <c r="M6" s="1554" t="s">
        <v>1390</v>
      </c>
      <c r="N6" s="518" t="s">
        <v>1391</v>
      </c>
    </row>
    <row r="7" spans="1:14">
      <c r="A7" s="519"/>
      <c r="B7" s="520"/>
      <c r="C7" s="526" t="s">
        <v>1392</v>
      </c>
      <c r="D7" s="526" t="s">
        <v>1393</v>
      </c>
      <c r="E7" s="1555"/>
      <c r="F7" s="496"/>
      <c r="G7" s="527" t="s">
        <v>1392</v>
      </c>
      <c r="H7" s="527" t="s">
        <v>1393</v>
      </c>
      <c r="I7" s="1555"/>
      <c r="J7" s="496"/>
      <c r="K7" s="527" t="s">
        <v>1392</v>
      </c>
      <c r="L7" s="527" t="s">
        <v>1393</v>
      </c>
      <c r="M7" s="1555"/>
      <c r="N7" s="496"/>
    </row>
    <row r="8" spans="1:14">
      <c r="A8" s="522">
        <v>1</v>
      </c>
      <c r="B8" s="523" t="s">
        <v>1395</v>
      </c>
      <c r="C8" s="526"/>
      <c r="D8" s="526"/>
      <c r="E8" s="496"/>
      <c r="F8" s="527"/>
      <c r="G8" s="527"/>
      <c r="H8" s="527"/>
      <c r="I8" s="496"/>
      <c r="J8" s="527"/>
      <c r="K8" s="527"/>
      <c r="L8" s="527"/>
      <c r="M8" s="496"/>
      <c r="N8" s="527"/>
    </row>
    <row r="9" spans="1:14">
      <c r="A9" s="142">
        <v>2</v>
      </c>
      <c r="B9" s="528" t="s">
        <v>1396</v>
      </c>
      <c r="C9" s="402"/>
      <c r="D9" s="402"/>
      <c r="E9" s="402"/>
      <c r="F9" s="402"/>
      <c r="G9" s="402"/>
      <c r="H9" s="402"/>
      <c r="I9" s="402"/>
      <c r="J9" s="402"/>
      <c r="K9" s="402"/>
      <c r="L9" s="402"/>
      <c r="M9" s="402"/>
      <c r="N9" s="402"/>
    </row>
    <row r="10" spans="1:14">
      <c r="A10" s="142">
        <v>3</v>
      </c>
      <c r="B10" s="529" t="s">
        <v>1397</v>
      </c>
      <c r="C10" s="169"/>
      <c r="D10" s="169"/>
      <c r="E10" s="169"/>
      <c r="F10" s="169"/>
      <c r="G10" s="169"/>
      <c r="H10" s="169"/>
      <c r="I10" s="169"/>
      <c r="J10" s="169"/>
      <c r="K10" s="169"/>
      <c r="L10" s="169"/>
      <c r="M10" s="169"/>
      <c r="N10" s="169"/>
    </row>
    <row r="11" spans="1:14">
      <c r="A11" s="142">
        <v>4</v>
      </c>
      <c r="B11" s="529" t="s">
        <v>1398</v>
      </c>
      <c r="C11" s="169"/>
      <c r="D11" s="169"/>
      <c r="E11" s="169"/>
      <c r="F11" s="169"/>
      <c r="G11" s="169"/>
      <c r="H11" s="169"/>
      <c r="I11" s="169"/>
      <c r="J11" s="169"/>
      <c r="K11" s="169"/>
      <c r="L11" s="169"/>
      <c r="M11" s="169"/>
      <c r="N11" s="169"/>
    </row>
    <row r="12" spans="1:14">
      <c r="A12" s="142">
        <v>5</v>
      </c>
      <c r="B12" s="529" t="s">
        <v>1399</v>
      </c>
      <c r="C12" s="169"/>
      <c r="D12" s="169"/>
      <c r="E12" s="169"/>
      <c r="F12" s="169"/>
      <c r="G12" s="169"/>
      <c r="H12" s="169"/>
      <c r="I12" s="169"/>
      <c r="J12" s="169"/>
      <c r="K12" s="169"/>
      <c r="L12" s="169"/>
      <c r="M12" s="169"/>
      <c r="N12" s="169"/>
    </row>
    <row r="13" spans="1:14">
      <c r="A13" s="142">
        <v>6</v>
      </c>
      <c r="B13" s="529" t="s">
        <v>1400</v>
      </c>
      <c r="C13" s="169"/>
      <c r="D13" s="169"/>
      <c r="E13" s="169"/>
      <c r="F13" s="169"/>
      <c r="G13" s="169"/>
      <c r="H13" s="169"/>
      <c r="I13" s="169"/>
      <c r="J13" s="169"/>
      <c r="K13" s="169"/>
      <c r="L13" s="169"/>
      <c r="M13" s="169"/>
      <c r="N13" s="169"/>
    </row>
    <row r="14" spans="1:14" ht="15.75" customHeight="1">
      <c r="A14" s="142">
        <v>7</v>
      </c>
      <c r="B14" s="528" t="s">
        <v>1401</v>
      </c>
      <c r="C14" s="402"/>
      <c r="D14" s="402"/>
      <c r="E14" s="402"/>
      <c r="F14" s="402"/>
      <c r="G14" s="402"/>
      <c r="H14" s="402"/>
      <c r="I14" s="402"/>
      <c r="J14" s="402"/>
      <c r="K14" s="402"/>
      <c r="L14" s="402"/>
      <c r="M14" s="402"/>
      <c r="N14" s="402"/>
    </row>
    <row r="15" spans="1:14">
      <c r="A15" s="142">
        <v>8</v>
      </c>
      <c r="B15" s="529" t="s">
        <v>1402</v>
      </c>
      <c r="C15" s="169"/>
      <c r="D15" s="169"/>
      <c r="E15" s="169"/>
      <c r="F15" s="169"/>
      <c r="G15" s="169"/>
      <c r="H15" s="169"/>
      <c r="I15" s="169"/>
      <c r="J15" s="169"/>
      <c r="K15" s="169"/>
      <c r="L15" s="169"/>
      <c r="M15" s="169"/>
      <c r="N15" s="169"/>
    </row>
    <row r="16" spans="1:14">
      <c r="A16" s="142">
        <v>9</v>
      </c>
      <c r="B16" s="529" t="s">
        <v>1403</v>
      </c>
      <c r="C16" s="169"/>
      <c r="D16" s="169"/>
      <c r="E16" s="169"/>
      <c r="F16" s="169"/>
      <c r="G16" s="169"/>
      <c r="H16" s="169"/>
      <c r="I16" s="169"/>
      <c r="J16" s="169"/>
      <c r="K16" s="169"/>
      <c r="L16" s="169"/>
      <c r="M16" s="169"/>
      <c r="N16" s="169"/>
    </row>
    <row r="17" spans="1:14">
      <c r="A17" s="142">
        <v>10</v>
      </c>
      <c r="B17" s="529" t="s">
        <v>1404</v>
      </c>
      <c r="C17" s="169"/>
      <c r="D17" s="169"/>
      <c r="E17" s="169"/>
      <c r="F17" s="169"/>
      <c r="G17" s="169"/>
      <c r="H17" s="169"/>
      <c r="I17" s="169"/>
      <c r="J17" s="169"/>
      <c r="K17" s="169"/>
      <c r="L17" s="169"/>
      <c r="M17" s="169"/>
      <c r="N17" s="169"/>
    </row>
    <row r="18" spans="1:14">
      <c r="A18" s="142">
        <v>11</v>
      </c>
      <c r="B18" s="529" t="s">
        <v>1405</v>
      </c>
      <c r="C18" s="169"/>
      <c r="D18" s="169"/>
      <c r="E18" s="169"/>
      <c r="F18" s="169"/>
      <c r="G18" s="169"/>
      <c r="H18" s="169"/>
      <c r="I18" s="169"/>
      <c r="J18" s="169"/>
      <c r="K18" s="169"/>
      <c r="L18" s="169"/>
      <c r="M18" s="169"/>
      <c r="N18" s="169"/>
    </row>
    <row r="19" spans="1:14">
      <c r="A19" s="142">
        <v>12</v>
      </c>
      <c r="B19" s="529" t="s">
        <v>1400</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defaultColWidth="9.140625" defaultRowHeight="15"/>
  <cols>
    <col min="1" max="1" width="5.140625" style="1" customWidth="1"/>
    <col min="2" max="3" width="13.5703125" style="1" customWidth="1"/>
    <col min="4" max="20" width="13.42578125" style="1" customWidth="1"/>
    <col min="21" max="16384" width="9.140625" style="1"/>
  </cols>
  <sheetData>
    <row r="1" spans="1:20" ht="18.75">
      <c r="B1" s="350" t="s">
        <v>1364</v>
      </c>
    </row>
    <row r="2" spans="1:20" ht="18.75">
      <c r="B2" s="530"/>
      <c r="C2" s="531"/>
      <c r="D2" s="531"/>
      <c r="E2" s="531"/>
      <c r="F2" s="531"/>
      <c r="G2" s="531"/>
      <c r="H2" s="531"/>
      <c r="I2" s="531"/>
      <c r="J2" s="531"/>
      <c r="K2" s="531"/>
      <c r="L2" s="77"/>
      <c r="M2" s="77"/>
    </row>
    <row r="4" spans="1:20">
      <c r="A4" s="3"/>
      <c r="B4" s="3"/>
      <c r="C4" s="3"/>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757</v>
      </c>
      <c r="R4" s="402" t="s">
        <v>758</v>
      </c>
      <c r="S4" s="402" t="s">
        <v>1406</v>
      </c>
      <c r="T4" s="402" t="s">
        <v>1407</v>
      </c>
    </row>
    <row r="5" spans="1:20">
      <c r="A5" s="3"/>
      <c r="B5" s="3"/>
      <c r="C5" s="3"/>
      <c r="D5" s="1565" t="s">
        <v>1408</v>
      </c>
      <c r="E5" s="1557"/>
      <c r="F5" s="1557"/>
      <c r="G5" s="1557"/>
      <c r="H5" s="1557"/>
      <c r="I5" s="1557" t="s">
        <v>1409</v>
      </c>
      <c r="J5" s="1557"/>
      <c r="K5" s="1557"/>
      <c r="L5" s="1557"/>
      <c r="M5" s="1557" t="s">
        <v>1410</v>
      </c>
      <c r="N5" s="1557"/>
      <c r="O5" s="1557"/>
      <c r="P5" s="1557"/>
      <c r="Q5" s="1557" t="s">
        <v>1411</v>
      </c>
      <c r="R5" s="1557"/>
      <c r="S5" s="1557"/>
      <c r="T5" s="1557"/>
    </row>
    <row r="6" spans="1:20" s="91" customFormat="1" ht="45">
      <c r="A6" s="516"/>
      <c r="B6" s="516"/>
      <c r="C6" s="516"/>
      <c r="D6" s="532" t="s">
        <v>1412</v>
      </c>
      <c r="E6" s="532" t="s">
        <v>1413</v>
      </c>
      <c r="F6" s="532" t="s">
        <v>1414</v>
      </c>
      <c r="G6" s="532" t="s">
        <v>1415</v>
      </c>
      <c r="H6" s="532" t="s">
        <v>1416</v>
      </c>
      <c r="I6" s="532" t="s">
        <v>1417</v>
      </c>
      <c r="J6" s="532" t="s">
        <v>1418</v>
      </c>
      <c r="K6" s="532" t="s">
        <v>1419</v>
      </c>
      <c r="L6" s="533" t="s">
        <v>1416</v>
      </c>
      <c r="M6" s="532" t="s">
        <v>1417</v>
      </c>
      <c r="N6" s="532" t="s">
        <v>1418</v>
      </c>
      <c r="O6" s="532" t="s">
        <v>1419</v>
      </c>
      <c r="P6" s="533" t="s">
        <v>1420</v>
      </c>
      <c r="Q6" s="532" t="s">
        <v>1417</v>
      </c>
      <c r="R6" s="532" t="s">
        <v>1418</v>
      </c>
      <c r="S6" s="532" t="s">
        <v>1419</v>
      </c>
      <c r="T6" s="533" t="s">
        <v>1420</v>
      </c>
    </row>
    <row r="7" spans="1:20">
      <c r="A7" s="534">
        <v>1</v>
      </c>
      <c r="B7" s="1566" t="s">
        <v>1395</v>
      </c>
      <c r="C7" s="1566"/>
      <c r="D7" s="169"/>
      <c r="E7" s="169"/>
      <c r="F7" s="169"/>
      <c r="G7" s="169"/>
      <c r="H7" s="169"/>
      <c r="I7" s="169"/>
      <c r="J7" s="169"/>
      <c r="K7" s="169"/>
      <c r="L7" s="169"/>
      <c r="M7" s="169"/>
      <c r="N7" s="169"/>
      <c r="O7" s="169"/>
      <c r="P7" s="169"/>
      <c r="Q7" s="169"/>
      <c r="R7" s="169"/>
      <c r="S7" s="169"/>
      <c r="T7" s="169"/>
    </row>
    <row r="8" spans="1:20">
      <c r="A8" s="402">
        <v>2</v>
      </c>
      <c r="B8" s="1564" t="s">
        <v>1421</v>
      </c>
      <c r="C8" s="1564"/>
      <c r="D8" s="169"/>
      <c r="E8" s="169"/>
      <c r="F8" s="169"/>
      <c r="G8" s="169"/>
      <c r="H8" s="169"/>
      <c r="I8" s="169"/>
      <c r="J8" s="169"/>
      <c r="K8" s="169"/>
      <c r="L8" s="169"/>
      <c r="M8" s="169"/>
      <c r="N8" s="169"/>
      <c r="O8" s="169"/>
      <c r="P8" s="169"/>
      <c r="Q8" s="169"/>
      <c r="R8" s="169"/>
      <c r="S8" s="169"/>
      <c r="T8" s="169"/>
    </row>
    <row r="9" spans="1:20">
      <c r="A9" s="402">
        <v>3</v>
      </c>
      <c r="B9" s="1564" t="s">
        <v>1422</v>
      </c>
      <c r="C9" s="1564"/>
      <c r="D9" s="169"/>
      <c r="E9" s="169"/>
      <c r="F9" s="169"/>
      <c r="G9" s="169"/>
      <c r="H9" s="169"/>
      <c r="I9" s="169"/>
      <c r="J9" s="169"/>
      <c r="K9" s="169"/>
      <c r="L9" s="169"/>
      <c r="M9" s="169"/>
      <c r="N9" s="169"/>
      <c r="O9" s="169"/>
      <c r="P9" s="169"/>
      <c r="Q9" s="169"/>
      <c r="R9" s="169"/>
      <c r="S9" s="169"/>
      <c r="T9" s="169"/>
    </row>
    <row r="10" spans="1:20">
      <c r="A10" s="402">
        <v>4</v>
      </c>
      <c r="B10" s="1564" t="s">
        <v>1423</v>
      </c>
      <c r="C10" s="1564"/>
      <c r="D10" s="169"/>
      <c r="E10" s="169"/>
      <c r="F10" s="169"/>
      <c r="G10" s="169"/>
      <c r="H10" s="169"/>
      <c r="I10" s="169"/>
      <c r="J10" s="169"/>
      <c r="K10" s="169"/>
      <c r="L10" s="169"/>
      <c r="M10" s="169"/>
      <c r="N10" s="169"/>
      <c r="O10" s="169"/>
      <c r="P10" s="169"/>
      <c r="Q10" s="169"/>
      <c r="R10" s="169"/>
      <c r="S10" s="169"/>
      <c r="T10" s="169"/>
    </row>
    <row r="11" spans="1:20">
      <c r="A11" s="402">
        <v>5</v>
      </c>
      <c r="B11" s="1567" t="s">
        <v>1424</v>
      </c>
      <c r="C11" s="1567"/>
      <c r="D11" s="169"/>
      <c r="E11" s="169"/>
      <c r="F11" s="169"/>
      <c r="G11" s="169"/>
      <c r="H11" s="169"/>
      <c r="I11" s="169"/>
      <c r="J11" s="169"/>
      <c r="K11" s="169"/>
      <c r="L11" s="169"/>
      <c r="M11" s="169"/>
      <c r="N11" s="169"/>
      <c r="O11" s="169"/>
      <c r="P11" s="169"/>
      <c r="Q11" s="169"/>
      <c r="R11" s="169"/>
      <c r="S11" s="169"/>
      <c r="T11" s="169"/>
    </row>
    <row r="12" spans="1:20">
      <c r="A12" s="402">
        <v>6</v>
      </c>
      <c r="B12" s="1564" t="s">
        <v>1425</v>
      </c>
      <c r="C12" s="1564"/>
      <c r="D12" s="169"/>
      <c r="E12" s="169"/>
      <c r="F12" s="169"/>
      <c r="G12" s="169"/>
      <c r="H12" s="169"/>
      <c r="I12" s="169"/>
      <c r="J12" s="169"/>
      <c r="K12" s="169"/>
      <c r="L12" s="169"/>
      <c r="M12" s="169"/>
      <c r="N12" s="169"/>
      <c r="O12" s="169"/>
      <c r="P12" s="169"/>
      <c r="Q12" s="169"/>
      <c r="R12" s="169"/>
      <c r="S12" s="169"/>
      <c r="T12" s="169"/>
    </row>
    <row r="13" spans="1:20">
      <c r="A13" s="402">
        <v>7</v>
      </c>
      <c r="B13" s="1567" t="s">
        <v>1424</v>
      </c>
      <c r="C13" s="1567"/>
      <c r="D13" s="169"/>
      <c r="E13" s="169"/>
      <c r="F13" s="169"/>
      <c r="G13" s="169"/>
      <c r="H13" s="169"/>
      <c r="I13" s="169"/>
      <c r="J13" s="169"/>
      <c r="K13" s="169"/>
      <c r="L13" s="169"/>
      <c r="M13" s="169"/>
      <c r="N13" s="169"/>
      <c r="O13" s="169"/>
      <c r="P13" s="169"/>
      <c r="Q13" s="169"/>
      <c r="R13" s="169"/>
      <c r="S13" s="169"/>
      <c r="T13" s="169"/>
    </row>
    <row r="14" spans="1:20">
      <c r="A14" s="402">
        <v>8</v>
      </c>
      <c r="B14" s="1564" t="s">
        <v>1426</v>
      </c>
      <c r="C14" s="1564"/>
      <c r="D14" s="169"/>
      <c r="E14" s="169"/>
      <c r="F14" s="169"/>
      <c r="G14" s="169"/>
      <c r="H14" s="169"/>
      <c r="I14" s="169"/>
      <c r="J14" s="169"/>
      <c r="K14" s="169"/>
      <c r="L14" s="169"/>
      <c r="M14" s="169"/>
      <c r="N14" s="169"/>
      <c r="O14" s="169"/>
      <c r="P14" s="169"/>
      <c r="Q14" s="169"/>
      <c r="R14" s="169"/>
      <c r="S14" s="169"/>
      <c r="T14" s="169"/>
    </row>
    <row r="15" spans="1:20">
      <c r="A15" s="402">
        <v>9</v>
      </c>
      <c r="B15" s="1564" t="s">
        <v>1427</v>
      </c>
      <c r="C15" s="1564"/>
      <c r="D15" s="169"/>
      <c r="E15" s="169"/>
      <c r="F15" s="169"/>
      <c r="G15" s="169"/>
      <c r="H15" s="169"/>
      <c r="I15" s="169"/>
      <c r="J15" s="169"/>
      <c r="K15" s="169"/>
      <c r="L15" s="169"/>
      <c r="M15" s="169"/>
      <c r="N15" s="169"/>
      <c r="O15" s="169"/>
      <c r="P15" s="169"/>
      <c r="Q15" s="169"/>
      <c r="R15" s="169"/>
      <c r="S15" s="169"/>
      <c r="T15" s="169"/>
    </row>
    <row r="16" spans="1:20">
      <c r="A16" s="402">
        <v>10</v>
      </c>
      <c r="B16" s="1564" t="s">
        <v>1422</v>
      </c>
      <c r="C16" s="1564"/>
      <c r="D16" s="169"/>
      <c r="E16" s="169"/>
      <c r="F16" s="169"/>
      <c r="G16" s="169"/>
      <c r="H16" s="169"/>
      <c r="I16" s="169"/>
      <c r="J16" s="169"/>
      <c r="K16" s="169"/>
      <c r="L16" s="169"/>
      <c r="M16" s="169"/>
      <c r="N16" s="169"/>
      <c r="O16" s="169"/>
      <c r="P16" s="169"/>
      <c r="Q16" s="169"/>
      <c r="R16" s="169"/>
      <c r="S16" s="169"/>
      <c r="T16" s="169"/>
    </row>
    <row r="17" spans="1:20">
      <c r="A17" s="402">
        <v>11</v>
      </c>
      <c r="B17" s="1564" t="s">
        <v>1428</v>
      </c>
      <c r="C17" s="1564"/>
      <c r="D17" s="169"/>
      <c r="E17" s="169"/>
      <c r="F17" s="169"/>
      <c r="G17" s="169"/>
      <c r="H17" s="169"/>
      <c r="I17" s="169"/>
      <c r="J17" s="169"/>
      <c r="K17" s="169"/>
      <c r="L17" s="169"/>
      <c r="M17" s="169"/>
      <c r="N17" s="169"/>
      <c r="O17" s="169"/>
      <c r="P17" s="169"/>
      <c r="Q17" s="169"/>
      <c r="R17" s="169"/>
      <c r="S17" s="169"/>
      <c r="T17" s="169"/>
    </row>
    <row r="18" spans="1:20">
      <c r="A18" s="402">
        <v>12</v>
      </c>
      <c r="B18" s="1564" t="s">
        <v>1425</v>
      </c>
      <c r="C18" s="1564"/>
      <c r="D18" s="169"/>
      <c r="E18" s="169"/>
      <c r="F18" s="169"/>
      <c r="G18" s="169"/>
      <c r="H18" s="169"/>
      <c r="I18" s="169"/>
      <c r="J18" s="169"/>
      <c r="K18" s="169"/>
      <c r="L18" s="169"/>
      <c r="M18" s="169"/>
      <c r="N18" s="169"/>
      <c r="O18" s="169"/>
      <c r="P18" s="169"/>
      <c r="Q18" s="169"/>
      <c r="R18" s="169"/>
      <c r="S18" s="169"/>
      <c r="T18" s="169"/>
    </row>
    <row r="19" spans="1:20">
      <c r="A19" s="402">
        <v>13</v>
      </c>
      <c r="B19" s="1564" t="s">
        <v>1426</v>
      </c>
      <c r="C19" s="1564"/>
      <c r="D19" s="169"/>
      <c r="E19" s="169"/>
      <c r="F19" s="169"/>
      <c r="G19" s="169"/>
      <c r="H19" s="169"/>
      <c r="I19" s="169"/>
      <c r="J19" s="169"/>
      <c r="K19" s="169"/>
      <c r="L19" s="169"/>
      <c r="M19" s="169"/>
      <c r="N19" s="169"/>
      <c r="O19" s="169"/>
      <c r="P19" s="169"/>
      <c r="Q19" s="169"/>
      <c r="R19" s="169"/>
      <c r="S19" s="169"/>
      <c r="T19" s="169"/>
    </row>
    <row r="21" spans="1:20" ht="13.5" customHeight="1"/>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defaultColWidth="9.140625" defaultRowHeight="15"/>
  <cols>
    <col min="1" max="1" width="4.5703125" style="1" customWidth="1"/>
    <col min="2" max="3" width="13.5703125" style="1" customWidth="1"/>
    <col min="4" max="20" width="13.42578125" style="1" customWidth="1"/>
    <col min="21" max="16384" width="9.140625" style="1"/>
  </cols>
  <sheetData>
    <row r="1" spans="1:20" ht="18.75">
      <c r="B1" s="350" t="s">
        <v>1365</v>
      </c>
      <c r="C1" s="43"/>
      <c r="D1" s="43"/>
      <c r="E1" s="43"/>
      <c r="F1" s="43"/>
      <c r="G1" s="43"/>
      <c r="H1" s="43"/>
      <c r="I1" s="43"/>
      <c r="J1" s="43"/>
      <c r="K1" s="43"/>
    </row>
    <row r="4" spans="1:20">
      <c r="A4" s="3"/>
      <c r="B4" s="3"/>
      <c r="C4" s="535"/>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757</v>
      </c>
      <c r="R4" s="402" t="s">
        <v>758</v>
      </c>
      <c r="S4" s="402" t="s">
        <v>1406</v>
      </c>
      <c r="T4" s="402" t="s">
        <v>1407</v>
      </c>
    </row>
    <row r="5" spans="1:20" ht="15" customHeight="1">
      <c r="A5" s="3"/>
      <c r="B5" s="3"/>
      <c r="C5" s="535"/>
      <c r="D5" s="1565" t="s">
        <v>1408</v>
      </c>
      <c r="E5" s="1557"/>
      <c r="F5" s="1557"/>
      <c r="G5" s="1557"/>
      <c r="H5" s="1557"/>
      <c r="I5" s="1557" t="s">
        <v>1409</v>
      </c>
      <c r="J5" s="1557"/>
      <c r="K5" s="1557"/>
      <c r="L5" s="1557"/>
      <c r="M5" s="1557" t="s">
        <v>1410</v>
      </c>
      <c r="N5" s="1557"/>
      <c r="O5" s="1557"/>
      <c r="P5" s="1557"/>
      <c r="Q5" s="1557" t="s">
        <v>1411</v>
      </c>
      <c r="R5" s="1557"/>
      <c r="S5" s="1557"/>
      <c r="T5" s="1557"/>
    </row>
    <row r="6" spans="1:20" s="91" customFormat="1" ht="45">
      <c r="A6" s="536"/>
      <c r="B6" s="536"/>
      <c r="C6" s="537"/>
      <c r="D6" s="532" t="s">
        <v>1412</v>
      </c>
      <c r="E6" s="532" t="s">
        <v>1413</v>
      </c>
      <c r="F6" s="532" t="s">
        <v>1414</v>
      </c>
      <c r="G6" s="532" t="s">
        <v>1415</v>
      </c>
      <c r="H6" s="532" t="s">
        <v>1416</v>
      </c>
      <c r="I6" s="532" t="s">
        <v>1417</v>
      </c>
      <c r="J6" s="532" t="s">
        <v>1418</v>
      </c>
      <c r="K6" s="532" t="s">
        <v>1419</v>
      </c>
      <c r="L6" s="533" t="s">
        <v>1416</v>
      </c>
      <c r="M6" s="532" t="s">
        <v>1417</v>
      </c>
      <c r="N6" s="532" t="s">
        <v>1418</v>
      </c>
      <c r="O6" s="532" t="s">
        <v>1419</v>
      </c>
      <c r="P6" s="533" t="s">
        <v>1416</v>
      </c>
      <c r="Q6" s="532" t="s">
        <v>1417</v>
      </c>
      <c r="R6" s="532" t="s">
        <v>1418</v>
      </c>
      <c r="S6" s="532" t="s">
        <v>1419</v>
      </c>
      <c r="T6" s="533" t="s">
        <v>1416</v>
      </c>
    </row>
    <row r="7" spans="1:20">
      <c r="A7" s="534">
        <v>1</v>
      </c>
      <c r="B7" s="1566" t="s">
        <v>1395</v>
      </c>
      <c r="C7" s="1566"/>
      <c r="D7" s="169"/>
      <c r="E7" s="169"/>
      <c r="F7" s="169"/>
      <c r="G7" s="169"/>
      <c r="H7" s="169"/>
      <c r="I7" s="169"/>
      <c r="J7" s="169"/>
      <c r="K7" s="169"/>
      <c r="L7" s="169"/>
      <c r="M7" s="169"/>
      <c r="N7" s="169"/>
      <c r="O7" s="169"/>
      <c r="P7" s="169"/>
      <c r="Q7" s="169"/>
      <c r="R7" s="169"/>
      <c r="S7" s="169"/>
      <c r="T7" s="169"/>
    </row>
    <row r="8" spans="1:20">
      <c r="A8" s="402">
        <v>2</v>
      </c>
      <c r="B8" s="1564" t="s">
        <v>1429</v>
      </c>
      <c r="C8" s="1564"/>
      <c r="D8" s="169"/>
      <c r="E8" s="169"/>
      <c r="F8" s="169"/>
      <c r="G8" s="169"/>
      <c r="H8" s="169"/>
      <c r="I8" s="169"/>
      <c r="J8" s="169"/>
      <c r="K8" s="169"/>
      <c r="L8" s="169"/>
      <c r="M8" s="169"/>
      <c r="N8" s="169"/>
      <c r="O8" s="169"/>
      <c r="P8" s="169"/>
      <c r="Q8" s="169"/>
      <c r="R8" s="169"/>
      <c r="S8" s="169"/>
      <c r="T8" s="169"/>
    </row>
    <row r="9" spans="1:20">
      <c r="A9" s="402">
        <v>3</v>
      </c>
      <c r="B9" s="1564" t="s">
        <v>1422</v>
      </c>
      <c r="C9" s="1564"/>
      <c r="D9" s="169"/>
      <c r="E9" s="169"/>
      <c r="F9" s="169"/>
      <c r="G9" s="169"/>
      <c r="H9" s="169"/>
      <c r="I9" s="169"/>
      <c r="J9" s="169"/>
      <c r="K9" s="169"/>
      <c r="L9" s="169"/>
      <c r="M9" s="169"/>
      <c r="N9" s="169"/>
      <c r="O9" s="169"/>
      <c r="P9" s="169"/>
      <c r="Q9" s="169"/>
      <c r="R9" s="169"/>
      <c r="S9" s="169"/>
      <c r="T9" s="169"/>
    </row>
    <row r="10" spans="1:20">
      <c r="A10" s="402">
        <v>4</v>
      </c>
      <c r="B10" s="1564" t="s">
        <v>1428</v>
      </c>
      <c r="C10" s="1564"/>
      <c r="D10" s="169"/>
      <c r="E10" s="169"/>
      <c r="F10" s="169"/>
      <c r="G10" s="169"/>
      <c r="H10" s="169"/>
      <c r="I10" s="169"/>
      <c r="J10" s="169"/>
      <c r="K10" s="169"/>
      <c r="L10" s="169"/>
      <c r="M10" s="169"/>
      <c r="N10" s="169"/>
      <c r="O10" s="169"/>
      <c r="P10" s="169"/>
      <c r="Q10" s="169"/>
      <c r="R10" s="169"/>
      <c r="S10" s="169"/>
      <c r="T10" s="169"/>
    </row>
    <row r="11" spans="1:20">
      <c r="A11" s="402">
        <v>5</v>
      </c>
      <c r="B11" s="1567" t="s">
        <v>1424</v>
      </c>
      <c r="C11" s="1567"/>
      <c r="D11" s="169"/>
      <c r="E11" s="169"/>
      <c r="F11" s="169"/>
      <c r="G11" s="169"/>
      <c r="H11" s="169"/>
      <c r="I11" s="169"/>
      <c r="J11" s="169"/>
      <c r="K11" s="169"/>
      <c r="L11" s="169"/>
      <c r="M11" s="169"/>
      <c r="N11" s="169"/>
      <c r="O11" s="169"/>
      <c r="P11" s="169"/>
      <c r="Q11" s="169"/>
      <c r="R11" s="169"/>
      <c r="S11" s="169"/>
      <c r="T11" s="169"/>
    </row>
    <row r="12" spans="1:20">
      <c r="A12" s="402">
        <v>6</v>
      </c>
      <c r="B12" s="1564" t="s">
        <v>1425</v>
      </c>
      <c r="C12" s="1564"/>
      <c r="D12" s="169"/>
      <c r="E12" s="169"/>
      <c r="F12" s="169"/>
      <c r="G12" s="169"/>
      <c r="H12" s="169"/>
      <c r="I12" s="169"/>
      <c r="J12" s="169"/>
      <c r="K12" s="169"/>
      <c r="L12" s="169"/>
      <c r="M12" s="169"/>
      <c r="N12" s="169"/>
      <c r="O12" s="169"/>
      <c r="P12" s="169"/>
      <c r="Q12" s="169"/>
      <c r="R12" s="169"/>
      <c r="S12" s="169"/>
      <c r="T12" s="169"/>
    </row>
    <row r="13" spans="1:20">
      <c r="A13" s="402">
        <v>7</v>
      </c>
      <c r="B13" s="1567" t="s">
        <v>1424</v>
      </c>
      <c r="C13" s="1567"/>
      <c r="D13" s="169"/>
      <c r="E13" s="169"/>
      <c r="F13" s="169"/>
      <c r="G13" s="169"/>
      <c r="H13" s="169"/>
      <c r="I13" s="169"/>
      <c r="J13" s="169"/>
      <c r="K13" s="169"/>
      <c r="L13" s="169"/>
      <c r="M13" s="169"/>
      <c r="N13" s="169"/>
      <c r="O13" s="169"/>
      <c r="P13" s="169"/>
      <c r="Q13" s="169"/>
      <c r="R13" s="169"/>
      <c r="S13" s="169"/>
      <c r="T13" s="169"/>
    </row>
    <row r="14" spans="1:20">
      <c r="A14" s="402">
        <v>8</v>
      </c>
      <c r="B14" s="1564" t="s">
        <v>1426</v>
      </c>
      <c r="C14" s="1564"/>
      <c r="D14" s="169"/>
      <c r="E14" s="169"/>
      <c r="F14" s="169"/>
      <c r="G14" s="169"/>
      <c r="H14" s="169"/>
      <c r="I14" s="169"/>
      <c r="J14" s="169"/>
      <c r="K14" s="169"/>
      <c r="L14" s="169"/>
      <c r="M14" s="169"/>
      <c r="N14" s="169"/>
      <c r="O14" s="169"/>
      <c r="P14" s="169"/>
      <c r="Q14" s="169"/>
      <c r="R14" s="169"/>
      <c r="S14" s="169"/>
      <c r="T14" s="169"/>
    </row>
    <row r="15" spans="1:20">
      <c r="A15" s="402">
        <v>9</v>
      </c>
      <c r="B15" s="1564" t="s">
        <v>1430</v>
      </c>
      <c r="C15" s="1564"/>
      <c r="D15" s="169"/>
      <c r="E15" s="169"/>
      <c r="F15" s="169"/>
      <c r="G15" s="169"/>
      <c r="H15" s="169"/>
      <c r="I15" s="169"/>
      <c r="J15" s="169"/>
      <c r="K15" s="169"/>
      <c r="L15" s="169"/>
      <c r="M15" s="169"/>
      <c r="N15" s="169"/>
      <c r="O15" s="169"/>
      <c r="P15" s="169"/>
      <c r="Q15" s="169"/>
      <c r="R15" s="169"/>
      <c r="S15" s="169"/>
      <c r="T15" s="169"/>
    </row>
    <row r="16" spans="1:20">
      <c r="A16" s="402">
        <v>10</v>
      </c>
      <c r="B16" s="1564" t="s">
        <v>1422</v>
      </c>
      <c r="C16" s="1564"/>
      <c r="D16" s="169"/>
      <c r="E16" s="169"/>
      <c r="F16" s="169"/>
      <c r="G16" s="169"/>
      <c r="H16" s="169"/>
      <c r="I16" s="169"/>
      <c r="J16" s="169"/>
      <c r="K16" s="169"/>
      <c r="L16" s="169"/>
      <c r="M16" s="169"/>
      <c r="N16" s="169"/>
      <c r="O16" s="169"/>
      <c r="P16" s="169"/>
      <c r="Q16" s="169"/>
      <c r="R16" s="169"/>
      <c r="S16" s="169"/>
      <c r="T16" s="169"/>
    </row>
    <row r="17" spans="1:20">
      <c r="A17" s="402">
        <v>11</v>
      </c>
      <c r="B17" s="1564" t="s">
        <v>1428</v>
      </c>
      <c r="C17" s="1564"/>
      <c r="D17" s="169"/>
      <c r="E17" s="169"/>
      <c r="F17" s="169"/>
      <c r="G17" s="169"/>
      <c r="H17" s="169"/>
      <c r="I17" s="169"/>
      <c r="J17" s="169"/>
      <c r="K17" s="169"/>
      <c r="L17" s="169"/>
      <c r="M17" s="169"/>
      <c r="N17" s="169"/>
      <c r="O17" s="169"/>
      <c r="P17" s="169"/>
      <c r="Q17" s="169"/>
      <c r="R17" s="169"/>
      <c r="S17" s="169"/>
      <c r="T17" s="169"/>
    </row>
    <row r="18" spans="1:20">
      <c r="A18" s="402">
        <v>12</v>
      </c>
      <c r="B18" s="1564" t="s">
        <v>1425</v>
      </c>
      <c r="C18" s="1564"/>
      <c r="D18" s="169"/>
      <c r="E18" s="169"/>
      <c r="F18" s="169"/>
      <c r="G18" s="169"/>
      <c r="H18" s="169"/>
      <c r="I18" s="169"/>
      <c r="J18" s="169"/>
      <c r="K18" s="169"/>
      <c r="L18" s="169"/>
      <c r="M18" s="169"/>
      <c r="N18" s="169"/>
      <c r="O18" s="169"/>
      <c r="P18" s="169"/>
      <c r="Q18" s="169"/>
      <c r="R18" s="169"/>
      <c r="S18" s="169"/>
      <c r="T18" s="169"/>
    </row>
    <row r="19" spans="1:20">
      <c r="A19" s="402">
        <v>13</v>
      </c>
      <c r="B19" s="1564" t="s">
        <v>1426</v>
      </c>
      <c r="C19" s="1564"/>
      <c r="D19" s="169"/>
      <c r="E19" s="169"/>
      <c r="F19" s="169"/>
      <c r="G19" s="169"/>
      <c r="H19" s="169"/>
      <c r="I19" s="169"/>
      <c r="J19" s="169"/>
      <c r="K19" s="169"/>
      <c r="L19" s="169"/>
      <c r="M19" s="169"/>
      <c r="N19" s="169"/>
      <c r="O19" s="169"/>
      <c r="P19" s="169"/>
      <c r="Q19" s="169"/>
      <c r="R19" s="169"/>
      <c r="S19" s="169"/>
      <c r="T19" s="169"/>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defaultColWidth="9.140625" defaultRowHeight="15"/>
  <cols>
    <col min="1" max="1" width="5.5703125" style="1" customWidth="1"/>
    <col min="2" max="2" width="27.140625" style="1" customWidth="1"/>
    <col min="3" max="3" width="33.140625" style="1" customWidth="1"/>
    <col min="4" max="4" width="28" style="1" bestFit="1" customWidth="1"/>
    <col min="5" max="5" width="64.85546875" style="1" customWidth="1"/>
    <col min="6" max="16384" width="9.140625" style="1"/>
  </cols>
  <sheetData>
    <row r="1" spans="1:5" ht="18.75">
      <c r="A1" s="3"/>
      <c r="B1" s="350" t="s">
        <v>1366</v>
      </c>
      <c r="C1" s="350"/>
      <c r="D1" s="350"/>
      <c r="E1" s="350"/>
    </row>
    <row r="2" spans="1:5">
      <c r="B2" s="538"/>
      <c r="C2" s="538"/>
      <c r="D2" s="538"/>
      <c r="E2" s="538"/>
    </row>
    <row r="4" spans="1:5">
      <c r="A4" s="516"/>
      <c r="B4" s="516"/>
      <c r="C4" s="402" t="s">
        <v>7</v>
      </c>
      <c r="D4" s="402" t="s">
        <v>8</v>
      </c>
      <c r="E4" s="402" t="s">
        <v>9</v>
      </c>
    </row>
    <row r="5" spans="1:5">
      <c r="A5" s="516"/>
      <c r="B5" s="516"/>
      <c r="C5" s="1558" t="s">
        <v>1431</v>
      </c>
      <c r="D5" s="1559"/>
      <c r="E5" s="1560"/>
    </row>
    <row r="6" spans="1:5">
      <c r="A6" s="516"/>
      <c r="B6" s="516"/>
      <c r="C6" s="1561" t="s">
        <v>1432</v>
      </c>
      <c r="D6" s="1557"/>
      <c r="E6" s="1554" t="s">
        <v>1433</v>
      </c>
    </row>
    <row r="7" spans="1:5">
      <c r="A7" s="516"/>
      <c r="B7" s="516"/>
      <c r="C7" s="521"/>
      <c r="D7" s="402" t="s">
        <v>1434</v>
      </c>
      <c r="E7" s="1555"/>
    </row>
    <row r="8" spans="1:5">
      <c r="A8" s="522">
        <v>1</v>
      </c>
      <c r="B8" s="523" t="s">
        <v>1395</v>
      </c>
      <c r="C8" s="402"/>
      <c r="D8" s="402"/>
      <c r="E8" s="147"/>
    </row>
    <row r="9" spans="1:5">
      <c r="A9" s="142">
        <v>2</v>
      </c>
      <c r="B9" s="525" t="s">
        <v>1396</v>
      </c>
      <c r="C9" s="402"/>
      <c r="D9" s="402"/>
      <c r="E9" s="402"/>
    </row>
    <row r="10" spans="1:5">
      <c r="A10" s="142">
        <v>3</v>
      </c>
      <c r="B10" s="169" t="s">
        <v>1397</v>
      </c>
      <c r="C10" s="169"/>
      <c r="D10" s="169"/>
      <c r="E10" s="169"/>
    </row>
    <row r="11" spans="1:5">
      <c r="A11" s="142">
        <v>4</v>
      </c>
      <c r="B11" s="169" t="s">
        <v>1398</v>
      </c>
      <c r="C11" s="169"/>
      <c r="D11" s="169"/>
      <c r="E11" s="169"/>
    </row>
    <row r="12" spans="1:5">
      <c r="A12" s="142">
        <v>5</v>
      </c>
      <c r="B12" s="169" t="s">
        <v>1399</v>
      </c>
      <c r="C12" s="169"/>
      <c r="D12" s="169"/>
      <c r="E12" s="169"/>
    </row>
    <row r="13" spans="1:5">
      <c r="A13" s="142">
        <v>6</v>
      </c>
      <c r="B13" s="169" t="s">
        <v>1400</v>
      </c>
      <c r="C13" s="169"/>
      <c r="D13" s="169"/>
      <c r="E13" s="169"/>
    </row>
    <row r="14" spans="1:5">
      <c r="A14" s="142">
        <v>7</v>
      </c>
      <c r="B14" s="525" t="s">
        <v>1401</v>
      </c>
      <c r="C14" s="402"/>
      <c r="D14" s="402"/>
      <c r="E14" s="402"/>
    </row>
    <row r="15" spans="1:5">
      <c r="A15" s="142">
        <v>8</v>
      </c>
      <c r="B15" s="169" t="s">
        <v>1402</v>
      </c>
      <c r="C15" s="169"/>
      <c r="D15" s="169"/>
      <c r="E15" s="169"/>
    </row>
    <row r="16" spans="1:5">
      <c r="A16" s="142">
        <v>9</v>
      </c>
      <c r="B16" s="169" t="s">
        <v>1403</v>
      </c>
      <c r="C16" s="169"/>
      <c r="D16" s="169"/>
      <c r="E16" s="169"/>
    </row>
    <row r="17" spans="1:5">
      <c r="A17" s="142">
        <v>10</v>
      </c>
      <c r="B17" s="169" t="s">
        <v>1404</v>
      </c>
      <c r="C17" s="169"/>
      <c r="D17" s="169"/>
      <c r="E17" s="169"/>
    </row>
    <row r="18" spans="1:5">
      <c r="A18" s="142">
        <v>11</v>
      </c>
      <c r="B18" s="169" t="s">
        <v>1405</v>
      </c>
      <c r="C18" s="169"/>
      <c r="D18" s="169"/>
      <c r="E18" s="169"/>
    </row>
    <row r="19" spans="1:5">
      <c r="A19" s="142">
        <v>12</v>
      </c>
      <c r="B19" s="169" t="s">
        <v>1400</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defaultColWidth="11.42578125" defaultRowHeight="15"/>
  <cols>
    <col min="1" max="1" width="10.5703125" style="87" customWidth="1"/>
    <col min="2" max="2" width="99.5703125" style="1" customWidth="1"/>
    <col min="3" max="3" width="41.5703125" style="1" customWidth="1"/>
    <col min="4" max="16384" width="11.42578125" style="1"/>
  </cols>
  <sheetData>
    <row r="1" spans="1:10" ht="21" customHeight="1">
      <c r="A1" s="1568" t="s">
        <v>1133</v>
      </c>
      <c r="B1" s="1568"/>
      <c r="C1" s="1568"/>
      <c r="D1" s="210"/>
      <c r="E1" s="210"/>
      <c r="F1" s="210"/>
      <c r="G1" s="210"/>
      <c r="H1" s="210"/>
      <c r="I1" s="210"/>
      <c r="J1" s="210"/>
    </row>
    <row r="2" spans="1:10" ht="17.25" customHeight="1">
      <c r="A2" s="407"/>
      <c r="C2" s="408" t="s">
        <v>1140</v>
      </c>
    </row>
    <row r="3" spans="1:10" ht="140.25" customHeight="1">
      <c r="A3" s="409" t="s">
        <v>7</v>
      </c>
      <c r="B3" s="410" t="s">
        <v>1141</v>
      </c>
      <c r="C3" s="27"/>
    </row>
    <row r="4" spans="1:10" ht="123" customHeight="1">
      <c r="A4" s="411" t="s">
        <v>8</v>
      </c>
      <c r="B4" s="412" t="s">
        <v>1142</v>
      </c>
      <c r="C4" s="27"/>
    </row>
    <row r="5" spans="1:10" ht="71.25" customHeight="1">
      <c r="A5" s="409" t="s">
        <v>9</v>
      </c>
      <c r="B5" s="412" t="s">
        <v>1143</v>
      </c>
      <c r="C5" s="27"/>
    </row>
    <row r="7" spans="1:10" ht="42" customHeight="1"/>
    <row r="8" spans="1:10">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18" sqref="C18"/>
    </sheetView>
  </sheetViews>
  <sheetFormatPr defaultColWidth="11.42578125" defaultRowHeight="15"/>
  <cols>
    <col min="1" max="1" width="6.5703125" style="1" customWidth="1"/>
    <col min="2" max="2" width="41.5703125" style="1" customWidth="1"/>
    <col min="3" max="3" width="22.5703125" style="1" customWidth="1"/>
    <col min="4" max="4" width="15.42578125" style="1" customWidth="1"/>
    <col min="5" max="5" width="11.42578125" style="1"/>
    <col min="6" max="6" width="50.85546875" style="1" customWidth="1"/>
    <col min="7" max="7" width="7.42578125" style="1" customWidth="1"/>
    <col min="8" max="8" width="42" style="1" customWidth="1"/>
    <col min="9" max="16384" width="11.42578125" style="1"/>
  </cols>
  <sheetData>
    <row r="1" spans="1:7" s="91" customFormat="1" ht="40.5" customHeight="1">
      <c r="A1" s="413" t="s">
        <v>1134</v>
      </c>
      <c r="B1" s="413"/>
      <c r="C1" s="414"/>
      <c r="D1" s="414"/>
    </row>
    <row r="2" spans="1:7">
      <c r="A2" s="90"/>
      <c r="B2" s="90"/>
      <c r="C2" s="415" t="s">
        <v>7</v>
      </c>
    </row>
    <row r="3" spans="1:7" ht="38.25" customHeight="1">
      <c r="A3" s="416"/>
      <c r="B3" s="417"/>
      <c r="C3" s="418" t="s">
        <v>1144</v>
      </c>
    </row>
    <row r="4" spans="1:7">
      <c r="A4" s="416"/>
      <c r="B4" s="419" t="s">
        <v>1145</v>
      </c>
      <c r="C4" s="420"/>
      <c r="G4" s="421"/>
    </row>
    <row r="5" spans="1:7" ht="15.75" customHeight="1">
      <c r="A5" s="422">
        <v>1</v>
      </c>
      <c r="B5" s="423" t="s">
        <v>1146</v>
      </c>
      <c r="C5" s="673">
        <v>0</v>
      </c>
      <c r="G5" s="421"/>
    </row>
    <row r="6" spans="1:7">
      <c r="A6" s="422">
        <v>2</v>
      </c>
      <c r="B6" s="423" t="s">
        <v>1147</v>
      </c>
      <c r="C6" s="673">
        <v>745647.5</v>
      </c>
      <c r="G6" s="421"/>
    </row>
    <row r="7" spans="1:7">
      <c r="A7" s="422">
        <v>3</v>
      </c>
      <c r="B7" s="423" t="s">
        <v>1148</v>
      </c>
      <c r="C7" s="673">
        <v>54892659.239</v>
      </c>
      <c r="G7" s="421"/>
    </row>
    <row r="8" spans="1:7">
      <c r="A8" s="422">
        <v>4</v>
      </c>
      <c r="B8" s="423" t="s">
        <v>1149</v>
      </c>
      <c r="C8" s="673">
        <v>0</v>
      </c>
    </row>
    <row r="9" spans="1:7">
      <c r="A9" s="422"/>
      <c r="B9" s="424" t="s">
        <v>1150</v>
      </c>
      <c r="C9" s="420"/>
    </row>
    <row r="10" spans="1:7">
      <c r="A10" s="422">
        <v>5</v>
      </c>
      <c r="B10" s="425" t="s">
        <v>1151</v>
      </c>
      <c r="C10" s="673">
        <v>0</v>
      </c>
    </row>
    <row r="11" spans="1:7">
      <c r="A11" s="422">
        <v>6</v>
      </c>
      <c r="B11" s="425" t="s">
        <v>1152</v>
      </c>
      <c r="C11" s="673">
        <v>0</v>
      </c>
    </row>
    <row r="12" spans="1:7">
      <c r="A12" s="422">
        <v>7</v>
      </c>
      <c r="B12" s="425" t="s">
        <v>1153</v>
      </c>
      <c r="C12" s="673">
        <v>0</v>
      </c>
    </row>
    <row r="13" spans="1:7">
      <c r="A13" s="422">
        <v>8</v>
      </c>
      <c r="B13" s="417" t="s">
        <v>1154</v>
      </c>
      <c r="C13" s="673">
        <v>0</v>
      </c>
    </row>
    <row r="14" spans="1:7">
      <c r="A14" s="422">
        <v>9</v>
      </c>
      <c r="B14" s="424" t="s">
        <v>45</v>
      </c>
      <c r="C14" s="673">
        <v>55638306.739</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defaultColWidth="11.42578125" defaultRowHeight="15"/>
  <cols>
    <col min="1" max="1" width="11.42578125" style="63" customWidth="1"/>
    <col min="2" max="2" width="94.42578125" style="1" customWidth="1"/>
    <col min="3" max="3" width="27.42578125" style="1" customWidth="1"/>
    <col min="4" max="16384" width="11.42578125" style="1"/>
  </cols>
  <sheetData>
    <row r="1" spans="1:3" ht="22.5" customHeight="1">
      <c r="A1" s="426" t="s">
        <v>1135</v>
      </c>
    </row>
    <row r="2" spans="1:3" ht="39.75" customHeight="1">
      <c r="B2" s="395"/>
      <c r="C2" s="427" t="s">
        <v>1140</v>
      </c>
    </row>
    <row r="3" spans="1:3" ht="78.75" customHeight="1">
      <c r="A3" s="428" t="s">
        <v>1155</v>
      </c>
      <c r="B3" s="429" t="s">
        <v>1156</v>
      </c>
      <c r="C3" s="430"/>
    </row>
    <row r="4" spans="1:3" ht="114.75">
      <c r="A4" s="431" t="s">
        <v>1157</v>
      </c>
      <c r="B4" s="432" t="s">
        <v>1158</v>
      </c>
      <c r="C4" s="430"/>
    </row>
    <row r="5" spans="1:3" ht="36" customHeight="1">
      <c r="A5" s="1569" t="s">
        <v>1159</v>
      </c>
      <c r="B5" s="1570"/>
      <c r="C5" s="27"/>
    </row>
    <row r="6" spans="1:3" ht="65.25" customHeight="1">
      <c r="A6" s="433" t="s">
        <v>1160</v>
      </c>
      <c r="B6" s="434" t="s">
        <v>1161</v>
      </c>
      <c r="C6" s="27"/>
    </row>
    <row r="7" spans="1:3" ht="94.5" customHeight="1">
      <c r="A7" s="433" t="s">
        <v>126</v>
      </c>
      <c r="B7" s="435" t="s">
        <v>1162</v>
      </c>
      <c r="C7" s="27"/>
    </row>
    <row r="8" spans="1:3" ht="38.25">
      <c r="A8" s="436"/>
      <c r="B8" s="437" t="s">
        <v>1163</v>
      </c>
      <c r="C8" s="438"/>
    </row>
    <row r="9" spans="1:3" ht="24" customHeight="1">
      <c r="A9" s="439" t="s">
        <v>129</v>
      </c>
      <c r="B9" s="440" t="s">
        <v>1164</v>
      </c>
      <c r="C9" s="441"/>
    </row>
    <row r="10" spans="1:3" ht="39.75" customHeight="1">
      <c r="A10" s="439" t="s">
        <v>1165</v>
      </c>
      <c r="B10" s="440" t="s">
        <v>1166</v>
      </c>
      <c r="C10" s="441"/>
    </row>
    <row r="11" spans="1:3" ht="15" customHeight="1">
      <c r="A11" s="439" t="s">
        <v>1167</v>
      </c>
      <c r="B11" s="440" t="s">
        <v>1168</v>
      </c>
      <c r="C11" s="441"/>
    </row>
    <row r="12" spans="1:3" ht="15" customHeight="1">
      <c r="A12" s="442" t="s">
        <v>1169</v>
      </c>
      <c r="B12" s="440" t="s">
        <v>1170</v>
      </c>
      <c r="C12" s="441"/>
    </row>
    <row r="13" spans="1:3" ht="27" customHeight="1">
      <c r="A13" s="442" t="s">
        <v>1171</v>
      </c>
      <c r="B13" s="440" t="s">
        <v>1172</v>
      </c>
      <c r="C13" s="441"/>
    </row>
    <row r="14" spans="1:3" ht="29.25" customHeight="1">
      <c r="A14" s="442" t="s">
        <v>1173</v>
      </c>
      <c r="B14" s="440" t="s">
        <v>1174</v>
      </c>
      <c r="C14" s="441"/>
    </row>
    <row r="15" spans="1:3" ht="51" customHeight="1">
      <c r="A15" s="442" t="s">
        <v>1175</v>
      </c>
      <c r="B15" s="440" t="s">
        <v>1176</v>
      </c>
      <c r="C15" s="441"/>
    </row>
    <row r="16" spans="1:3" ht="25.5" customHeight="1">
      <c r="A16" s="442" t="s">
        <v>1177</v>
      </c>
      <c r="B16" s="440" t="s">
        <v>1178</v>
      </c>
      <c r="C16" s="441"/>
    </row>
    <row r="17" spans="1:3" ht="46.5" customHeight="1">
      <c r="A17" s="442" t="s">
        <v>1179</v>
      </c>
      <c r="B17" s="440" t="s">
        <v>1180</v>
      </c>
      <c r="C17" s="441"/>
    </row>
    <row r="18" spans="1:3" ht="15" customHeight="1">
      <c r="A18" s="439" t="s">
        <v>1181</v>
      </c>
      <c r="B18" s="440" t="s">
        <v>1182</v>
      </c>
      <c r="C18" s="441"/>
    </row>
    <row r="19" spans="1:3" ht="60" customHeight="1">
      <c r="A19" s="442" t="s">
        <v>1169</v>
      </c>
      <c r="B19" s="440" t="s">
        <v>1183</v>
      </c>
      <c r="C19" s="441"/>
    </row>
    <row r="20" spans="1:3" ht="15" customHeight="1">
      <c r="A20" s="442" t="s">
        <v>1171</v>
      </c>
      <c r="B20" s="440" t="s">
        <v>1184</v>
      </c>
      <c r="C20" s="441"/>
    </row>
    <row r="21" spans="1:3" ht="24" customHeight="1">
      <c r="A21" s="443" t="s">
        <v>1173</v>
      </c>
      <c r="B21" s="444" t="s">
        <v>1185</v>
      </c>
      <c r="C21" s="385"/>
    </row>
    <row r="22" spans="1:3" ht="57.75" customHeight="1">
      <c r="A22" s="433" t="s">
        <v>1186</v>
      </c>
      <c r="B22" s="445" t="s">
        <v>1187</v>
      </c>
      <c r="C22" s="27"/>
    </row>
    <row r="23" spans="1:3" ht="58.5" customHeight="1">
      <c r="A23" s="433" t="s">
        <v>1188</v>
      </c>
      <c r="B23" s="446" t="s">
        <v>1189</v>
      </c>
      <c r="C23" s="27"/>
    </row>
    <row r="24" spans="1:3" ht="37.5" customHeight="1">
      <c r="A24" s="1569" t="s">
        <v>1190</v>
      </c>
      <c r="B24" s="1571"/>
      <c r="C24" s="27"/>
    </row>
    <row r="25" spans="1:3" ht="53.25" customHeight="1">
      <c r="A25" s="433" t="s">
        <v>1160</v>
      </c>
      <c r="B25" s="434" t="s">
        <v>1191</v>
      </c>
      <c r="C25" s="27"/>
    </row>
    <row r="26" spans="1:3" ht="88.5" customHeight="1">
      <c r="A26" s="433" t="s">
        <v>126</v>
      </c>
      <c r="B26" s="434" t="s">
        <v>1192</v>
      </c>
      <c r="C26" s="27"/>
    </row>
    <row r="27" spans="1:3" ht="36" customHeight="1">
      <c r="A27" s="436" t="s">
        <v>129</v>
      </c>
      <c r="B27" s="447" t="s">
        <v>1193</v>
      </c>
      <c r="C27" s="438"/>
    </row>
    <row r="28" spans="1:3" ht="29.25" customHeight="1">
      <c r="A28" s="442" t="s">
        <v>1169</v>
      </c>
      <c r="B28" s="448" t="s">
        <v>1194</v>
      </c>
      <c r="C28" s="441"/>
    </row>
    <row r="29" spans="1:3" ht="15" customHeight="1">
      <c r="A29" s="442" t="s">
        <v>1171</v>
      </c>
      <c r="B29" s="448" t="s">
        <v>1195</v>
      </c>
      <c r="C29" s="441"/>
    </row>
    <row r="30" spans="1:3" ht="15" customHeight="1">
      <c r="A30" s="442" t="s">
        <v>1173</v>
      </c>
      <c r="B30" s="448" t="s">
        <v>1196</v>
      </c>
      <c r="C30" s="441"/>
    </row>
    <row r="31" spans="1:3" ht="15" customHeight="1">
      <c r="A31" s="433" t="s">
        <v>1165</v>
      </c>
      <c r="B31" s="445" t="s">
        <v>1197</v>
      </c>
      <c r="C31" s="27"/>
    </row>
    <row r="32" spans="1:3" ht="30" customHeight="1">
      <c r="A32" s="433" t="s">
        <v>1167</v>
      </c>
      <c r="B32" s="445" t="s">
        <v>1198</v>
      </c>
      <c r="C32" s="27"/>
    </row>
    <row r="33" spans="1:7" ht="26.25" customHeight="1">
      <c r="A33" s="433" t="s">
        <v>1181</v>
      </c>
      <c r="B33" s="445" t="s">
        <v>1199</v>
      </c>
      <c r="C33" s="27"/>
    </row>
    <row r="34" spans="1:7" ht="51.75" customHeight="1">
      <c r="A34" s="433" t="s">
        <v>1186</v>
      </c>
      <c r="B34" s="446" t="s">
        <v>1200</v>
      </c>
      <c r="C34" s="27"/>
    </row>
    <row r="35" spans="1:7" ht="48.75" customHeight="1">
      <c r="A35" s="433" t="s">
        <v>1188</v>
      </c>
      <c r="B35" s="446" t="s">
        <v>1201</v>
      </c>
      <c r="C35" s="27"/>
    </row>
    <row r="36" spans="1:7" ht="36.75" customHeight="1">
      <c r="A36" s="1569" t="s">
        <v>1202</v>
      </c>
      <c r="B36" s="1571"/>
      <c r="C36" s="27"/>
    </row>
    <row r="37" spans="1:7" ht="49.5" customHeight="1">
      <c r="A37" s="433" t="s">
        <v>1160</v>
      </c>
      <c r="B37" s="434" t="s">
        <v>1203</v>
      </c>
      <c r="C37" s="27"/>
    </row>
    <row r="38" spans="1:7" ht="76.5" customHeight="1">
      <c r="A38" s="433" t="s">
        <v>126</v>
      </c>
      <c r="B38" s="434" t="s">
        <v>1204</v>
      </c>
      <c r="C38" s="27"/>
    </row>
    <row r="39" spans="1:7" ht="35.25" customHeight="1">
      <c r="A39" s="436" t="s">
        <v>129</v>
      </c>
      <c r="B39" s="449" t="s">
        <v>1205</v>
      </c>
      <c r="C39" s="438"/>
      <c r="G39" s="450"/>
    </row>
    <row r="40" spans="1:7" ht="68.25" customHeight="1">
      <c r="A40" s="442" t="s">
        <v>1169</v>
      </c>
      <c r="B40" s="440" t="s">
        <v>1206</v>
      </c>
      <c r="C40" s="441"/>
    </row>
    <row r="41" spans="1:7" ht="33.75" customHeight="1">
      <c r="A41" s="442" t="s">
        <v>1171</v>
      </c>
      <c r="B41" s="440" t="s">
        <v>1207</v>
      </c>
      <c r="C41" s="441"/>
    </row>
    <row r="42" spans="1:7" ht="60" customHeight="1">
      <c r="A42" s="442" t="s">
        <v>1173</v>
      </c>
      <c r="B42" s="440" t="s">
        <v>1208</v>
      </c>
      <c r="C42" s="385"/>
    </row>
    <row r="43" spans="1:7" ht="15" customHeight="1">
      <c r="A43" s="433" t="s">
        <v>1165</v>
      </c>
      <c r="B43" s="434" t="s">
        <v>1209</v>
      </c>
      <c r="C43" s="27"/>
    </row>
    <row r="44" spans="1:7" ht="32.25" customHeight="1">
      <c r="A44" s="433" t="s">
        <v>1167</v>
      </c>
      <c r="B44" s="434" t="s">
        <v>1210</v>
      </c>
      <c r="C44" s="27"/>
    </row>
    <row r="45" spans="1:7" ht="15" customHeight="1">
      <c r="A45" s="433" t="s">
        <v>1181</v>
      </c>
      <c r="B45" s="434" t="s">
        <v>1199</v>
      </c>
      <c r="C45" s="27"/>
    </row>
    <row r="46" spans="1:7" ht="72" customHeight="1">
      <c r="A46" s="433" t="s">
        <v>1186</v>
      </c>
      <c r="B46" s="446" t="s">
        <v>1211</v>
      </c>
      <c r="C46" s="27"/>
    </row>
    <row r="47" spans="1:7" ht="64.5" customHeight="1">
      <c r="A47" s="433" t="s">
        <v>1188</v>
      </c>
      <c r="B47" s="446" t="s">
        <v>1212</v>
      </c>
      <c r="C47" s="27"/>
    </row>
    <row r="48" spans="1:7" ht="95.25" customHeight="1">
      <c r="A48" s="433" t="s">
        <v>1169</v>
      </c>
      <c r="B48" s="446" t="s">
        <v>1213</v>
      </c>
      <c r="C48" s="27"/>
    </row>
    <row r="49" spans="1:2">
      <c r="A49" s="451"/>
      <c r="B49" s="395"/>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defaultColWidth="11.42578125" defaultRowHeight="15"/>
  <cols>
    <col min="1" max="1" width="5.5703125" style="63" customWidth="1"/>
    <col min="2" max="2" width="65" style="1" customWidth="1"/>
    <col min="3" max="3" width="12.42578125" style="1" customWidth="1"/>
    <col min="4" max="4" width="14.5703125" style="1" customWidth="1"/>
    <col min="5" max="16384" width="11.42578125" style="1"/>
  </cols>
  <sheetData>
    <row r="1" spans="1:4" ht="26.25" customHeight="1">
      <c r="A1" s="413" t="s">
        <v>1136</v>
      </c>
    </row>
    <row r="3" spans="1:4">
      <c r="A3" s="1572"/>
      <c r="B3" s="1573"/>
      <c r="C3" s="452" t="s">
        <v>7</v>
      </c>
      <c r="D3" s="452" t="s">
        <v>8</v>
      </c>
    </row>
    <row r="4" spans="1:4" ht="27.75" customHeight="1">
      <c r="A4" s="1574"/>
      <c r="B4" s="1575"/>
      <c r="C4" s="452" t="s">
        <v>1144</v>
      </c>
      <c r="D4" s="452" t="s">
        <v>1214</v>
      </c>
    </row>
    <row r="5" spans="1:4" ht="21.75" customHeight="1">
      <c r="A5" s="453">
        <v>1</v>
      </c>
      <c r="B5" s="454" t="s">
        <v>1215</v>
      </c>
      <c r="C5" s="455"/>
      <c r="D5" s="455"/>
    </row>
    <row r="6" spans="1:4" ht="27" customHeight="1">
      <c r="A6" s="452" t="s">
        <v>116</v>
      </c>
      <c r="B6" s="455" t="s">
        <v>1216</v>
      </c>
      <c r="C6" s="456"/>
      <c r="D6" s="455"/>
    </row>
    <row r="7" spans="1:4" ht="42.75" customHeight="1">
      <c r="A7" s="452" t="s">
        <v>117</v>
      </c>
      <c r="B7" s="457" t="s">
        <v>1217</v>
      </c>
      <c r="C7" s="456"/>
      <c r="D7" s="455"/>
    </row>
    <row r="8" spans="1:4" ht="21" customHeight="1">
      <c r="A8" s="453">
        <v>2</v>
      </c>
      <c r="B8" s="454" t="s">
        <v>1218</v>
      </c>
      <c r="C8" s="455"/>
      <c r="D8" s="455"/>
    </row>
    <row r="9" spans="1:4" ht="32.25" customHeight="1">
      <c r="A9" s="452" t="s">
        <v>116</v>
      </c>
      <c r="B9" s="455" t="s">
        <v>1219</v>
      </c>
      <c r="C9" s="456"/>
      <c r="D9" s="455"/>
    </row>
    <row r="10" spans="1:4" ht="48.75" customHeight="1">
      <c r="A10" s="452" t="s">
        <v>117</v>
      </c>
      <c r="B10" s="457" t="s">
        <v>1220</v>
      </c>
      <c r="C10" s="456"/>
      <c r="D10" s="455"/>
    </row>
    <row r="11" spans="1:4" ht="22.5" customHeight="1">
      <c r="A11" s="453">
        <v>3</v>
      </c>
      <c r="B11" s="454" t="s">
        <v>1221</v>
      </c>
      <c r="C11" s="455"/>
      <c r="D11" s="455"/>
    </row>
    <row r="12" spans="1:4" ht="53.25" customHeight="1">
      <c r="A12" s="452" t="s">
        <v>116</v>
      </c>
      <c r="B12" s="457" t="s">
        <v>1222</v>
      </c>
      <c r="C12" s="456"/>
      <c r="D12" s="455"/>
    </row>
    <row r="13" spans="1:4" ht="24" customHeight="1">
      <c r="A13" s="452" t="s">
        <v>117</v>
      </c>
      <c r="B13" s="455" t="s">
        <v>1223</v>
      </c>
      <c r="C13" s="456"/>
      <c r="D13" s="455"/>
    </row>
    <row r="14" spans="1:4" ht="26.25" customHeight="1">
      <c r="A14" s="453">
        <v>4</v>
      </c>
      <c r="B14" s="455" t="s">
        <v>1224</v>
      </c>
      <c r="C14" s="455"/>
      <c r="D14" s="455"/>
    </row>
    <row r="15" spans="1:4" ht="39.75" customHeight="1">
      <c r="A15" s="452" t="s">
        <v>116</v>
      </c>
      <c r="B15" s="457" t="s">
        <v>1225</v>
      </c>
      <c r="C15" s="456"/>
      <c r="D15" s="455"/>
    </row>
    <row r="16" spans="1:4" ht="31.5" customHeight="1">
      <c r="A16" s="452" t="s">
        <v>117</v>
      </c>
      <c r="B16" s="457" t="s">
        <v>1226</v>
      </c>
      <c r="C16" s="456"/>
      <c r="D16" s="455"/>
    </row>
    <row r="17" spans="1:4" ht="52.5" customHeight="1">
      <c r="A17" s="452" t="s">
        <v>147</v>
      </c>
      <c r="B17" s="458" t="s">
        <v>1227</v>
      </c>
      <c r="C17" s="456"/>
      <c r="D17" s="455"/>
    </row>
    <row r="18" spans="1:4">
      <c r="A18" s="453">
        <v>5</v>
      </c>
      <c r="B18" s="455" t="s">
        <v>1228</v>
      </c>
      <c r="C18" s="455"/>
      <c r="D18" s="455"/>
    </row>
    <row r="19" spans="1:4">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defaultColWidth="11.42578125" defaultRowHeight="15"/>
  <cols>
    <col min="1" max="1" width="3.5703125" style="1" customWidth="1"/>
    <col min="2" max="2" width="50.140625" style="1" customWidth="1"/>
    <col min="3" max="5" width="11.42578125" style="1"/>
    <col min="6" max="6" width="15.42578125" style="1" customWidth="1"/>
    <col min="7" max="16384" width="11.42578125" style="1"/>
  </cols>
  <sheetData>
    <row r="1" spans="1:9" ht="15.75" customHeight="1">
      <c r="A1" s="413" t="s">
        <v>1229</v>
      </c>
      <c r="C1" s="459"/>
      <c r="D1" s="459"/>
      <c r="E1" s="459"/>
      <c r="F1" s="459"/>
    </row>
    <row r="2" spans="1:9" ht="15.75" customHeight="1">
      <c r="A2" s="459"/>
      <c r="B2" s="459"/>
      <c r="C2" s="459"/>
      <c r="D2" s="459"/>
      <c r="E2" s="459"/>
      <c r="F2" s="459"/>
    </row>
    <row r="4" spans="1:9">
      <c r="A4" s="1576"/>
      <c r="B4" s="1577"/>
      <c r="C4" s="460" t="s">
        <v>7</v>
      </c>
      <c r="D4" s="460" t="s">
        <v>8</v>
      </c>
      <c r="E4" s="460" t="s">
        <v>9</v>
      </c>
      <c r="F4" s="460" t="s">
        <v>46</v>
      </c>
      <c r="G4" s="452" t="s">
        <v>47</v>
      </c>
      <c r="H4" s="460" t="s">
        <v>155</v>
      </c>
      <c r="I4" s="460" t="s">
        <v>156</v>
      </c>
    </row>
    <row r="5" spans="1:9" ht="51">
      <c r="A5" s="1578"/>
      <c r="B5" s="1579"/>
      <c r="C5" s="460" t="s">
        <v>1230</v>
      </c>
      <c r="D5" s="460" t="s">
        <v>1231</v>
      </c>
      <c r="E5" s="460" t="s">
        <v>1232</v>
      </c>
      <c r="F5" s="460" t="s">
        <v>1233</v>
      </c>
      <c r="G5" s="452" t="s">
        <v>1234</v>
      </c>
      <c r="H5" s="460" t="s">
        <v>1235</v>
      </c>
      <c r="I5" s="460" t="s">
        <v>6</v>
      </c>
    </row>
    <row r="6" spans="1:9">
      <c r="A6" s="461">
        <v>1</v>
      </c>
      <c r="B6" s="424" t="s">
        <v>1236</v>
      </c>
      <c r="C6" s="70"/>
      <c r="D6" s="70"/>
      <c r="E6" s="70"/>
      <c r="F6" s="70"/>
      <c r="G6" s="455"/>
      <c r="H6" s="70"/>
      <c r="I6" s="70"/>
    </row>
    <row r="7" spans="1:9" ht="23.25" customHeight="1">
      <c r="A7" s="462" t="s">
        <v>1237</v>
      </c>
      <c r="B7" s="463" t="s">
        <v>1238</v>
      </c>
      <c r="C7" s="463"/>
      <c r="D7" s="463"/>
      <c r="E7" s="463"/>
      <c r="F7" s="463"/>
      <c r="G7" s="455"/>
      <c r="H7" s="463"/>
      <c r="I7" s="463"/>
    </row>
    <row r="8" spans="1:9">
      <c r="A8" s="462" t="s">
        <v>1239</v>
      </c>
      <c r="B8" s="463" t="s">
        <v>1240</v>
      </c>
      <c r="C8" s="463"/>
      <c r="D8" s="463"/>
      <c r="E8" s="463"/>
      <c r="F8" s="463"/>
      <c r="G8" s="455"/>
      <c r="H8" s="463"/>
      <c r="I8" s="463"/>
    </row>
    <row r="9" spans="1:9">
      <c r="A9" s="70">
        <v>2</v>
      </c>
      <c r="B9" s="70" t="s">
        <v>1241</v>
      </c>
      <c r="C9" s="70"/>
      <c r="D9" s="70"/>
      <c r="E9" s="70"/>
      <c r="F9" s="70"/>
      <c r="G9" s="455"/>
      <c r="H9" s="70"/>
      <c r="I9" s="70"/>
    </row>
    <row r="10" spans="1:9">
      <c r="A10" s="70">
        <v>3</v>
      </c>
      <c r="B10" s="70" t="s">
        <v>1242</v>
      </c>
      <c r="C10" s="70"/>
      <c r="D10" s="70"/>
      <c r="E10" s="70"/>
      <c r="F10" s="70"/>
      <c r="G10" s="455"/>
      <c r="H10" s="70"/>
      <c r="I10" s="70"/>
    </row>
    <row r="11" spans="1:9">
      <c r="A11" s="70">
        <v>4</v>
      </c>
      <c r="B11" s="70" t="s">
        <v>1243</v>
      </c>
      <c r="C11" s="70"/>
      <c r="D11" s="70"/>
      <c r="E11" s="70"/>
      <c r="F11" s="70"/>
      <c r="G11" s="455"/>
      <c r="H11" s="70"/>
      <c r="I11" s="70"/>
    </row>
    <row r="12" spans="1:9">
      <c r="A12" s="71">
        <v>5</v>
      </c>
      <c r="B12" s="71" t="s">
        <v>1244</v>
      </c>
      <c r="C12" s="71"/>
      <c r="D12" s="71"/>
      <c r="E12" s="71"/>
      <c r="F12" s="71"/>
      <c r="G12" s="455"/>
      <c r="H12" s="71"/>
      <c r="I12" s="70"/>
    </row>
    <row r="13" spans="1:9">
      <c r="A13" s="70">
        <v>6</v>
      </c>
      <c r="B13" s="70" t="s">
        <v>1245</v>
      </c>
      <c r="C13" s="70"/>
      <c r="D13" s="70"/>
      <c r="E13" s="70"/>
      <c r="F13" s="70"/>
      <c r="G13" s="455"/>
      <c r="H13" s="70"/>
      <c r="I13" s="70"/>
    </row>
    <row r="14" spans="1:9">
      <c r="A14" s="70">
        <v>7</v>
      </c>
      <c r="B14" s="70" t="s">
        <v>1228</v>
      </c>
      <c r="C14" s="70"/>
      <c r="D14" s="70"/>
      <c r="E14" s="70"/>
      <c r="F14" s="70"/>
      <c r="G14" s="455"/>
      <c r="H14" s="70"/>
      <c r="I14" s="70"/>
    </row>
    <row r="15" spans="1:9" ht="25.5">
      <c r="A15" s="462" t="s">
        <v>1246</v>
      </c>
      <c r="B15" s="463" t="s">
        <v>1247</v>
      </c>
      <c r="C15" s="70"/>
      <c r="D15" s="70"/>
      <c r="E15" s="70"/>
      <c r="F15" s="70"/>
      <c r="G15" s="455"/>
      <c r="H15" s="70"/>
      <c r="I15" s="70"/>
    </row>
    <row r="16" spans="1:9">
      <c r="A16" s="462" t="s">
        <v>1248</v>
      </c>
      <c r="B16" s="463" t="s">
        <v>1238</v>
      </c>
      <c r="C16" s="70"/>
      <c r="D16" s="70"/>
      <c r="E16" s="70"/>
      <c r="F16" s="70"/>
      <c r="G16" s="455"/>
      <c r="H16" s="70"/>
      <c r="I16" s="70"/>
    </row>
    <row r="17" spans="1:9">
      <c r="A17" s="461">
        <v>8</v>
      </c>
      <c r="B17" s="424" t="s">
        <v>1249</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defaultColWidth="11.42578125" defaultRowHeight="15"/>
  <cols>
    <col min="1" max="1" width="6.85546875" style="87" customWidth="1"/>
    <col min="2" max="2" width="51.5703125" style="1" customWidth="1"/>
    <col min="3" max="3" width="21.5703125" style="1" customWidth="1"/>
    <col min="4" max="16384" width="11.42578125" style="1"/>
  </cols>
  <sheetData>
    <row r="1" spans="1:3" ht="18">
      <c r="A1" s="338" t="s">
        <v>1138</v>
      </c>
    </row>
    <row r="3" spans="1:3">
      <c r="A3" s="1578"/>
      <c r="B3" s="1579"/>
      <c r="C3" s="460" t="s">
        <v>7</v>
      </c>
    </row>
    <row r="4" spans="1:3">
      <c r="A4" s="1580" t="s">
        <v>1250</v>
      </c>
      <c r="B4" s="1580"/>
      <c r="C4" s="1580"/>
    </row>
    <row r="5" spans="1:3">
      <c r="A5" s="460">
        <v>1</v>
      </c>
      <c r="B5" s="70" t="s">
        <v>1251</v>
      </c>
      <c r="C5" s="70"/>
    </row>
    <row r="6" spans="1:3">
      <c r="A6" s="460">
        <v>2</v>
      </c>
      <c r="B6" s="70" t="s">
        <v>1252</v>
      </c>
      <c r="C6" s="70"/>
    </row>
    <row r="7" spans="1:3">
      <c r="A7" s="460">
        <v>3</v>
      </c>
      <c r="B7" s="70" t="s">
        <v>1253</v>
      </c>
      <c r="C7" s="70"/>
    </row>
    <row r="8" spans="1:3">
      <c r="A8" s="460">
        <v>4</v>
      </c>
      <c r="B8" s="70" t="s">
        <v>1254</v>
      </c>
      <c r="C8" s="70"/>
    </row>
    <row r="9" spans="1:3">
      <c r="A9" s="1580" t="s">
        <v>1255</v>
      </c>
      <c r="B9" s="1580"/>
      <c r="C9" s="1580"/>
    </row>
    <row r="10" spans="1:3">
      <c r="A10" s="460">
        <v>5</v>
      </c>
      <c r="B10" s="70" t="s">
        <v>1251</v>
      </c>
      <c r="C10" s="70"/>
    </row>
    <row r="11" spans="1:3">
      <c r="A11" s="460">
        <v>6</v>
      </c>
      <c r="B11" s="70" t="s">
        <v>1252</v>
      </c>
      <c r="C11" s="70"/>
    </row>
    <row r="12" spans="1:3">
      <c r="A12" s="460">
        <v>7</v>
      </c>
      <c r="B12" s="70" t="s">
        <v>1253</v>
      </c>
      <c r="C12" s="70"/>
    </row>
    <row r="13" spans="1:3">
      <c r="A13" s="460">
        <v>8</v>
      </c>
      <c r="B13" s="70" t="s">
        <v>1254</v>
      </c>
      <c r="C13" s="70"/>
    </row>
    <row r="14" spans="1:3">
      <c r="A14" s="1580" t="s">
        <v>1256</v>
      </c>
      <c r="B14" s="1580"/>
      <c r="C14" s="1580"/>
    </row>
    <row r="15" spans="1:3">
      <c r="A15" s="460">
        <v>9</v>
      </c>
      <c r="B15" s="70" t="s">
        <v>1251</v>
      </c>
      <c r="C15" s="70"/>
    </row>
    <row r="16" spans="1:3">
      <c r="A16" s="460">
        <v>10</v>
      </c>
      <c r="B16" s="70" t="s">
        <v>1252</v>
      </c>
      <c r="C16" s="70"/>
    </row>
    <row r="17" spans="1:3">
      <c r="A17" s="460">
        <v>11</v>
      </c>
      <c r="B17" s="70" t="s">
        <v>1253</v>
      </c>
      <c r="C17" s="70"/>
    </row>
    <row r="18" spans="1:3">
      <c r="A18" s="460">
        <v>12</v>
      </c>
      <c r="B18" s="70" t="s">
        <v>1254</v>
      </c>
      <c r="C18" s="70"/>
    </row>
    <row r="19" spans="1:3">
      <c r="A19" s="1580" t="s">
        <v>1257</v>
      </c>
      <c r="B19" s="1580"/>
      <c r="C19" s="1580"/>
    </row>
    <row r="20" spans="1:3">
      <c r="A20" s="460">
        <v>13</v>
      </c>
      <c r="B20" s="70" t="s">
        <v>1251</v>
      </c>
      <c r="C20" s="70"/>
    </row>
    <row r="21" spans="1:3">
      <c r="A21" s="460">
        <v>14</v>
      </c>
      <c r="B21" s="70" t="s">
        <v>1252</v>
      </c>
      <c r="C21" s="70"/>
    </row>
    <row r="22" spans="1:3">
      <c r="A22" s="460">
        <v>15</v>
      </c>
      <c r="B22" s="70" t="s">
        <v>1253</v>
      </c>
      <c r="C22" s="70"/>
    </row>
    <row r="23" spans="1:3">
      <c r="A23" s="460">
        <v>16</v>
      </c>
      <c r="B23" s="70" t="s">
        <v>1254</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defaultColWidth="11.42578125" defaultRowHeight="15"/>
  <cols>
    <col min="1" max="16384" width="11.42578125" style="1"/>
  </cols>
  <sheetData>
    <row r="1" spans="1:1" ht="18">
      <c r="A1" s="338" t="s">
        <v>1139</v>
      </c>
    </row>
    <row r="21" spans="1:8" ht="65.25" customHeight="1">
      <c r="A21" s="1581" t="s">
        <v>1258</v>
      </c>
      <c r="B21" s="1581"/>
      <c r="C21" s="1581"/>
      <c r="D21" s="1581"/>
      <c r="E21" s="1581"/>
      <c r="F21" s="1581"/>
      <c r="G21" s="1581"/>
      <c r="H21" s="1581"/>
    </row>
    <row r="22" spans="1:8" ht="37.5" customHeight="1">
      <c r="A22" s="1582" t="s">
        <v>1259</v>
      </c>
      <c r="B22" s="1582"/>
      <c r="C22" s="1582"/>
      <c r="D22" s="1582"/>
      <c r="E22" s="1582"/>
      <c r="F22" s="1582"/>
      <c r="G22" s="1582"/>
      <c r="H22" s="158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defaultColWidth="9.140625" defaultRowHeight="15"/>
  <cols>
    <col min="1" max="1" width="26" style="1" bestFit="1" customWidth="1"/>
    <col min="2" max="2" width="38" style="1" customWidth="1"/>
    <col min="3" max="3" width="62.5703125" style="1" customWidth="1"/>
    <col min="4" max="5" width="22.42578125" style="1" customWidth="1"/>
    <col min="6" max="6" width="9.140625" style="1"/>
    <col min="7" max="7" width="13.140625" style="63" customWidth="1"/>
    <col min="8" max="8" width="52.42578125" style="1" customWidth="1"/>
    <col min="9" max="16384" width="9.140625" style="1"/>
  </cols>
  <sheetData>
    <row r="1" spans="1:8" ht="15" hidden="1" customHeight="1"/>
    <row r="2" spans="1:8" ht="15" hidden="1" customHeight="1">
      <c r="H2" s="407"/>
    </row>
    <row r="3" spans="1:8" ht="31.5" hidden="1" customHeight="1">
      <c r="A3" s="1583" t="s">
        <v>1437</v>
      </c>
      <c r="B3" s="539" t="s">
        <v>1438</v>
      </c>
      <c r="C3" s="540"/>
      <c r="D3" s="540"/>
      <c r="E3" s="540"/>
      <c r="F3" s="541"/>
      <c r="H3" s="339"/>
    </row>
    <row r="4" spans="1:8" ht="32.25" hidden="1" customHeight="1">
      <c r="A4" s="1584"/>
      <c r="B4" s="542" t="s">
        <v>1439</v>
      </c>
      <c r="C4" s="543"/>
      <c r="D4" s="543"/>
      <c r="E4" s="543"/>
      <c r="F4" s="544"/>
    </row>
    <row r="5" spans="1:8" ht="25.5" hidden="1" customHeight="1">
      <c r="A5" s="1585"/>
      <c r="B5" s="539" t="s">
        <v>1440</v>
      </c>
      <c r="C5" s="540"/>
      <c r="D5" s="540"/>
      <c r="E5" s="540"/>
      <c r="F5" s="541"/>
    </row>
    <row r="6" spans="1:8" ht="15" hidden="1" customHeight="1">
      <c r="A6" s="545"/>
      <c r="B6" s="317"/>
      <c r="C6" s="317"/>
      <c r="D6" s="317"/>
      <c r="E6" s="317"/>
      <c r="F6" s="317"/>
    </row>
    <row r="7" spans="1:8" ht="18.75">
      <c r="A7" s="43" t="s">
        <v>1435</v>
      </c>
    </row>
    <row r="8" spans="1:8">
      <c r="A8" s="1" t="s">
        <v>120</v>
      </c>
    </row>
    <row r="11" spans="1:8">
      <c r="A11" s="15" t="s">
        <v>121</v>
      </c>
      <c r="B11" s="15" t="s">
        <v>113</v>
      </c>
      <c r="C11" s="44" t="s">
        <v>122</v>
      </c>
      <c r="F11" s="63"/>
      <c r="G11" s="1"/>
    </row>
    <row r="12" spans="1:8" ht="15" customHeight="1">
      <c r="A12" s="546" t="s">
        <v>1441</v>
      </c>
      <c r="B12" s="547" t="s">
        <v>116</v>
      </c>
      <c r="C12" s="548" t="s">
        <v>1442</v>
      </c>
      <c r="F12" s="63"/>
      <c r="G12" s="1"/>
    </row>
    <row r="13" spans="1:8" ht="38.25" customHeight="1">
      <c r="A13" s="549" t="s">
        <v>1443</v>
      </c>
      <c r="B13" s="547" t="s">
        <v>117</v>
      </c>
      <c r="C13" s="548" t="s">
        <v>1444</v>
      </c>
      <c r="F13" s="63"/>
      <c r="G13" s="1"/>
    </row>
    <row r="14" spans="1:8" ht="27" customHeight="1">
      <c r="A14" s="549" t="s">
        <v>1443</v>
      </c>
      <c r="B14" s="42" t="s">
        <v>129</v>
      </c>
      <c r="C14" s="548" t="s">
        <v>1445</v>
      </c>
      <c r="F14" s="63"/>
      <c r="G14" s="1"/>
    </row>
    <row r="15" spans="1:8" ht="29.25" customHeight="1">
      <c r="A15" s="549" t="s">
        <v>1446</v>
      </c>
      <c r="B15" s="42" t="s">
        <v>132</v>
      </c>
      <c r="C15" s="548" t="s">
        <v>1447</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E14" sqref="E14"/>
    </sheetView>
  </sheetViews>
  <sheetFormatPr defaultColWidth="9.140625" defaultRowHeight="15"/>
  <cols>
    <col min="1" max="1" width="11.42578125" style="1" customWidth="1"/>
    <col min="2" max="2" width="43.5703125" style="1" customWidth="1"/>
    <col min="3" max="5" width="22.42578125" style="1" customWidth="1"/>
    <col min="6" max="8" width="22.42578125" style="1" hidden="1" customWidth="1"/>
    <col min="9" max="10" width="22.42578125" style="1" customWidth="1"/>
    <col min="11" max="11" width="9.140625" style="1"/>
    <col min="12" max="12" width="13.140625" style="63" customWidth="1"/>
    <col min="13" max="13" width="52.42578125" style="1" customWidth="1"/>
    <col min="14" max="16384" width="9.140625" style="1"/>
  </cols>
  <sheetData>
    <row r="1" spans="1:13" hidden="1"/>
    <row r="2" spans="1:13" hidden="1">
      <c r="M2" s="407"/>
    </row>
    <row r="3" spans="1:13" ht="31.5" hidden="1" customHeight="1">
      <c r="A3" s="1534" t="s">
        <v>1437</v>
      </c>
      <c r="B3" s="1587" t="s">
        <v>1438</v>
      </c>
      <c r="C3" s="1588"/>
      <c r="D3" s="1588"/>
      <c r="E3" s="1588"/>
      <c r="F3" s="1588"/>
      <c r="G3" s="1588"/>
      <c r="H3" s="1588"/>
      <c r="I3" s="1588"/>
      <c r="J3" s="1588"/>
      <c r="K3" s="1589"/>
      <c r="M3" s="339"/>
    </row>
    <row r="4" spans="1:13" ht="32.25" hidden="1" customHeight="1">
      <c r="A4" s="1586"/>
      <c r="B4" s="1590" t="s">
        <v>1439</v>
      </c>
      <c r="C4" s="1591"/>
      <c r="D4" s="1591"/>
      <c r="E4" s="1591"/>
      <c r="F4" s="1591"/>
      <c r="G4" s="1591"/>
      <c r="H4" s="1591"/>
      <c r="I4" s="1591"/>
      <c r="J4" s="1591"/>
      <c r="K4" s="1592"/>
    </row>
    <row r="5" spans="1:13" ht="25.5" hidden="1" customHeight="1">
      <c r="A5" s="1535"/>
      <c r="B5" s="1587" t="s">
        <v>1440</v>
      </c>
      <c r="C5" s="1588"/>
      <c r="D5" s="1588"/>
      <c r="E5" s="1588"/>
      <c r="F5" s="1588"/>
      <c r="G5" s="1588"/>
      <c r="H5" s="1588"/>
      <c r="I5" s="1588"/>
      <c r="J5" s="1588"/>
      <c r="K5" s="1589"/>
    </row>
    <row r="6" spans="1:13" hidden="1">
      <c r="A6" s="545"/>
      <c r="B6" s="317"/>
      <c r="C6" s="317"/>
      <c r="D6" s="317"/>
      <c r="E6" s="317"/>
      <c r="F6" s="317"/>
      <c r="G6" s="317"/>
      <c r="H6" s="317"/>
      <c r="I6" s="317"/>
      <c r="J6" s="317"/>
      <c r="K6" s="317"/>
    </row>
    <row r="7" spans="1:13" s="551" customFormat="1" ht="18.75">
      <c r="A7" s="550" t="s">
        <v>1448</v>
      </c>
      <c r="C7" s="552"/>
    </row>
    <row r="8" spans="1:13" s="551" customFormat="1"/>
    <row r="9" spans="1:13" s="551" customFormat="1">
      <c r="A9" s="1"/>
    </row>
    <row r="10" spans="1:13" s="551" customFormat="1">
      <c r="A10" s="1"/>
    </row>
    <row r="11" spans="1:13" ht="13.5" customHeight="1">
      <c r="A11" s="1593" t="s">
        <v>1449</v>
      </c>
      <c r="B11" s="1593"/>
      <c r="C11" s="553" t="s">
        <v>7</v>
      </c>
      <c r="D11" s="553" t="s">
        <v>8</v>
      </c>
      <c r="E11" s="553" t="s">
        <v>9</v>
      </c>
      <c r="F11" s="553" t="s">
        <v>809</v>
      </c>
      <c r="G11" s="553" t="s">
        <v>811</v>
      </c>
      <c r="H11" s="553"/>
      <c r="I11" s="553" t="s">
        <v>46</v>
      </c>
      <c r="J11" s="554" t="s">
        <v>47</v>
      </c>
    </row>
    <row r="12" spans="1:13" ht="15" customHeight="1">
      <c r="A12" s="1593"/>
      <c r="B12" s="1593"/>
      <c r="C12" s="1593" t="s">
        <v>1450</v>
      </c>
      <c r="D12" s="1593"/>
      <c r="E12" s="1593"/>
      <c r="F12" s="555" t="s">
        <v>690</v>
      </c>
      <c r="G12" s="555" t="s">
        <v>1451</v>
      </c>
      <c r="H12" s="555"/>
      <c r="I12" s="1270" t="s">
        <v>1214</v>
      </c>
      <c r="J12" s="1270" t="s">
        <v>1452</v>
      </c>
    </row>
    <row r="13" spans="1:13">
      <c r="A13" s="1593"/>
      <c r="B13" s="1593"/>
      <c r="C13" s="555" t="s">
        <v>1453</v>
      </c>
      <c r="D13" s="555" t="s">
        <v>1454</v>
      </c>
      <c r="E13" s="555" t="s">
        <v>1455</v>
      </c>
      <c r="F13" s="555" t="s">
        <v>1456</v>
      </c>
      <c r="G13" s="555"/>
      <c r="H13" s="555"/>
      <c r="I13" s="1270"/>
      <c r="J13" s="1270"/>
    </row>
    <row r="14" spans="1:13" ht="38.25" customHeight="1">
      <c r="A14" s="555">
        <v>1</v>
      </c>
      <c r="B14" s="556" t="s">
        <v>1457</v>
      </c>
      <c r="C14" s="673">
        <v>103574116</v>
      </c>
      <c r="D14" s="673">
        <v>139302948</v>
      </c>
      <c r="E14" s="673">
        <v>172222743</v>
      </c>
      <c r="F14" s="673"/>
      <c r="G14" s="673"/>
      <c r="H14" s="673"/>
      <c r="I14" s="673">
        <v>20754990.350000001</v>
      </c>
      <c r="J14" s="673">
        <v>259437379.375</v>
      </c>
    </row>
    <row r="15" spans="1:13" ht="30">
      <c r="A15" s="555">
        <v>2</v>
      </c>
      <c r="B15" s="557" t="s">
        <v>1458</v>
      </c>
      <c r="C15" s="555"/>
      <c r="D15" s="555"/>
      <c r="E15" s="555"/>
      <c r="F15" s="555"/>
      <c r="G15" s="555"/>
      <c r="H15" s="555"/>
      <c r="I15" s="555"/>
      <c r="J15" s="555"/>
    </row>
    <row r="16" spans="1:13" ht="38.25" customHeight="1">
      <c r="A16" s="555">
        <v>3</v>
      </c>
      <c r="B16" s="558" t="s">
        <v>1459</v>
      </c>
      <c r="C16" s="555"/>
      <c r="D16" s="555"/>
      <c r="E16" s="555"/>
      <c r="F16" s="555"/>
      <c r="G16" s="555"/>
      <c r="H16" s="555"/>
      <c r="I16" s="559"/>
      <c r="J16" s="560"/>
    </row>
    <row r="17" spans="1:10" ht="38.25" customHeight="1">
      <c r="A17" s="555">
        <v>4</v>
      </c>
      <c r="B17" s="558" t="s">
        <v>1460</v>
      </c>
      <c r="C17" s="555"/>
      <c r="D17" s="555"/>
      <c r="E17" s="555"/>
      <c r="F17" s="561"/>
      <c r="G17" s="562"/>
      <c r="H17" s="562"/>
      <c r="I17" s="559"/>
      <c r="J17" s="563"/>
    </row>
    <row r="18" spans="1:10" ht="38.25" customHeight="1">
      <c r="A18" s="564">
        <v>5</v>
      </c>
      <c r="B18" s="556" t="s">
        <v>1461</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19"/>
  <sheetViews>
    <sheetView topLeftCell="A4" workbookViewId="0">
      <selection activeCell="L19" sqref="L19"/>
    </sheetView>
  </sheetViews>
  <sheetFormatPr defaultColWidth="9.140625" defaultRowHeight="15"/>
  <cols>
    <col min="1" max="18" width="9.140625" style="1"/>
    <col min="19" max="19" width="14" style="1" customWidth="1"/>
    <col min="20" max="16384" width="9.140625" style="1"/>
  </cols>
  <sheetData>
    <row r="2" spans="2:19">
      <c r="B2" s="565" t="s">
        <v>1866</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1" t="s">
        <v>2220</v>
      </c>
    </row>
    <row r="19" spans="3:3">
      <c r="C19" s="24"/>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defaultColWidth="9.140625" defaultRowHeight="15"/>
  <cols>
    <col min="1" max="18" width="9.140625" style="1"/>
    <col min="19" max="19" width="14" style="1" customWidth="1"/>
    <col min="20" max="16384" width="9.140625" style="1"/>
  </cols>
  <sheetData>
    <row r="2" spans="2:19">
      <c r="B2" s="565" t="s">
        <v>1462</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3" t="s">
        <v>1468</v>
      </c>
      <c r="C4" s="3"/>
      <c r="D4" s="3"/>
      <c r="E4" s="3"/>
      <c r="F4" s="3"/>
      <c r="G4" s="3"/>
      <c r="H4" s="3"/>
      <c r="I4" s="3"/>
      <c r="J4" s="3"/>
      <c r="K4" s="3"/>
      <c r="L4" s="3"/>
      <c r="M4" s="3"/>
      <c r="N4" s="3"/>
      <c r="O4" s="3"/>
      <c r="P4" s="3"/>
      <c r="Q4" s="3"/>
      <c r="R4" s="3"/>
      <c r="S4" s="3"/>
    </row>
    <row r="5" spans="2:19">
      <c r="B5" s="567" t="s">
        <v>780</v>
      </c>
      <c r="C5" s="567"/>
      <c r="D5" s="567"/>
      <c r="E5" s="567"/>
      <c r="F5" s="567"/>
      <c r="G5" s="567"/>
      <c r="H5" s="567"/>
      <c r="I5" s="567"/>
      <c r="J5" s="567"/>
      <c r="K5" s="567"/>
      <c r="L5" s="567"/>
      <c r="M5" s="567"/>
      <c r="N5" s="567"/>
      <c r="O5" s="567"/>
      <c r="P5" s="567"/>
      <c r="Q5" s="567"/>
      <c r="R5" s="567"/>
      <c r="S5" s="567"/>
    </row>
    <row r="6" spans="2:19">
      <c r="B6" s="1594" t="s">
        <v>116</v>
      </c>
      <c r="C6" s="1595" t="s">
        <v>1469</v>
      </c>
      <c r="D6" s="1595"/>
      <c r="E6" s="1595"/>
      <c r="F6" s="1595"/>
      <c r="G6" s="1595"/>
      <c r="H6" s="1595"/>
      <c r="I6" s="1595"/>
      <c r="J6" s="1595"/>
      <c r="K6" s="1595"/>
      <c r="L6" s="1595"/>
      <c r="M6" s="1595"/>
      <c r="N6" s="1595"/>
      <c r="O6" s="1595"/>
      <c r="P6" s="1595"/>
      <c r="Q6" s="1595"/>
      <c r="R6" s="1595"/>
      <c r="S6" s="1595"/>
    </row>
    <row r="7" spans="2:19">
      <c r="B7" s="1594"/>
      <c r="C7" s="568" t="s">
        <v>1470</v>
      </c>
      <c r="D7" s="1596" t="s">
        <v>1471</v>
      </c>
      <c r="E7" s="1596"/>
      <c r="F7" s="1596"/>
      <c r="G7" s="1596"/>
      <c r="H7" s="1596"/>
      <c r="I7" s="1596"/>
      <c r="J7" s="1596"/>
      <c r="K7" s="1596"/>
      <c r="L7" s="1596"/>
      <c r="M7" s="1596"/>
      <c r="N7" s="1596"/>
      <c r="O7" s="1596"/>
      <c r="P7" s="1596"/>
      <c r="Q7" s="1596"/>
      <c r="R7" s="1596"/>
      <c r="S7" s="1596"/>
    </row>
    <row r="8" spans="2:19">
      <c r="B8" s="1594"/>
      <c r="C8" s="568" t="s">
        <v>1470</v>
      </c>
      <c r="D8" s="1595" t="s">
        <v>1472</v>
      </c>
      <c r="E8" s="1595"/>
      <c r="F8" s="1595"/>
      <c r="G8" s="1595"/>
      <c r="H8" s="1595"/>
      <c r="I8" s="1595"/>
      <c r="J8" s="1595"/>
      <c r="K8" s="1595"/>
      <c r="L8" s="1595"/>
      <c r="M8" s="1595"/>
      <c r="N8" s="1595"/>
      <c r="O8" s="1595"/>
      <c r="P8" s="1595"/>
      <c r="Q8" s="1595"/>
      <c r="R8" s="1595"/>
      <c r="S8" s="1595"/>
    </row>
    <row r="9" spans="2:19">
      <c r="B9" s="1594"/>
      <c r="C9" s="568" t="s">
        <v>1470</v>
      </c>
      <c r="D9" s="1596" t="s">
        <v>1473</v>
      </c>
      <c r="E9" s="1596"/>
      <c r="F9" s="1596"/>
      <c r="G9" s="1596"/>
      <c r="H9" s="1596"/>
      <c r="I9" s="1596"/>
      <c r="J9" s="1596"/>
      <c r="K9" s="1596"/>
      <c r="L9" s="1596"/>
      <c r="M9" s="1596"/>
      <c r="N9" s="1596"/>
      <c r="O9" s="1596"/>
      <c r="P9" s="1596"/>
      <c r="Q9" s="1596"/>
      <c r="R9" s="1596"/>
      <c r="S9" s="1596"/>
    </row>
    <row r="10" spans="2:19">
      <c r="B10" s="1594"/>
      <c r="C10" s="568" t="s">
        <v>1470</v>
      </c>
      <c r="D10" s="1595" t="s">
        <v>1474</v>
      </c>
      <c r="E10" s="1595"/>
      <c r="F10" s="1595"/>
      <c r="G10" s="1595"/>
      <c r="H10" s="1595"/>
      <c r="I10" s="1595"/>
      <c r="J10" s="1595"/>
      <c r="K10" s="1595"/>
      <c r="L10" s="1595"/>
      <c r="M10" s="1595"/>
      <c r="N10" s="1595"/>
      <c r="O10" s="1595"/>
      <c r="P10" s="1595"/>
      <c r="Q10" s="1595"/>
      <c r="R10" s="1595"/>
      <c r="S10" s="1595"/>
    </row>
    <row r="11" spans="2:19">
      <c r="B11" s="1597" t="s">
        <v>117</v>
      </c>
      <c r="C11" s="1599" t="s">
        <v>1475</v>
      </c>
      <c r="D11" s="1599"/>
      <c r="E11" s="1599"/>
      <c r="F11" s="1599"/>
      <c r="G11" s="1599"/>
      <c r="H11" s="1599"/>
      <c r="I11" s="1599"/>
      <c r="J11" s="1599"/>
      <c r="K11" s="1599"/>
      <c r="L11" s="1599"/>
      <c r="M11" s="1599"/>
      <c r="N11" s="1599"/>
      <c r="O11" s="1599"/>
      <c r="P11" s="1599"/>
      <c r="Q11" s="1599"/>
      <c r="R11" s="1599"/>
      <c r="S11" s="1599"/>
    </row>
    <row r="12" spans="2:19">
      <c r="B12" s="1594"/>
      <c r="C12" s="568" t="s">
        <v>1470</v>
      </c>
      <c r="D12" s="1596" t="s">
        <v>1476</v>
      </c>
      <c r="E12" s="1596"/>
      <c r="F12" s="1596"/>
      <c r="G12" s="1596"/>
      <c r="H12" s="1596"/>
      <c r="I12" s="1596"/>
      <c r="J12" s="1596"/>
      <c r="K12" s="1596"/>
      <c r="L12" s="1596"/>
      <c r="M12" s="1596"/>
      <c r="N12" s="1596"/>
      <c r="O12" s="1596"/>
      <c r="P12" s="1596"/>
      <c r="Q12" s="1596"/>
      <c r="R12" s="1596"/>
      <c r="S12" s="1596"/>
    </row>
    <row r="13" spans="2:19">
      <c r="B13" s="1594"/>
      <c r="C13" s="568" t="s">
        <v>1470</v>
      </c>
      <c r="D13" s="1595" t="s">
        <v>1477</v>
      </c>
      <c r="E13" s="1595"/>
      <c r="F13" s="1595"/>
      <c r="G13" s="1595"/>
      <c r="H13" s="1595"/>
      <c r="I13" s="1595"/>
      <c r="J13" s="1595"/>
      <c r="K13" s="1595"/>
      <c r="L13" s="1595"/>
      <c r="M13" s="1595"/>
      <c r="N13" s="1595"/>
      <c r="O13" s="1595"/>
      <c r="P13" s="1595"/>
      <c r="Q13" s="1595"/>
      <c r="R13" s="1595"/>
      <c r="S13" s="1595"/>
    </row>
    <row r="14" spans="2:19">
      <c r="B14" s="1594"/>
      <c r="C14" s="568" t="s">
        <v>1470</v>
      </c>
      <c r="D14" s="1596" t="s">
        <v>1478</v>
      </c>
      <c r="E14" s="1596"/>
      <c r="F14" s="1596"/>
      <c r="G14" s="1596"/>
      <c r="H14" s="1596"/>
      <c r="I14" s="1596"/>
      <c r="J14" s="1596"/>
      <c r="K14" s="1596"/>
      <c r="L14" s="1596"/>
      <c r="M14" s="1596"/>
      <c r="N14" s="1596"/>
      <c r="O14" s="1596"/>
      <c r="P14" s="1596"/>
      <c r="Q14" s="1596"/>
      <c r="R14" s="1596"/>
      <c r="S14" s="1596"/>
    </row>
    <row r="15" spans="2:19">
      <c r="B15" s="1594"/>
      <c r="C15" s="568" t="s">
        <v>1470</v>
      </c>
      <c r="D15" s="1595" t="s">
        <v>1479</v>
      </c>
      <c r="E15" s="1595"/>
      <c r="F15" s="1595"/>
      <c r="G15" s="1595"/>
      <c r="H15" s="1595"/>
      <c r="I15" s="1595"/>
      <c r="J15" s="1595"/>
      <c r="K15" s="1595"/>
      <c r="L15" s="1595"/>
      <c r="M15" s="1595"/>
      <c r="N15" s="1595"/>
      <c r="O15" s="1595"/>
      <c r="P15" s="1595"/>
      <c r="Q15" s="1595"/>
      <c r="R15" s="1595"/>
      <c r="S15" s="1595"/>
    </row>
    <row r="16" spans="2:19">
      <c r="B16" s="1598"/>
      <c r="C16" s="569" t="s">
        <v>1470</v>
      </c>
      <c r="D16" s="1600" t="s">
        <v>1480</v>
      </c>
      <c r="E16" s="1600"/>
      <c r="F16" s="1600"/>
      <c r="G16" s="1600"/>
      <c r="H16" s="1600"/>
      <c r="I16" s="1600"/>
      <c r="J16" s="1600"/>
      <c r="K16" s="1600"/>
      <c r="L16" s="1600"/>
      <c r="M16" s="1600"/>
      <c r="N16" s="1600"/>
      <c r="O16" s="1600"/>
      <c r="P16" s="1600"/>
      <c r="Q16" s="1600"/>
      <c r="R16" s="1600"/>
      <c r="S16" s="1600"/>
    </row>
    <row r="17" spans="2:19">
      <c r="B17" s="570" t="s">
        <v>147</v>
      </c>
      <c r="C17" s="1602" t="s">
        <v>1481</v>
      </c>
      <c r="D17" s="1602"/>
      <c r="E17" s="1602"/>
      <c r="F17" s="1602"/>
      <c r="G17" s="1602"/>
      <c r="H17" s="1602"/>
      <c r="I17" s="1602"/>
      <c r="J17" s="1602"/>
      <c r="K17" s="1602"/>
      <c r="L17" s="1602"/>
      <c r="M17" s="1602"/>
      <c r="N17" s="1602"/>
      <c r="O17" s="1602"/>
      <c r="P17" s="1602"/>
      <c r="Q17" s="1602"/>
      <c r="R17" s="1602"/>
      <c r="S17" s="1602"/>
    </row>
    <row r="18" spans="2:19">
      <c r="B18" s="571" t="s">
        <v>132</v>
      </c>
      <c r="C18" s="1603" t="s">
        <v>1482</v>
      </c>
      <c r="D18" s="1603"/>
      <c r="E18" s="1603"/>
      <c r="F18" s="1603"/>
      <c r="G18" s="1603"/>
      <c r="H18" s="1603"/>
      <c r="I18" s="1603"/>
      <c r="J18" s="1603"/>
      <c r="K18" s="1603"/>
      <c r="L18" s="1603"/>
      <c r="M18" s="1603"/>
      <c r="N18" s="1603"/>
      <c r="O18" s="1603"/>
      <c r="P18" s="1603"/>
      <c r="Q18" s="1603"/>
      <c r="R18" s="1603"/>
      <c r="S18" s="1603"/>
    </row>
    <row r="19" spans="2:19">
      <c r="B19" s="1597" t="s">
        <v>134</v>
      </c>
      <c r="C19" s="1599" t="s">
        <v>1483</v>
      </c>
      <c r="D19" s="1599"/>
      <c r="E19" s="1599"/>
      <c r="F19" s="1599"/>
      <c r="G19" s="1599"/>
      <c r="H19" s="1599"/>
      <c r="I19" s="1599"/>
      <c r="J19" s="1599"/>
      <c r="K19" s="1599"/>
      <c r="L19" s="1599"/>
      <c r="M19" s="1599"/>
      <c r="N19" s="1599"/>
      <c r="O19" s="1599"/>
      <c r="P19" s="1599"/>
      <c r="Q19" s="1599"/>
      <c r="R19" s="1599"/>
      <c r="S19" s="1599"/>
    </row>
    <row r="20" spans="2:19">
      <c r="B20" s="1594"/>
      <c r="C20" s="568" t="s">
        <v>1470</v>
      </c>
      <c r="D20" s="1595" t="s">
        <v>1484</v>
      </c>
      <c r="E20" s="1595"/>
      <c r="F20" s="1595"/>
      <c r="G20" s="1595"/>
      <c r="H20" s="1595"/>
      <c r="I20" s="1595"/>
      <c r="J20" s="1595"/>
      <c r="K20" s="1595"/>
      <c r="L20" s="1595"/>
      <c r="M20" s="1595"/>
      <c r="N20" s="1595"/>
      <c r="O20" s="1595"/>
      <c r="P20" s="1595"/>
      <c r="Q20" s="1595"/>
      <c r="R20" s="1595"/>
      <c r="S20" s="1595"/>
    </row>
    <row r="21" spans="2:19">
      <c r="B21" s="1594"/>
      <c r="C21" s="568" t="s">
        <v>1470</v>
      </c>
      <c r="D21" s="1595" t="s">
        <v>1485</v>
      </c>
      <c r="E21" s="1595"/>
      <c r="F21" s="1595"/>
      <c r="G21" s="1595"/>
      <c r="H21" s="1595"/>
      <c r="I21" s="1595"/>
      <c r="J21" s="1595"/>
      <c r="K21" s="1595"/>
      <c r="L21" s="1595"/>
      <c r="M21" s="1595"/>
      <c r="N21" s="1595"/>
      <c r="O21" s="1595"/>
      <c r="P21" s="1595"/>
      <c r="Q21" s="1595"/>
      <c r="R21" s="1595"/>
      <c r="S21" s="1595"/>
    </row>
    <row r="22" spans="2:19">
      <c r="B22" s="1594"/>
      <c r="C22" s="568" t="s">
        <v>1470</v>
      </c>
      <c r="D22" s="1596" t="s">
        <v>1486</v>
      </c>
      <c r="E22" s="1596"/>
      <c r="F22" s="1596"/>
      <c r="G22" s="1596"/>
      <c r="H22" s="1596"/>
      <c r="I22" s="1596"/>
      <c r="J22" s="1596"/>
      <c r="K22" s="1596"/>
      <c r="L22" s="1596"/>
      <c r="M22" s="1596"/>
      <c r="N22" s="1596"/>
      <c r="O22" s="1596"/>
      <c r="P22" s="1596"/>
      <c r="Q22" s="1596"/>
      <c r="R22" s="1596"/>
      <c r="S22" s="1596"/>
    </row>
    <row r="23" spans="2:19" ht="42" customHeight="1">
      <c r="B23" s="1598"/>
      <c r="C23" s="569" t="s">
        <v>1470</v>
      </c>
      <c r="D23" s="1604" t="s">
        <v>1487</v>
      </c>
      <c r="E23" s="1604"/>
      <c r="F23" s="1604"/>
      <c r="G23" s="1604"/>
      <c r="H23" s="1604"/>
      <c r="I23" s="1604"/>
      <c r="J23" s="1604"/>
      <c r="K23" s="1604"/>
      <c r="L23" s="1604"/>
      <c r="M23" s="1604"/>
      <c r="N23" s="1604"/>
      <c r="O23" s="1604"/>
      <c r="P23" s="1604"/>
      <c r="Q23" s="1604"/>
      <c r="R23" s="1604"/>
      <c r="S23" s="1604"/>
    </row>
    <row r="24" spans="2:19">
      <c r="B24" s="1594" t="s">
        <v>137</v>
      </c>
      <c r="C24" s="1595" t="s">
        <v>1488</v>
      </c>
      <c r="D24" s="1595"/>
      <c r="E24" s="1595"/>
      <c r="F24" s="1595"/>
      <c r="G24" s="1595"/>
      <c r="H24" s="1595"/>
      <c r="I24" s="1595"/>
      <c r="J24" s="1595"/>
      <c r="K24" s="1595"/>
      <c r="L24" s="1595"/>
      <c r="M24" s="1595"/>
      <c r="N24" s="1595"/>
      <c r="O24" s="1595"/>
      <c r="P24" s="1595"/>
      <c r="Q24" s="1595"/>
      <c r="R24" s="1595"/>
      <c r="S24" s="1595"/>
    </row>
    <row r="25" spans="2:19">
      <c r="B25" s="1594"/>
      <c r="C25" s="568" t="s">
        <v>1470</v>
      </c>
      <c r="D25" s="1596" t="s">
        <v>1489</v>
      </c>
      <c r="E25" s="1596"/>
      <c r="F25" s="1596"/>
      <c r="G25" s="1596"/>
      <c r="H25" s="1596"/>
      <c r="I25" s="1596"/>
      <c r="J25" s="1596"/>
      <c r="K25" s="1596"/>
      <c r="L25" s="1596"/>
      <c r="M25" s="1596"/>
      <c r="N25" s="1596"/>
      <c r="O25" s="1596"/>
      <c r="P25" s="1596"/>
      <c r="Q25" s="1596"/>
      <c r="R25" s="1596"/>
      <c r="S25" s="1596"/>
    </row>
    <row r="26" spans="2:19">
      <c r="B26" s="1594"/>
      <c r="C26" s="568" t="s">
        <v>1470</v>
      </c>
      <c r="D26" s="1596" t="s">
        <v>1490</v>
      </c>
      <c r="E26" s="1596"/>
      <c r="F26" s="1596"/>
      <c r="G26" s="1596"/>
      <c r="H26" s="1596"/>
      <c r="I26" s="1596"/>
      <c r="J26" s="1596"/>
      <c r="K26" s="1596"/>
      <c r="L26" s="1596"/>
      <c r="M26" s="1596"/>
      <c r="N26" s="1596"/>
      <c r="O26" s="1596"/>
      <c r="P26" s="1596"/>
      <c r="Q26" s="1596"/>
      <c r="R26" s="1596"/>
      <c r="S26" s="1596"/>
    </row>
    <row r="27" spans="2:19">
      <c r="B27" s="1594"/>
      <c r="C27" s="568" t="s">
        <v>1470</v>
      </c>
      <c r="D27" s="1600" t="s">
        <v>1491</v>
      </c>
      <c r="E27" s="1600"/>
      <c r="F27" s="1600"/>
      <c r="G27" s="1600"/>
      <c r="H27" s="1600"/>
      <c r="I27" s="1600"/>
      <c r="J27" s="1600"/>
      <c r="K27" s="1600"/>
      <c r="L27" s="1600"/>
      <c r="M27" s="1600"/>
      <c r="N27" s="1600"/>
      <c r="O27" s="1600"/>
      <c r="P27" s="1600"/>
      <c r="Q27" s="1600"/>
      <c r="R27" s="1600"/>
      <c r="S27" s="1600"/>
    </row>
    <row r="28" spans="2:19">
      <c r="B28" s="1597" t="s">
        <v>140</v>
      </c>
      <c r="C28" s="1601" t="s">
        <v>1492</v>
      </c>
      <c r="D28" s="1601"/>
      <c r="E28" s="1601"/>
      <c r="F28" s="1601"/>
      <c r="G28" s="1601"/>
      <c r="H28" s="1601"/>
      <c r="I28" s="1601"/>
      <c r="J28" s="1601"/>
      <c r="K28" s="1601"/>
      <c r="L28" s="1601"/>
      <c r="M28" s="1601"/>
      <c r="N28" s="1601"/>
      <c r="O28" s="1601"/>
      <c r="P28" s="1601"/>
      <c r="Q28" s="1601"/>
      <c r="R28" s="1601"/>
      <c r="S28" s="1601"/>
    </row>
    <row r="29" spans="2:19">
      <c r="B29" s="1594"/>
      <c r="C29" s="568" t="s">
        <v>1470</v>
      </c>
      <c r="D29" s="1596" t="s">
        <v>1493</v>
      </c>
      <c r="E29" s="1596"/>
      <c r="F29" s="1596"/>
      <c r="G29" s="1596"/>
      <c r="H29" s="1596"/>
      <c r="I29" s="1596"/>
      <c r="J29" s="1596"/>
      <c r="K29" s="1596"/>
      <c r="L29" s="1596"/>
      <c r="M29" s="1596"/>
      <c r="N29" s="1596"/>
      <c r="O29" s="1596"/>
      <c r="P29" s="1596"/>
      <c r="Q29" s="1596"/>
      <c r="R29" s="1596"/>
      <c r="S29" s="1596"/>
    </row>
    <row r="30" spans="2:19">
      <c r="B30" s="570" t="s">
        <v>284</v>
      </c>
      <c r="C30" s="1605" t="s">
        <v>1494</v>
      </c>
      <c r="D30" s="1605"/>
      <c r="E30" s="1605"/>
      <c r="F30" s="1605"/>
      <c r="G30" s="1605"/>
      <c r="H30" s="1605"/>
      <c r="I30" s="1605"/>
      <c r="J30" s="1605"/>
      <c r="K30" s="1605"/>
      <c r="L30" s="1605"/>
      <c r="M30" s="1605"/>
      <c r="N30" s="1605"/>
      <c r="O30" s="1605"/>
      <c r="P30" s="1605"/>
      <c r="Q30" s="1605"/>
      <c r="R30" s="1605"/>
      <c r="S30" s="1605"/>
    </row>
    <row r="31" spans="2:19">
      <c r="B31" s="1597" t="s">
        <v>333</v>
      </c>
      <c r="C31" s="1599" t="s">
        <v>1495</v>
      </c>
      <c r="D31" s="1599"/>
      <c r="E31" s="1599"/>
      <c r="F31" s="1599"/>
      <c r="G31" s="1599"/>
      <c r="H31" s="1599"/>
      <c r="I31" s="1599"/>
      <c r="J31" s="1599"/>
      <c r="K31" s="1599"/>
      <c r="L31" s="1599"/>
      <c r="M31" s="1599"/>
      <c r="N31" s="1599"/>
      <c r="O31" s="1599"/>
      <c r="P31" s="1599"/>
      <c r="Q31" s="1599"/>
      <c r="R31" s="1599"/>
      <c r="S31" s="1599"/>
    </row>
    <row r="32" spans="2:19">
      <c r="B32" s="1598"/>
      <c r="C32" s="569" t="s">
        <v>1470</v>
      </c>
      <c r="D32" s="1604" t="s">
        <v>1496</v>
      </c>
      <c r="E32" s="1604"/>
      <c r="F32" s="1604"/>
      <c r="G32" s="1604"/>
      <c r="H32" s="1604"/>
      <c r="I32" s="1604"/>
      <c r="J32" s="1604"/>
      <c r="K32" s="1604"/>
      <c r="L32" s="1604"/>
      <c r="M32" s="1604"/>
      <c r="N32" s="1604"/>
      <c r="O32" s="1604"/>
      <c r="P32" s="1604"/>
      <c r="Q32" s="1604"/>
      <c r="R32" s="1604"/>
      <c r="S32" s="1604"/>
    </row>
    <row r="33" spans="2:19">
      <c r="B33" s="570" t="s">
        <v>1497</v>
      </c>
      <c r="C33" s="1606" t="s">
        <v>1498</v>
      </c>
      <c r="D33" s="1606"/>
      <c r="E33" s="1606"/>
      <c r="F33" s="1606"/>
      <c r="G33" s="1606"/>
      <c r="H33" s="1606"/>
      <c r="I33" s="1606"/>
      <c r="J33" s="1606"/>
      <c r="K33" s="1606"/>
      <c r="L33" s="1606"/>
      <c r="M33" s="1606"/>
      <c r="N33" s="1606"/>
      <c r="O33" s="1606"/>
      <c r="P33" s="1606"/>
      <c r="Q33" s="1606"/>
      <c r="R33" s="1606"/>
      <c r="S33" s="1606"/>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defaultColWidth="9.140625" defaultRowHeight="15"/>
  <cols>
    <col min="1" max="1" width="9.140625" style="3"/>
    <col min="2" max="2" width="9.5703125" style="3" customWidth="1"/>
    <col min="3" max="3" width="8.140625" style="3" customWidth="1"/>
    <col min="4" max="4" width="9.140625" style="3"/>
    <col min="5" max="5" width="72.42578125" style="3" customWidth="1"/>
    <col min="6" max="6" width="20.140625" style="3" customWidth="1"/>
    <col min="7" max="8" width="22" style="3" customWidth="1"/>
    <col min="9" max="9" width="44.42578125" style="3" customWidth="1"/>
    <col min="10" max="16384" width="9.140625" style="3"/>
  </cols>
  <sheetData>
    <row r="1" spans="1:9">
      <c r="C1" s="4" t="s">
        <v>1463</v>
      </c>
    </row>
    <row r="3" spans="1:9">
      <c r="F3" s="402" t="s">
        <v>7</v>
      </c>
      <c r="G3" s="402" t="s">
        <v>8</v>
      </c>
      <c r="H3" s="402" t="s">
        <v>9</v>
      </c>
      <c r="I3" s="402" t="s">
        <v>46</v>
      </c>
    </row>
    <row r="4" spans="1:9" ht="30">
      <c r="C4" s="1564"/>
      <c r="D4" s="1564"/>
      <c r="E4" s="1564"/>
      <c r="F4" s="5" t="s">
        <v>1499</v>
      </c>
      <c r="G4" s="5" t="s">
        <v>1500</v>
      </c>
      <c r="H4" s="5" t="s">
        <v>1501</v>
      </c>
      <c r="I4" s="142" t="s">
        <v>1502</v>
      </c>
    </row>
    <row r="5" spans="1:9" ht="15" customHeight="1">
      <c r="A5" s="572"/>
      <c r="B5" s="402">
        <v>1</v>
      </c>
      <c r="C5" s="1607" t="s">
        <v>1503</v>
      </c>
      <c r="D5" s="1608"/>
      <c r="E5" s="169" t="s">
        <v>1504</v>
      </c>
      <c r="F5" s="169"/>
      <c r="G5" s="169"/>
      <c r="H5" s="169"/>
      <c r="I5" s="169"/>
    </row>
    <row r="6" spans="1:9">
      <c r="B6" s="402">
        <v>2</v>
      </c>
      <c r="C6" s="1609"/>
      <c r="D6" s="1250"/>
      <c r="E6" s="169" t="s">
        <v>1505</v>
      </c>
      <c r="F6" s="169"/>
      <c r="G6" s="169"/>
      <c r="H6" s="169"/>
      <c r="I6" s="169"/>
    </row>
    <row r="7" spans="1:9">
      <c r="B7" s="402">
        <v>3</v>
      </c>
      <c r="C7" s="1609"/>
      <c r="D7" s="1250"/>
      <c r="E7" s="573" t="s">
        <v>1506</v>
      </c>
      <c r="F7" s="169"/>
      <c r="G7" s="169"/>
      <c r="H7" s="169"/>
      <c r="I7" s="169"/>
    </row>
    <row r="8" spans="1:9">
      <c r="B8" s="402">
        <v>4</v>
      </c>
      <c r="C8" s="1609"/>
      <c r="D8" s="1250"/>
      <c r="E8" s="573" t="s">
        <v>1507</v>
      </c>
      <c r="F8" s="574"/>
      <c r="G8" s="574"/>
      <c r="H8" s="574"/>
      <c r="I8" s="574"/>
    </row>
    <row r="9" spans="1:9">
      <c r="B9" s="402" t="s">
        <v>1508</v>
      </c>
      <c r="C9" s="1609"/>
      <c r="D9" s="1250"/>
      <c r="E9" s="575" t="s">
        <v>1509</v>
      </c>
      <c r="F9" s="169"/>
      <c r="G9" s="169"/>
      <c r="H9" s="169"/>
      <c r="I9" s="169"/>
    </row>
    <row r="10" spans="1:9">
      <c r="B10" s="402">
        <v>5</v>
      </c>
      <c r="C10" s="1609"/>
      <c r="D10" s="1250"/>
      <c r="E10" s="575" t="s">
        <v>1510</v>
      </c>
      <c r="F10" s="169"/>
      <c r="G10" s="169"/>
      <c r="H10" s="169"/>
      <c r="I10" s="169"/>
    </row>
    <row r="11" spans="1:9">
      <c r="B11" s="402" t="s">
        <v>1511</v>
      </c>
      <c r="C11" s="1609"/>
      <c r="D11" s="1250"/>
      <c r="E11" s="573" t="s">
        <v>1512</v>
      </c>
      <c r="F11" s="169"/>
      <c r="G11" s="169"/>
      <c r="H11" s="169"/>
      <c r="I11" s="169"/>
    </row>
    <row r="12" spans="1:9">
      <c r="B12" s="402">
        <v>6</v>
      </c>
      <c r="C12" s="1609"/>
      <c r="D12" s="1250"/>
      <c r="E12" s="573" t="s">
        <v>1507</v>
      </c>
      <c r="F12" s="574"/>
      <c r="G12" s="574"/>
      <c r="H12" s="574"/>
      <c r="I12" s="574"/>
    </row>
    <row r="13" spans="1:9">
      <c r="B13" s="402">
        <v>7</v>
      </c>
      <c r="C13" s="1609"/>
      <c r="D13" s="1250"/>
      <c r="E13" s="573" t="s">
        <v>1513</v>
      </c>
      <c r="F13" s="169"/>
      <c r="G13" s="169"/>
      <c r="H13" s="169"/>
      <c r="I13" s="169"/>
    </row>
    <row r="14" spans="1:9">
      <c r="B14" s="402">
        <v>8</v>
      </c>
      <c r="C14" s="1610"/>
      <c r="D14" s="1252"/>
      <c r="E14" s="573" t="s">
        <v>1507</v>
      </c>
      <c r="F14" s="574"/>
      <c r="G14" s="574"/>
      <c r="H14" s="574"/>
      <c r="I14" s="574"/>
    </row>
    <row r="15" spans="1:9">
      <c r="B15" s="402">
        <v>9</v>
      </c>
      <c r="C15" s="1611" t="s">
        <v>1514</v>
      </c>
      <c r="D15" s="1611"/>
      <c r="E15" s="169" t="s">
        <v>1504</v>
      </c>
      <c r="F15" s="169"/>
      <c r="G15" s="169"/>
      <c r="H15" s="169"/>
      <c r="I15" s="169"/>
    </row>
    <row r="16" spans="1:9">
      <c r="B16" s="402">
        <v>10</v>
      </c>
      <c r="C16" s="1611"/>
      <c r="D16" s="1611"/>
      <c r="E16" s="169" t="s">
        <v>1515</v>
      </c>
      <c r="F16" s="169"/>
      <c r="G16" s="169"/>
      <c r="H16" s="169"/>
      <c r="I16" s="169"/>
    </row>
    <row r="17" spans="2:9">
      <c r="B17" s="402">
        <v>11</v>
      </c>
      <c r="C17" s="1611"/>
      <c r="D17" s="1611"/>
      <c r="E17" s="573" t="s">
        <v>1506</v>
      </c>
      <c r="F17" s="169"/>
      <c r="G17" s="169"/>
      <c r="H17" s="169"/>
      <c r="I17" s="169"/>
    </row>
    <row r="18" spans="2:9">
      <c r="B18" s="402">
        <v>12</v>
      </c>
      <c r="C18" s="1611"/>
      <c r="D18" s="1611"/>
      <c r="E18" s="576" t="s">
        <v>1516</v>
      </c>
      <c r="F18" s="169"/>
      <c r="G18" s="169"/>
      <c r="H18" s="169"/>
      <c r="I18" s="169"/>
    </row>
    <row r="19" spans="2:9">
      <c r="B19" s="402" t="s">
        <v>1517</v>
      </c>
      <c r="C19" s="1611"/>
      <c r="D19" s="1611"/>
      <c r="E19" s="575" t="s">
        <v>1509</v>
      </c>
      <c r="F19" s="169"/>
      <c r="G19" s="169"/>
      <c r="H19" s="169"/>
      <c r="I19" s="169"/>
    </row>
    <row r="20" spans="2:9">
      <c r="B20" s="402" t="s">
        <v>1518</v>
      </c>
      <c r="C20" s="1611"/>
      <c r="D20" s="1611"/>
      <c r="E20" s="576" t="s">
        <v>1516</v>
      </c>
      <c r="F20" s="169"/>
      <c r="G20" s="169"/>
      <c r="H20" s="169"/>
      <c r="I20" s="169"/>
    </row>
    <row r="21" spans="2:9">
      <c r="B21" s="402" t="s">
        <v>1519</v>
      </c>
      <c r="C21" s="1611"/>
      <c r="D21" s="1611"/>
      <c r="E21" s="575" t="s">
        <v>1510</v>
      </c>
      <c r="F21" s="169"/>
      <c r="G21" s="169"/>
      <c r="H21" s="169"/>
      <c r="I21" s="169"/>
    </row>
    <row r="22" spans="2:9">
      <c r="B22" s="402" t="s">
        <v>1520</v>
      </c>
      <c r="C22" s="1611"/>
      <c r="D22" s="1611"/>
      <c r="E22" s="576" t="s">
        <v>1516</v>
      </c>
      <c r="F22" s="169"/>
      <c r="G22" s="169"/>
      <c r="H22" s="169"/>
      <c r="I22" s="169"/>
    </row>
    <row r="23" spans="2:9">
      <c r="B23" s="402" t="s">
        <v>1521</v>
      </c>
      <c r="C23" s="1611"/>
      <c r="D23" s="1611"/>
      <c r="E23" s="573" t="s">
        <v>1512</v>
      </c>
      <c r="F23" s="169"/>
      <c r="G23" s="169"/>
      <c r="H23" s="169"/>
      <c r="I23" s="169"/>
    </row>
    <row r="24" spans="2:9">
      <c r="B24" s="402" t="s">
        <v>1522</v>
      </c>
      <c r="C24" s="1611"/>
      <c r="D24" s="1611"/>
      <c r="E24" s="576" t="s">
        <v>1516</v>
      </c>
      <c r="F24" s="169"/>
      <c r="G24" s="169"/>
      <c r="H24" s="169"/>
      <c r="I24" s="169"/>
    </row>
    <row r="25" spans="2:9">
      <c r="B25" s="402">
        <v>15</v>
      </c>
      <c r="C25" s="1611"/>
      <c r="D25" s="1611"/>
      <c r="E25" s="573" t="s">
        <v>1513</v>
      </c>
      <c r="F25" s="169"/>
      <c r="G25" s="169"/>
      <c r="H25" s="169"/>
      <c r="I25" s="169"/>
    </row>
    <row r="26" spans="2:9">
      <c r="B26" s="402">
        <v>16</v>
      </c>
      <c r="C26" s="1611"/>
      <c r="D26" s="1611"/>
      <c r="E26" s="576" t="s">
        <v>1516</v>
      </c>
      <c r="F26" s="169"/>
      <c r="G26" s="169"/>
      <c r="H26" s="169"/>
      <c r="I26" s="169"/>
    </row>
    <row r="27" spans="2:9">
      <c r="B27" s="402">
        <v>17</v>
      </c>
      <c r="C27" s="1564" t="s">
        <v>1523</v>
      </c>
      <c r="D27" s="1564"/>
      <c r="E27" s="1564"/>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defaultColWidth="9.140625" defaultRowHeight="15"/>
  <cols>
    <col min="1" max="1" width="5" style="3" customWidth="1"/>
    <col min="2" max="2" width="43" style="3" customWidth="1"/>
    <col min="3" max="3" width="75.42578125" style="3" customWidth="1"/>
    <col min="4" max="4" width="24.42578125" style="3" customWidth="1"/>
    <col min="5" max="5" width="23.42578125" style="3" customWidth="1"/>
    <col min="6" max="6" width="21" style="3" customWidth="1"/>
    <col min="7" max="7" width="25" style="3" customWidth="1"/>
    <col min="8" max="8" width="25.42578125" style="3" customWidth="1"/>
    <col min="9" max="9" width="23.140625" style="3" customWidth="1"/>
    <col min="10" max="10" width="29.5703125" style="3" customWidth="1"/>
    <col min="11" max="11" width="22" style="3" customWidth="1"/>
    <col min="12" max="12" width="16.42578125" style="3" customWidth="1"/>
    <col min="13" max="13" width="14.85546875" style="3" customWidth="1"/>
    <col min="14" max="14" width="14.5703125" style="3" customWidth="1"/>
    <col min="15" max="15" width="31.5703125" style="3" customWidth="1"/>
    <col min="16" max="16384" width="9.140625" style="3"/>
  </cols>
  <sheetData>
    <row r="1" spans="1:7">
      <c r="B1" s="4" t="s">
        <v>1464</v>
      </c>
    </row>
    <row r="4" spans="1:7">
      <c r="B4" s="4"/>
      <c r="D4" s="402" t="s">
        <v>7</v>
      </c>
      <c r="E4" s="402" t="s">
        <v>8</v>
      </c>
      <c r="F4" s="402" t="s">
        <v>9</v>
      </c>
      <c r="G4" s="402" t="s">
        <v>46</v>
      </c>
    </row>
    <row r="5" spans="1:7" ht="30">
      <c r="B5" s="1615"/>
      <c r="C5" s="1616"/>
      <c r="D5" s="5" t="s">
        <v>1499</v>
      </c>
      <c r="E5" s="5" t="s">
        <v>1500</v>
      </c>
      <c r="F5" s="5" t="s">
        <v>1501</v>
      </c>
      <c r="G5" s="5" t="s">
        <v>1502</v>
      </c>
    </row>
    <row r="6" spans="1:7">
      <c r="A6" s="402"/>
      <c r="B6" s="1612" t="s">
        <v>1524</v>
      </c>
      <c r="C6" s="1613"/>
      <c r="D6" s="1613"/>
      <c r="E6" s="1613"/>
      <c r="F6" s="1613"/>
      <c r="G6" s="1614"/>
    </row>
    <row r="7" spans="1:7">
      <c r="A7" s="402">
        <v>1</v>
      </c>
      <c r="B7" s="1617" t="s">
        <v>1525</v>
      </c>
      <c r="C7" s="1618"/>
      <c r="D7" s="169"/>
      <c r="E7" s="169"/>
      <c r="F7" s="169"/>
      <c r="G7" s="169"/>
    </row>
    <row r="8" spans="1:7">
      <c r="A8" s="402">
        <v>2</v>
      </c>
      <c r="B8" s="1617" t="s">
        <v>1526</v>
      </c>
      <c r="C8" s="1618"/>
      <c r="D8" s="169"/>
      <c r="E8" s="169"/>
      <c r="F8" s="169"/>
      <c r="G8" s="169"/>
    </row>
    <row r="9" spans="1:7">
      <c r="A9" s="402">
        <v>3</v>
      </c>
      <c r="B9" s="1619" t="s">
        <v>1527</v>
      </c>
      <c r="C9" s="1620"/>
      <c r="D9" s="577"/>
      <c r="E9" s="577"/>
      <c r="F9" s="577"/>
      <c r="G9" s="578"/>
    </row>
    <row r="10" spans="1:7">
      <c r="A10" s="402"/>
      <c r="B10" s="1612" t="s">
        <v>1528</v>
      </c>
      <c r="C10" s="1613"/>
      <c r="D10" s="1613"/>
      <c r="E10" s="1613"/>
      <c r="F10" s="1613"/>
      <c r="G10" s="1614"/>
    </row>
    <row r="11" spans="1:7">
      <c r="A11" s="402">
        <v>4</v>
      </c>
      <c r="B11" s="1617" t="s">
        <v>1529</v>
      </c>
      <c r="C11" s="1618"/>
      <c r="D11" s="169"/>
      <c r="E11" s="169"/>
      <c r="F11" s="169"/>
      <c r="G11" s="169"/>
    </row>
    <row r="12" spans="1:7">
      <c r="A12" s="402">
        <v>5</v>
      </c>
      <c r="B12" s="1617" t="s">
        <v>1530</v>
      </c>
      <c r="C12" s="1618"/>
      <c r="D12" s="169"/>
      <c r="E12" s="169"/>
      <c r="F12" s="169"/>
      <c r="G12" s="169"/>
    </row>
    <row r="13" spans="1:7">
      <c r="A13" s="402"/>
      <c r="B13" s="1612" t="s">
        <v>1531</v>
      </c>
      <c r="C13" s="1613"/>
      <c r="D13" s="1613"/>
      <c r="E13" s="1613"/>
      <c r="F13" s="1613"/>
      <c r="G13" s="1614"/>
    </row>
    <row r="14" spans="1:7">
      <c r="A14" s="402">
        <v>6</v>
      </c>
      <c r="B14" s="1617" t="s">
        <v>1532</v>
      </c>
      <c r="C14" s="1618"/>
      <c r="D14" s="169"/>
      <c r="E14" s="169"/>
      <c r="F14" s="169"/>
      <c r="G14" s="169"/>
    </row>
    <row r="15" spans="1:7">
      <c r="A15" s="402">
        <v>7</v>
      </c>
      <c r="B15" s="1617" t="s">
        <v>1533</v>
      </c>
      <c r="C15" s="1618"/>
      <c r="D15" s="169"/>
      <c r="E15" s="169"/>
      <c r="F15" s="169"/>
      <c r="G15" s="169"/>
    </row>
    <row r="16" spans="1:7">
      <c r="A16" s="402">
        <v>8</v>
      </c>
      <c r="B16" s="1619" t="s">
        <v>1534</v>
      </c>
      <c r="C16" s="1620"/>
      <c r="D16" s="169"/>
      <c r="E16" s="169"/>
      <c r="F16" s="169"/>
      <c r="G16" s="169"/>
    </row>
    <row r="17" spans="1:7" ht="15" customHeight="1">
      <c r="A17" s="402">
        <v>9</v>
      </c>
      <c r="B17" s="1619" t="s">
        <v>1535</v>
      </c>
      <c r="C17" s="1620"/>
      <c r="D17" s="169"/>
      <c r="E17" s="169"/>
      <c r="F17" s="169"/>
      <c r="G17" s="169"/>
    </row>
    <row r="18" spans="1:7" ht="15" customHeight="1">
      <c r="A18" s="402">
        <v>10</v>
      </c>
      <c r="B18" s="1619" t="s">
        <v>1536</v>
      </c>
      <c r="C18" s="1620"/>
      <c r="D18" s="169"/>
      <c r="E18" s="169"/>
      <c r="F18" s="169"/>
      <c r="G18" s="169"/>
    </row>
    <row r="19" spans="1:7">
      <c r="A19" s="402">
        <v>11</v>
      </c>
      <c r="B19" s="1619" t="s">
        <v>1537</v>
      </c>
      <c r="C19" s="1620"/>
      <c r="D19" s="169"/>
      <c r="E19" s="169"/>
      <c r="F19" s="169"/>
      <c r="G19" s="169"/>
    </row>
    <row r="25" spans="1:7">
      <c r="B25" s="1595"/>
      <c r="C25" s="1595"/>
      <c r="D25" s="1595"/>
      <c r="E25" s="1595"/>
      <c r="F25" s="1595"/>
      <c r="G25" s="1595"/>
    </row>
    <row r="29" spans="1:7" ht="29.25" customHeight="1"/>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defaultColWidth="9.140625" defaultRowHeight="15"/>
  <cols>
    <col min="1" max="1" width="9.140625" style="3"/>
    <col min="2" max="2" width="28.5703125" style="3" customWidth="1"/>
    <col min="3" max="7" width="20" style="3" customWidth="1"/>
    <col min="8" max="8" width="20" style="579" customWidth="1"/>
    <col min="9" max="9" width="20" style="3" customWidth="1"/>
    <col min="10" max="10" width="22.140625" style="3" customWidth="1"/>
    <col min="11" max="11" width="9.140625" style="3"/>
    <col min="12" max="12" width="255.5703125" style="3" bestFit="1" customWidth="1"/>
    <col min="13" max="16384" width="9.140625" style="3"/>
  </cols>
  <sheetData>
    <row r="1" spans="1:24">
      <c r="B1" s="4" t="s">
        <v>1465</v>
      </c>
    </row>
    <row r="2" spans="1:24" ht="14.25" customHeight="1">
      <c r="B2" s="580"/>
      <c r="C2" s="580"/>
      <c r="D2" s="580"/>
      <c r="E2" s="580"/>
      <c r="F2" s="580"/>
      <c r="G2" s="580"/>
      <c r="H2" s="581"/>
      <c r="I2" s="580"/>
    </row>
    <row r="3" spans="1:24">
      <c r="D3" s="580"/>
      <c r="E3" s="580"/>
      <c r="F3" s="580"/>
      <c r="G3" s="580"/>
      <c r="H3" s="581"/>
    </row>
    <row r="4" spans="1:24">
      <c r="C4" s="402" t="s">
        <v>7</v>
      </c>
      <c r="D4" s="402" t="s">
        <v>8</v>
      </c>
      <c r="E4" s="402" t="s">
        <v>9</v>
      </c>
      <c r="F4" s="402" t="s">
        <v>46</v>
      </c>
      <c r="G4" s="402" t="s">
        <v>47</v>
      </c>
      <c r="H4" s="402" t="s">
        <v>155</v>
      </c>
      <c r="I4" s="402" t="s">
        <v>1538</v>
      </c>
      <c r="J4" s="402" t="s">
        <v>1539</v>
      </c>
    </row>
    <row r="5" spans="1:24" ht="186.75" customHeight="1">
      <c r="B5" s="515" t="s">
        <v>1540</v>
      </c>
      <c r="C5" s="582" t="s">
        <v>1541</v>
      </c>
      <c r="D5" s="582" t="s">
        <v>1542</v>
      </c>
      <c r="E5" s="582" t="s">
        <v>1543</v>
      </c>
      <c r="F5" s="582" t="s">
        <v>1544</v>
      </c>
      <c r="G5" s="582" t="s">
        <v>1545</v>
      </c>
      <c r="H5" s="582" t="s">
        <v>1546</v>
      </c>
      <c r="I5" s="582" t="s">
        <v>1547</v>
      </c>
      <c r="J5" s="582" t="s">
        <v>1548</v>
      </c>
      <c r="L5" s="583"/>
      <c r="M5" s="584"/>
      <c r="N5" s="584"/>
      <c r="O5" s="584"/>
      <c r="P5" s="584"/>
      <c r="Q5" s="584"/>
      <c r="R5" s="584"/>
      <c r="S5" s="584"/>
      <c r="T5" s="584"/>
      <c r="U5" s="584"/>
      <c r="V5" s="584"/>
      <c r="W5" s="584"/>
      <c r="X5" s="584"/>
    </row>
    <row r="6" spans="1:24">
      <c r="A6" s="402">
        <v>1</v>
      </c>
      <c r="B6" s="212" t="s">
        <v>1499</v>
      </c>
      <c r="C6" s="169"/>
      <c r="D6" s="169"/>
      <c r="E6" s="169"/>
      <c r="F6" s="169"/>
      <c r="G6" s="169"/>
      <c r="H6" s="585"/>
      <c r="I6" s="169"/>
      <c r="J6" s="169"/>
    </row>
    <row r="7" spans="1:24">
      <c r="A7" s="402">
        <v>2</v>
      </c>
      <c r="B7" s="575" t="s">
        <v>1549</v>
      </c>
      <c r="C7" s="169"/>
      <c r="D7" s="169"/>
      <c r="E7" s="169"/>
      <c r="F7" s="169"/>
      <c r="G7" s="169"/>
      <c r="H7" s="585"/>
      <c r="I7" s="169"/>
      <c r="J7" s="169"/>
    </row>
    <row r="8" spans="1:24" ht="45">
      <c r="A8" s="402">
        <v>3</v>
      </c>
      <c r="B8" s="575" t="s">
        <v>1550</v>
      </c>
      <c r="C8" s="169"/>
      <c r="D8" s="169"/>
      <c r="E8" s="169"/>
      <c r="F8" s="169"/>
      <c r="G8" s="169"/>
      <c r="H8" s="585"/>
      <c r="I8" s="169"/>
      <c r="J8" s="169"/>
    </row>
    <row r="9" spans="1:24" ht="45">
      <c r="A9" s="402">
        <v>4</v>
      </c>
      <c r="B9" s="575" t="s">
        <v>1551</v>
      </c>
      <c r="C9" s="169"/>
      <c r="D9" s="169"/>
      <c r="E9" s="169"/>
      <c r="F9" s="169"/>
      <c r="G9" s="169"/>
      <c r="H9" s="585"/>
      <c r="I9" s="169"/>
      <c r="J9" s="169"/>
    </row>
    <row r="10" spans="1:24">
      <c r="A10" s="402">
        <v>5</v>
      </c>
      <c r="B10" s="575" t="s">
        <v>1552</v>
      </c>
      <c r="C10" s="169"/>
      <c r="D10" s="169"/>
      <c r="E10" s="169"/>
      <c r="F10" s="169"/>
      <c r="G10" s="169"/>
      <c r="H10" s="585"/>
      <c r="I10" s="169"/>
      <c r="J10" s="169"/>
    </row>
    <row r="11" spans="1:24">
      <c r="A11" s="402">
        <v>6</v>
      </c>
      <c r="B11" s="575" t="s">
        <v>1553</v>
      </c>
      <c r="C11" s="169"/>
      <c r="D11" s="169"/>
      <c r="E11" s="169"/>
      <c r="F11" s="169"/>
      <c r="G11" s="169"/>
      <c r="H11" s="585"/>
      <c r="I11" s="169"/>
      <c r="J11" s="169"/>
    </row>
    <row r="12" spans="1:24">
      <c r="A12" s="39">
        <v>7</v>
      </c>
      <c r="B12" s="212" t="s">
        <v>1554</v>
      </c>
      <c r="C12" s="169"/>
      <c r="D12" s="169"/>
      <c r="E12" s="169"/>
      <c r="F12" s="169"/>
      <c r="G12" s="169"/>
      <c r="H12" s="585"/>
      <c r="I12" s="169"/>
      <c r="J12" s="169"/>
    </row>
    <row r="13" spans="1:24">
      <c r="A13" s="39">
        <v>8</v>
      </c>
      <c r="B13" s="575" t="s">
        <v>1549</v>
      </c>
      <c r="C13" s="169"/>
      <c r="D13" s="169"/>
      <c r="E13" s="169"/>
      <c r="F13" s="169"/>
      <c r="G13" s="169"/>
      <c r="H13" s="585"/>
      <c r="I13" s="169"/>
      <c r="J13" s="169"/>
    </row>
    <row r="14" spans="1:24" ht="45">
      <c r="A14" s="39">
        <v>9</v>
      </c>
      <c r="B14" s="575" t="s">
        <v>1550</v>
      </c>
      <c r="C14" s="169"/>
      <c r="D14" s="169"/>
      <c r="E14" s="169"/>
      <c r="F14" s="169"/>
      <c r="G14" s="169"/>
      <c r="H14" s="585"/>
      <c r="I14" s="169"/>
      <c r="J14" s="169"/>
    </row>
    <row r="15" spans="1:24" ht="45">
      <c r="A15" s="39">
        <v>10</v>
      </c>
      <c r="B15" s="575" t="s">
        <v>1551</v>
      </c>
      <c r="C15" s="169"/>
      <c r="D15" s="169"/>
      <c r="E15" s="169"/>
      <c r="F15" s="169"/>
      <c r="G15" s="169"/>
      <c r="H15" s="585"/>
      <c r="I15" s="169"/>
      <c r="J15" s="169"/>
    </row>
    <row r="16" spans="1:24">
      <c r="A16" s="39">
        <v>11</v>
      </c>
      <c r="B16" s="575" t="s">
        <v>1552</v>
      </c>
      <c r="C16" s="169"/>
      <c r="D16" s="169"/>
      <c r="E16" s="169"/>
      <c r="F16" s="169"/>
      <c r="G16" s="169"/>
      <c r="H16" s="585"/>
      <c r="I16" s="169"/>
      <c r="J16" s="169"/>
    </row>
    <row r="17" spans="1:12">
      <c r="A17" s="39">
        <v>12</v>
      </c>
      <c r="B17" s="575" t="s">
        <v>1553</v>
      </c>
      <c r="C17" s="169"/>
      <c r="D17" s="169"/>
      <c r="E17" s="169"/>
      <c r="F17" s="169"/>
      <c r="G17" s="169"/>
      <c r="H17" s="585"/>
      <c r="I17" s="169"/>
      <c r="J17" s="169"/>
    </row>
    <row r="18" spans="1:12">
      <c r="A18" s="39">
        <v>13</v>
      </c>
      <c r="B18" s="3" t="s">
        <v>1501</v>
      </c>
      <c r="C18" s="169"/>
      <c r="D18" s="169"/>
      <c r="E18" s="169"/>
      <c r="F18" s="169"/>
      <c r="G18" s="169"/>
      <c r="H18" s="585"/>
      <c r="I18" s="169"/>
      <c r="J18" s="169"/>
    </row>
    <row r="19" spans="1:12">
      <c r="A19" s="39">
        <v>14</v>
      </c>
      <c r="B19" s="575" t="s">
        <v>1549</v>
      </c>
      <c r="C19" s="169"/>
      <c r="D19" s="169"/>
      <c r="E19" s="169"/>
      <c r="F19" s="169"/>
      <c r="G19" s="169"/>
      <c r="H19" s="585"/>
      <c r="I19" s="169"/>
      <c r="J19" s="169"/>
    </row>
    <row r="20" spans="1:12" ht="45">
      <c r="A20" s="39">
        <v>15</v>
      </c>
      <c r="B20" s="575" t="s">
        <v>1550</v>
      </c>
      <c r="C20" s="169"/>
      <c r="D20" s="169"/>
      <c r="E20" s="169"/>
      <c r="F20" s="169"/>
      <c r="G20" s="169"/>
      <c r="H20" s="585"/>
      <c r="I20" s="169"/>
      <c r="J20" s="169"/>
    </row>
    <row r="21" spans="1:12" ht="45">
      <c r="A21" s="39">
        <v>16</v>
      </c>
      <c r="B21" s="575" t="s">
        <v>1551</v>
      </c>
      <c r="C21" s="169"/>
      <c r="D21" s="169"/>
      <c r="E21" s="169"/>
      <c r="F21" s="169"/>
      <c r="G21" s="169"/>
      <c r="H21" s="585"/>
      <c r="I21" s="169"/>
      <c r="J21" s="169"/>
    </row>
    <row r="22" spans="1:12">
      <c r="A22" s="39">
        <v>17</v>
      </c>
      <c r="B22" s="575" t="s">
        <v>1552</v>
      </c>
      <c r="C22" s="169"/>
      <c r="D22" s="169"/>
      <c r="E22" s="169"/>
      <c r="F22" s="169"/>
      <c r="G22" s="169"/>
      <c r="H22" s="585"/>
      <c r="I22" s="169"/>
      <c r="J22" s="169"/>
    </row>
    <row r="23" spans="1:12">
      <c r="A23" s="39">
        <v>18</v>
      </c>
      <c r="B23" s="575" t="s">
        <v>1553</v>
      </c>
      <c r="C23" s="169"/>
      <c r="D23" s="169"/>
      <c r="E23" s="169"/>
      <c r="F23" s="169"/>
      <c r="G23" s="169"/>
      <c r="H23" s="585"/>
      <c r="I23" s="169"/>
      <c r="J23" s="169"/>
    </row>
    <row r="24" spans="1:12">
      <c r="A24" s="39">
        <v>19</v>
      </c>
      <c r="B24" s="525" t="s">
        <v>1502</v>
      </c>
      <c r="C24" s="169"/>
      <c r="D24" s="169"/>
      <c r="E24" s="169"/>
      <c r="F24" s="169"/>
      <c r="G24" s="169"/>
      <c r="H24" s="585"/>
      <c r="I24" s="169"/>
      <c r="J24" s="169"/>
    </row>
    <row r="25" spans="1:12">
      <c r="A25" s="39">
        <v>20</v>
      </c>
      <c r="B25" s="575" t="s">
        <v>1549</v>
      </c>
      <c r="C25" s="169"/>
      <c r="D25" s="169"/>
      <c r="E25" s="169"/>
      <c r="F25" s="169"/>
      <c r="G25" s="169"/>
      <c r="H25" s="585"/>
      <c r="I25" s="169"/>
      <c r="J25" s="169"/>
      <c r="L25" s="584"/>
    </row>
    <row r="26" spans="1:12" ht="45">
      <c r="A26" s="39">
        <v>21</v>
      </c>
      <c r="B26" s="575" t="s">
        <v>1550</v>
      </c>
      <c r="C26" s="169"/>
      <c r="D26" s="169"/>
      <c r="E26" s="169"/>
      <c r="F26" s="169"/>
      <c r="G26" s="169"/>
      <c r="H26" s="585"/>
      <c r="I26" s="169"/>
      <c r="J26" s="169"/>
    </row>
    <row r="27" spans="1:12" ht="45">
      <c r="A27" s="39">
        <v>22</v>
      </c>
      <c r="B27" s="575" t="s">
        <v>1551</v>
      </c>
      <c r="C27" s="169"/>
      <c r="D27" s="169"/>
      <c r="E27" s="169"/>
      <c r="F27" s="169"/>
      <c r="G27" s="169"/>
      <c r="H27" s="585"/>
      <c r="I27" s="169"/>
      <c r="J27" s="169"/>
    </row>
    <row r="28" spans="1:12">
      <c r="A28" s="39">
        <v>23</v>
      </c>
      <c r="B28" s="575" t="s">
        <v>1552</v>
      </c>
      <c r="C28" s="169"/>
      <c r="D28" s="169"/>
      <c r="E28" s="169"/>
      <c r="F28" s="169"/>
      <c r="G28" s="169"/>
      <c r="H28" s="585"/>
      <c r="I28" s="169"/>
      <c r="J28" s="169"/>
    </row>
    <row r="29" spans="1:12">
      <c r="A29" s="39">
        <v>24</v>
      </c>
      <c r="B29" s="575" t="s">
        <v>1553</v>
      </c>
      <c r="C29" s="169"/>
      <c r="D29" s="169"/>
      <c r="E29" s="169"/>
      <c r="F29" s="169"/>
      <c r="G29" s="169"/>
      <c r="H29" s="585"/>
      <c r="I29" s="169"/>
      <c r="J29" s="169"/>
    </row>
    <row r="30" spans="1:12">
      <c r="A30" s="39">
        <v>25</v>
      </c>
      <c r="B30" s="246" t="s">
        <v>1555</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defaultColWidth="9.140625" defaultRowHeight="15"/>
  <cols>
    <col min="1" max="1" width="8.5703125" style="1" customWidth="1"/>
    <col min="2" max="2" width="42.42578125" style="1" customWidth="1"/>
    <col min="3" max="3" width="48.140625" style="1" customWidth="1"/>
    <col min="4" max="6" width="9.140625" style="1"/>
    <col min="7" max="7" width="42.42578125" style="1" customWidth="1"/>
    <col min="8" max="8" width="48.140625" style="1" customWidth="1"/>
    <col min="9" max="16384" width="9.140625" style="1"/>
  </cols>
  <sheetData>
    <row r="1" spans="1:3" ht="33.75" customHeight="1">
      <c r="A1" s="191" t="s">
        <v>1466</v>
      </c>
    </row>
    <row r="2" spans="1:3" ht="18" customHeight="1">
      <c r="C2" s="39" t="s">
        <v>7</v>
      </c>
    </row>
    <row r="3" spans="1:3" ht="30">
      <c r="B3" s="39" t="s">
        <v>1556</v>
      </c>
      <c r="C3" s="586" t="s">
        <v>1557</v>
      </c>
    </row>
    <row r="4" spans="1:3">
      <c r="A4" s="39">
        <v>1</v>
      </c>
      <c r="B4" s="587" t="s">
        <v>1558</v>
      </c>
      <c r="C4" s="27"/>
    </row>
    <row r="5" spans="1:3">
      <c r="A5" s="39">
        <v>2</v>
      </c>
      <c r="B5" s="587" t="s">
        <v>1559</v>
      </c>
      <c r="C5" s="27"/>
    </row>
    <row r="6" spans="1:3">
      <c r="A6" s="39">
        <v>3</v>
      </c>
      <c r="B6" s="587" t="s">
        <v>1560</v>
      </c>
      <c r="C6" s="27"/>
    </row>
    <row r="7" spans="1:3">
      <c r="A7" s="39">
        <v>4</v>
      </c>
      <c r="B7" s="587" t="s">
        <v>1561</v>
      </c>
      <c r="C7" s="27"/>
    </row>
    <row r="8" spans="1:3">
      <c r="A8" s="39">
        <v>5</v>
      </c>
      <c r="B8" s="587" t="s">
        <v>1562</v>
      </c>
      <c r="C8" s="27"/>
    </row>
    <row r="9" spans="1:3">
      <c r="A9" s="39">
        <v>6</v>
      </c>
      <c r="B9" s="587" t="s">
        <v>1563</v>
      </c>
      <c r="C9" s="27"/>
    </row>
    <row r="10" spans="1:3">
      <c r="A10" s="39">
        <v>7</v>
      </c>
      <c r="B10" s="587" t="s">
        <v>1564</v>
      </c>
      <c r="C10" s="27"/>
    </row>
    <row r="11" spans="1:3">
      <c r="A11" s="39">
        <v>8</v>
      </c>
      <c r="B11" s="587" t="s">
        <v>1565</v>
      </c>
      <c r="C11" s="27"/>
    </row>
    <row r="12" spans="1:3">
      <c r="A12" s="39">
        <v>9</v>
      </c>
      <c r="B12" s="587" t="s">
        <v>1566</v>
      </c>
      <c r="C12" s="27"/>
    </row>
    <row r="13" spans="1:3">
      <c r="A13" s="39">
        <v>10</v>
      </c>
      <c r="B13" s="587" t="s">
        <v>1567</v>
      </c>
      <c r="C13" s="27"/>
    </row>
    <row r="14" spans="1:3">
      <c r="A14" s="39">
        <v>11</v>
      </c>
      <c r="B14" s="587" t="s">
        <v>1568</v>
      </c>
      <c r="C14" s="27"/>
    </row>
    <row r="15" spans="1:3" ht="30">
      <c r="A15" s="41" t="s">
        <v>1307</v>
      </c>
      <c r="B15" s="525" t="s">
        <v>1569</v>
      </c>
      <c r="C15" s="27"/>
    </row>
    <row r="19" spans="3:3">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defaultColWidth="9.140625" defaultRowHeight="15"/>
  <cols>
    <col min="1" max="1" width="7.42578125" style="3" customWidth="1"/>
    <col min="2" max="2" width="55.5703125" style="3" customWidth="1"/>
    <col min="3" max="3" width="23" style="3" bestFit="1" customWidth="1"/>
    <col min="4" max="4" width="23.42578125" style="3" customWidth="1"/>
    <col min="5" max="5" width="14.85546875" style="3" customWidth="1"/>
    <col min="6" max="6" width="14.5703125" style="3" bestFit="1" customWidth="1"/>
    <col min="7" max="7" width="19.42578125" style="3" bestFit="1" customWidth="1"/>
    <col min="8" max="8" width="19.85546875" style="3" bestFit="1" customWidth="1"/>
    <col min="9" max="9" width="17.140625" style="3" bestFit="1" customWidth="1"/>
    <col min="10" max="10" width="13.42578125" style="3" customWidth="1"/>
    <col min="11" max="11" width="9.140625" style="3"/>
    <col min="12" max="12" width="14.140625" style="3" customWidth="1"/>
    <col min="13" max="16384" width="9.140625" style="3"/>
  </cols>
  <sheetData>
    <row r="1" spans="1:12">
      <c r="B1" s="4" t="s">
        <v>1467</v>
      </c>
    </row>
    <row r="2" spans="1:12">
      <c r="B2" s="588"/>
      <c r="C2" s="588"/>
      <c r="D2" s="588"/>
      <c r="E2" s="588"/>
      <c r="F2" s="589"/>
      <c r="G2" s="589"/>
      <c r="H2" s="589"/>
      <c r="I2" s="589"/>
      <c r="J2" s="589"/>
      <c r="K2" s="589"/>
      <c r="L2" s="589"/>
    </row>
    <row r="3" spans="1:12" ht="15.75" thickBot="1">
      <c r="C3" s="590" t="s">
        <v>1570</v>
      </c>
      <c r="D3" s="590" t="s">
        <v>8</v>
      </c>
      <c r="E3" s="590" t="s">
        <v>9</v>
      </c>
      <c r="F3" s="590" t="s">
        <v>46</v>
      </c>
      <c r="G3" s="590" t="s">
        <v>47</v>
      </c>
      <c r="H3" s="590" t="s">
        <v>155</v>
      </c>
      <c r="I3" s="590" t="s">
        <v>156</v>
      </c>
      <c r="J3" s="590" t="s">
        <v>157</v>
      </c>
      <c r="K3" s="590" t="s">
        <v>158</v>
      </c>
      <c r="L3" s="590" t="s">
        <v>159</v>
      </c>
    </row>
    <row r="4" spans="1:12" ht="15" customHeight="1">
      <c r="B4" s="591"/>
      <c r="C4" s="1621" t="s">
        <v>1571</v>
      </c>
      <c r="D4" s="1622"/>
      <c r="E4" s="1623"/>
      <c r="F4" s="1624" t="s">
        <v>1572</v>
      </c>
      <c r="G4" s="1625"/>
      <c r="H4" s="1625"/>
      <c r="I4" s="1625"/>
      <c r="J4" s="1625"/>
      <c r="K4" s="1626"/>
      <c r="L4" s="592"/>
    </row>
    <row r="5" spans="1:12" ht="45">
      <c r="C5" s="593" t="s">
        <v>1499</v>
      </c>
      <c r="D5" s="594" t="s">
        <v>1554</v>
      </c>
      <c r="E5" s="595" t="s">
        <v>1573</v>
      </c>
      <c r="F5" s="593" t="s">
        <v>1574</v>
      </c>
      <c r="G5" s="594" t="s">
        <v>1575</v>
      </c>
      <c r="H5" s="594" t="s">
        <v>1576</v>
      </c>
      <c r="I5" s="594" t="s">
        <v>1577</v>
      </c>
      <c r="J5" s="594" t="s">
        <v>1578</v>
      </c>
      <c r="K5" s="595" t="s">
        <v>1579</v>
      </c>
      <c r="L5" s="596" t="s">
        <v>1045</v>
      </c>
    </row>
    <row r="6" spans="1:12">
      <c r="A6" s="597">
        <v>1</v>
      </c>
      <c r="B6" s="598" t="s">
        <v>1580</v>
      </c>
      <c r="C6" s="599"/>
      <c r="D6" s="599"/>
      <c r="E6" s="599"/>
      <c r="F6" s="599"/>
      <c r="G6" s="599"/>
      <c r="H6" s="599"/>
      <c r="I6" s="599"/>
      <c r="J6" s="599"/>
      <c r="K6" s="599"/>
      <c r="L6" s="600"/>
    </row>
    <row r="7" spans="1:12">
      <c r="A7" s="597">
        <v>2</v>
      </c>
      <c r="B7" s="601" t="s">
        <v>1581</v>
      </c>
      <c r="C7" s="602"/>
      <c r="D7" s="602"/>
      <c r="E7" s="602"/>
      <c r="F7" s="603"/>
      <c r="G7" s="603"/>
      <c r="H7" s="603"/>
      <c r="I7" s="603"/>
      <c r="J7" s="603"/>
      <c r="K7" s="604"/>
      <c r="L7" s="605"/>
    </row>
    <row r="8" spans="1:12">
      <c r="A8" s="597">
        <v>3</v>
      </c>
      <c r="B8" s="606" t="s">
        <v>1582</v>
      </c>
      <c r="C8" s="603"/>
      <c r="D8" s="603"/>
      <c r="E8" s="603"/>
      <c r="F8" s="607"/>
      <c r="G8" s="607"/>
      <c r="H8" s="607"/>
      <c r="I8" s="607"/>
      <c r="J8" s="607"/>
      <c r="K8" s="608"/>
      <c r="L8" s="605"/>
    </row>
    <row r="9" spans="1:12">
      <c r="A9" s="597">
        <v>4</v>
      </c>
      <c r="B9" s="606" t="s">
        <v>1583</v>
      </c>
      <c r="C9" s="603"/>
      <c r="D9" s="603"/>
      <c r="E9" s="603"/>
      <c r="F9" s="607"/>
      <c r="G9" s="607"/>
      <c r="H9" s="607"/>
      <c r="I9" s="607"/>
      <c r="J9" s="607"/>
      <c r="K9" s="608"/>
      <c r="L9" s="605"/>
    </row>
    <row r="10" spans="1:12">
      <c r="A10" s="597">
        <v>5</v>
      </c>
      <c r="B10" s="598" t="s">
        <v>1584</v>
      </c>
      <c r="C10" s="609"/>
      <c r="D10" s="602"/>
      <c r="E10" s="602"/>
      <c r="F10" s="610"/>
      <c r="G10" s="610"/>
      <c r="H10" s="610"/>
      <c r="I10" s="610"/>
      <c r="J10" s="610"/>
      <c r="K10" s="611"/>
      <c r="L10" s="605"/>
    </row>
    <row r="11" spans="1:12">
      <c r="A11" s="597">
        <v>6</v>
      </c>
      <c r="B11" s="601" t="s">
        <v>1585</v>
      </c>
      <c r="C11" s="612"/>
      <c r="D11" s="613"/>
      <c r="E11" s="613"/>
      <c r="F11" s="614"/>
      <c r="G11" s="614"/>
      <c r="H11" s="614"/>
      <c r="I11" s="614"/>
      <c r="J11" s="614"/>
      <c r="K11" s="615"/>
      <c r="L11" s="605"/>
    </row>
    <row r="12" spans="1:12">
      <c r="A12" s="597">
        <v>7</v>
      </c>
      <c r="B12" s="606" t="s">
        <v>1586</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C5" sqref="C5"/>
    </sheetView>
  </sheetViews>
  <sheetFormatPr defaultColWidth="8.85546875" defaultRowHeight="12.75"/>
  <cols>
    <col min="1" max="1" width="5.5703125" style="616" customWidth="1"/>
    <col min="2" max="2" width="72" style="616" customWidth="1"/>
    <col min="3" max="7" width="17.5703125" style="616" customWidth="1"/>
    <col min="8" max="8" width="19.42578125" style="616" customWidth="1"/>
    <col min="9" max="10" width="17.5703125" style="616" customWidth="1"/>
    <col min="11" max="11" width="13.5703125" style="616" customWidth="1"/>
    <col min="12" max="16384" width="8.85546875" style="616"/>
  </cols>
  <sheetData>
    <row r="1" spans="1:7" ht="20.100000000000001" customHeight="1">
      <c r="B1" s="635" t="s">
        <v>1589</v>
      </c>
      <c r="C1" s="618"/>
      <c r="D1" s="618"/>
      <c r="E1" s="618"/>
      <c r="F1" s="618"/>
      <c r="G1" s="618"/>
    </row>
    <row r="2" spans="1:7" ht="20.100000000000001" customHeight="1">
      <c r="B2" s="635"/>
      <c r="C2" s="618"/>
      <c r="D2" s="618"/>
      <c r="E2" s="618"/>
      <c r="F2" s="618"/>
      <c r="G2" s="618"/>
    </row>
    <row r="3" spans="1:7" ht="96" customHeight="1">
      <c r="A3" s="647"/>
      <c r="B3" s="648"/>
      <c r="C3" s="649" t="s">
        <v>1617</v>
      </c>
      <c r="D3" s="650" t="s">
        <v>1618</v>
      </c>
      <c r="E3" s="651"/>
      <c r="F3" s="651"/>
    </row>
    <row r="4" spans="1:7" ht="15.75">
      <c r="A4" s="647"/>
      <c r="B4" s="648"/>
      <c r="C4" s="40" t="s">
        <v>178</v>
      </c>
      <c r="D4" s="40" t="s">
        <v>807</v>
      </c>
      <c r="E4" s="652"/>
      <c r="F4" s="652"/>
    </row>
    <row r="5" spans="1:7" ht="15" customHeight="1">
      <c r="A5" s="627" t="s">
        <v>178</v>
      </c>
      <c r="B5" s="645" t="s">
        <v>1619</v>
      </c>
      <c r="C5" s="653">
        <v>249717653.47</v>
      </c>
      <c r="D5" s="653">
        <v>335650065.94</v>
      </c>
      <c r="E5" s="634"/>
      <c r="F5" s="634"/>
    </row>
    <row r="6" spans="1:7" ht="17.25" customHeight="1">
      <c r="A6" s="654"/>
      <c r="B6" s="655"/>
    </row>
    <row r="8" spans="1:7" ht="14.25">
      <c r="A8" s="656"/>
      <c r="B8" s="657"/>
      <c r="C8" s="657"/>
      <c r="D8" s="657"/>
      <c r="E8" s="657"/>
      <c r="F8" s="657"/>
      <c r="G8" s="657"/>
    </row>
    <row r="9" spans="1:7">
      <c r="B9" s="646"/>
    </row>
  </sheetData>
  <conditionalFormatting sqref="C1:F5">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C12" sqref="C12"/>
    </sheetView>
  </sheetViews>
  <sheetFormatPr defaultColWidth="9.140625" defaultRowHeight="15"/>
  <cols>
    <col min="1" max="1" width="5.5703125" style="1" customWidth="1"/>
    <col min="2" max="2" width="47.140625" style="1" customWidth="1"/>
    <col min="3" max="7" width="17.5703125" style="1" customWidth="1"/>
    <col min="8" max="8" width="19.42578125" style="1" customWidth="1"/>
    <col min="9" max="10" width="17.5703125" style="1" customWidth="1"/>
    <col min="11" max="16384" width="9.140625" style="1"/>
  </cols>
  <sheetData>
    <row r="1" spans="1:10" ht="26.25">
      <c r="A1" s="616"/>
      <c r="B1" s="617" t="s">
        <v>1587</v>
      </c>
      <c r="C1" s="618"/>
      <c r="D1" s="34"/>
      <c r="E1" s="34"/>
      <c r="F1" s="34"/>
      <c r="G1" s="34"/>
      <c r="H1" s="34"/>
      <c r="I1" s="34"/>
      <c r="J1" s="34"/>
    </row>
    <row r="2" spans="1:10" ht="15.75">
      <c r="A2" s="616"/>
      <c r="B2" s="619"/>
      <c r="C2" s="620"/>
      <c r="D2" s="620"/>
      <c r="E2" s="620"/>
      <c r="F2" s="620"/>
      <c r="G2" s="620"/>
      <c r="H2" s="620"/>
      <c r="I2" s="620"/>
      <c r="J2" s="616"/>
    </row>
    <row r="3" spans="1:10" ht="15.75">
      <c r="A3" s="616"/>
      <c r="B3" s="619"/>
      <c r="C3" s="620"/>
      <c r="D3" s="620"/>
      <c r="E3" s="620"/>
      <c r="F3" s="620"/>
      <c r="G3" s="620"/>
      <c r="H3" s="620"/>
      <c r="I3" s="620"/>
      <c r="J3" s="616"/>
    </row>
    <row r="4" spans="1:10">
      <c r="A4" s="616"/>
      <c r="B4" s="621"/>
      <c r="C4" s="1627" t="s">
        <v>1591</v>
      </c>
      <c r="D4" s="1628"/>
      <c r="E4" s="1629" t="s">
        <v>1592</v>
      </c>
      <c r="F4" s="1630"/>
      <c r="G4" s="1627" t="s">
        <v>1593</v>
      </c>
      <c r="H4" s="1628"/>
      <c r="I4" s="1629" t="s">
        <v>1594</v>
      </c>
      <c r="J4" s="1630"/>
    </row>
    <row r="5" spans="1:10" ht="45">
      <c r="A5" s="616"/>
      <c r="B5" s="622"/>
      <c r="C5" s="623"/>
      <c r="D5" s="624" t="s">
        <v>1595</v>
      </c>
      <c r="E5" s="623"/>
      <c r="F5" s="624" t="s">
        <v>1595</v>
      </c>
      <c r="G5" s="623"/>
      <c r="H5" s="624" t="s">
        <v>1596</v>
      </c>
      <c r="I5" s="625"/>
      <c r="J5" s="624" t="s">
        <v>1596</v>
      </c>
    </row>
    <row r="6" spans="1:10">
      <c r="A6" s="616"/>
      <c r="B6" s="626"/>
      <c r="C6" s="40" t="s">
        <v>178</v>
      </c>
      <c r="D6" s="40" t="s">
        <v>807</v>
      </c>
      <c r="E6" s="40" t="s">
        <v>809</v>
      </c>
      <c r="F6" s="40" t="s">
        <v>811</v>
      </c>
      <c r="G6" s="40" t="s">
        <v>813</v>
      </c>
      <c r="H6" s="40" t="s">
        <v>817</v>
      </c>
      <c r="I6" s="40" t="s">
        <v>819</v>
      </c>
      <c r="J6" s="40" t="s">
        <v>821</v>
      </c>
    </row>
    <row r="7" spans="1:10">
      <c r="A7" s="627" t="s">
        <v>178</v>
      </c>
      <c r="B7" s="628" t="s">
        <v>1597</v>
      </c>
      <c r="C7" s="818">
        <v>383331978.38</v>
      </c>
      <c r="D7" s="818"/>
      <c r="E7" s="819"/>
      <c r="F7" s="819"/>
      <c r="G7" s="818">
        <v>6742258193.8600006</v>
      </c>
      <c r="H7" s="818"/>
      <c r="I7" s="820"/>
      <c r="J7" s="819"/>
    </row>
    <row r="8" spans="1:10">
      <c r="A8" s="40" t="s">
        <v>807</v>
      </c>
      <c r="B8" s="630" t="s">
        <v>1598</v>
      </c>
      <c r="C8" s="818">
        <v>47409310.170000002</v>
      </c>
      <c r="D8" s="818"/>
      <c r="E8" s="818">
        <v>0</v>
      </c>
      <c r="F8" s="818">
        <v>0</v>
      </c>
      <c r="G8" s="818">
        <v>6225453.5199999996</v>
      </c>
      <c r="H8" s="818"/>
      <c r="I8" s="821">
        <v>0</v>
      </c>
      <c r="J8" s="818"/>
    </row>
    <row r="9" spans="1:10">
      <c r="A9" s="40" t="s">
        <v>809</v>
      </c>
      <c r="B9" s="630" t="s">
        <v>820</v>
      </c>
      <c r="C9" s="818">
        <v>10000000</v>
      </c>
      <c r="D9" s="818"/>
      <c r="E9" s="818">
        <v>0</v>
      </c>
      <c r="F9" s="818">
        <v>0</v>
      </c>
      <c r="G9" s="818">
        <v>318162432.31</v>
      </c>
      <c r="H9" s="818"/>
      <c r="I9" s="821">
        <v>0</v>
      </c>
      <c r="J9" s="818"/>
    </row>
    <row r="10" spans="1:10">
      <c r="A10" s="40" t="s">
        <v>811</v>
      </c>
      <c r="B10" s="631" t="s">
        <v>1599</v>
      </c>
      <c r="C10" s="818">
        <v>0</v>
      </c>
      <c r="D10" s="818"/>
      <c r="E10" s="818">
        <v>0</v>
      </c>
      <c r="F10" s="818">
        <v>0</v>
      </c>
      <c r="G10" s="818">
        <v>0</v>
      </c>
      <c r="H10" s="818"/>
      <c r="I10" s="821">
        <v>0</v>
      </c>
      <c r="J10" s="818"/>
    </row>
    <row r="11" spans="1:10">
      <c r="A11" s="40" t="s">
        <v>813</v>
      </c>
      <c r="B11" s="632" t="s">
        <v>1600</v>
      </c>
      <c r="C11" s="818">
        <v>0</v>
      </c>
      <c r="D11" s="818"/>
      <c r="E11" s="818">
        <v>0</v>
      </c>
      <c r="F11" s="818">
        <v>0</v>
      </c>
      <c r="G11" s="818">
        <v>0</v>
      </c>
      <c r="H11" s="818"/>
      <c r="I11" s="821">
        <v>0</v>
      </c>
      <c r="J11" s="818"/>
    </row>
    <row r="12" spans="1:10">
      <c r="A12" s="40" t="s">
        <v>815</v>
      </c>
      <c r="B12" s="631" t="s">
        <v>1601</v>
      </c>
      <c r="C12" s="818">
        <v>10000000</v>
      </c>
      <c r="D12" s="818"/>
      <c r="E12" s="818">
        <v>0</v>
      </c>
      <c r="F12" s="818">
        <v>0</v>
      </c>
      <c r="G12" s="818">
        <v>316282712.21000004</v>
      </c>
      <c r="H12" s="818"/>
      <c r="I12" s="821">
        <v>0</v>
      </c>
      <c r="J12" s="818"/>
    </row>
    <row r="13" spans="1:10">
      <c r="A13" s="40" t="s">
        <v>817</v>
      </c>
      <c r="B13" s="631" t="s">
        <v>1602</v>
      </c>
      <c r="C13" s="818">
        <v>0</v>
      </c>
      <c r="D13" s="818"/>
      <c r="E13" s="818">
        <v>0</v>
      </c>
      <c r="F13" s="818">
        <v>0</v>
      </c>
      <c r="G13" s="818">
        <v>1879720.1</v>
      </c>
      <c r="H13" s="818"/>
      <c r="I13" s="821">
        <v>0</v>
      </c>
      <c r="J13" s="818"/>
    </row>
    <row r="14" spans="1:10">
      <c r="A14" s="40" t="s">
        <v>819</v>
      </c>
      <c r="B14" s="631" t="s">
        <v>1603</v>
      </c>
      <c r="C14" s="818">
        <v>0</v>
      </c>
      <c r="D14" s="818"/>
      <c r="E14" s="818">
        <v>0</v>
      </c>
      <c r="F14" s="818">
        <v>0</v>
      </c>
      <c r="G14" s="818">
        <v>0</v>
      </c>
      <c r="H14" s="818"/>
      <c r="I14" s="821">
        <v>0</v>
      </c>
      <c r="J14" s="818"/>
    </row>
    <row r="15" spans="1:10">
      <c r="A15" s="40" t="s">
        <v>823</v>
      </c>
      <c r="B15" s="630" t="s">
        <v>1604</v>
      </c>
      <c r="C15" s="818">
        <v>373331978.38</v>
      </c>
      <c r="D15" s="818"/>
      <c r="E15" s="822"/>
      <c r="F15" s="822"/>
      <c r="G15" s="818">
        <v>6417870308.0300007</v>
      </c>
      <c r="H15" s="818"/>
      <c r="I15" s="823"/>
      <c r="J15" s="822"/>
    </row>
  </sheetData>
  <mergeCells count="4">
    <mergeCell ref="C4:D4"/>
    <mergeCell ref="E4:F4"/>
    <mergeCell ref="G4:H4"/>
    <mergeCell ref="I4:J4"/>
  </mergeCells>
  <conditionalFormatting sqref="C7:J15">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E20" sqref="E20"/>
    </sheetView>
  </sheetViews>
  <sheetFormatPr defaultColWidth="8.85546875" defaultRowHeight="12.75"/>
  <cols>
    <col min="1" max="1" width="5.5703125" style="616" customWidth="1"/>
    <col min="2" max="2" width="72" style="616" customWidth="1"/>
    <col min="3" max="7" width="17.5703125" style="616" customWidth="1"/>
    <col min="8" max="8" width="19.42578125" style="616" customWidth="1"/>
    <col min="9" max="10" width="17.5703125" style="616" customWidth="1"/>
    <col min="11" max="11" width="13.5703125" style="616" customWidth="1"/>
    <col min="12" max="16384" width="8.85546875" style="616"/>
  </cols>
  <sheetData>
    <row r="1" spans="1:35" ht="18.75">
      <c r="A1" s="633"/>
      <c r="B1" s="617" t="s">
        <v>1588</v>
      </c>
      <c r="C1" s="634"/>
      <c r="D1" s="634"/>
      <c r="E1" s="634"/>
      <c r="F1" s="634"/>
    </row>
    <row r="2" spans="1:35" ht="18.75">
      <c r="A2" s="633"/>
      <c r="B2" s="635"/>
      <c r="C2" s="634"/>
      <c r="D2" s="634"/>
      <c r="E2" s="634"/>
      <c r="F2" s="634"/>
    </row>
    <row r="3" spans="1:35" s="619" customFormat="1" ht="15.75">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5">
      <c r="A4" s="636"/>
      <c r="B4" s="637"/>
      <c r="C4" s="1627" t="s">
        <v>1605</v>
      </c>
      <c r="D4" s="1628"/>
      <c r="E4" s="1633" t="s">
        <v>1606</v>
      </c>
      <c r="F4" s="1634"/>
    </row>
    <row r="5" spans="1:35" ht="15">
      <c r="A5" s="636"/>
      <c r="B5" s="637"/>
      <c r="C5" s="1631"/>
      <c r="D5" s="1632"/>
      <c r="E5" s="1627" t="s">
        <v>1607</v>
      </c>
      <c r="F5" s="1628"/>
    </row>
    <row r="6" spans="1:35" ht="45">
      <c r="A6" s="622"/>
      <c r="B6" s="638"/>
      <c r="C6" s="639"/>
      <c r="D6" s="624" t="s">
        <v>1595</v>
      </c>
      <c r="E6" s="640"/>
      <c r="F6" s="624" t="s">
        <v>1596</v>
      </c>
    </row>
    <row r="7" spans="1:35" ht="15">
      <c r="A7" s="622"/>
      <c r="B7" s="638"/>
      <c r="C7" s="40" t="s">
        <v>178</v>
      </c>
      <c r="D7" s="40" t="s">
        <v>807</v>
      </c>
      <c r="E7" s="40" t="s">
        <v>809</v>
      </c>
      <c r="F7" s="40" t="s">
        <v>813</v>
      </c>
    </row>
    <row r="8" spans="1:35" ht="15">
      <c r="A8" s="627" t="s">
        <v>824</v>
      </c>
      <c r="B8" s="641" t="s">
        <v>1608</v>
      </c>
      <c r="C8" s="62">
        <v>0</v>
      </c>
      <c r="D8" s="62">
        <v>0</v>
      </c>
      <c r="E8" s="62">
        <v>0</v>
      </c>
      <c r="F8" s="62">
        <v>0</v>
      </c>
    </row>
    <row r="9" spans="1:35" ht="15">
      <c r="A9" s="40" t="s">
        <v>825</v>
      </c>
      <c r="B9" s="642" t="s">
        <v>1609</v>
      </c>
      <c r="C9" s="62">
        <v>0</v>
      </c>
      <c r="D9" s="62">
        <v>0</v>
      </c>
      <c r="E9" s="62">
        <v>0</v>
      </c>
      <c r="F9" s="62">
        <v>0</v>
      </c>
    </row>
    <row r="10" spans="1:35" ht="15">
      <c r="A10" s="40" t="s">
        <v>826</v>
      </c>
      <c r="B10" s="642" t="s">
        <v>1598</v>
      </c>
      <c r="C10" s="62">
        <v>0</v>
      </c>
      <c r="D10" s="62">
        <v>0</v>
      </c>
      <c r="E10" s="62">
        <v>0</v>
      </c>
      <c r="F10" s="62">
        <v>0</v>
      </c>
    </row>
    <row r="11" spans="1:35" ht="15">
      <c r="A11" s="40" t="s">
        <v>827</v>
      </c>
      <c r="B11" s="642" t="s">
        <v>820</v>
      </c>
      <c r="C11" s="62">
        <v>0</v>
      </c>
      <c r="D11" s="62">
        <v>0</v>
      </c>
      <c r="E11" s="62">
        <v>0</v>
      </c>
      <c r="F11" s="62">
        <v>0</v>
      </c>
    </row>
    <row r="12" spans="1:35" ht="15">
      <c r="A12" s="40" t="s">
        <v>828</v>
      </c>
      <c r="B12" s="643" t="s">
        <v>1599</v>
      </c>
      <c r="C12" s="62">
        <v>0</v>
      </c>
      <c r="D12" s="62">
        <v>0</v>
      </c>
      <c r="E12" s="62">
        <v>0</v>
      </c>
      <c r="F12" s="62">
        <v>0</v>
      </c>
    </row>
    <row r="13" spans="1:35" ht="15">
      <c r="A13" s="40" t="s">
        <v>829</v>
      </c>
      <c r="B13" s="644" t="s">
        <v>1600</v>
      </c>
      <c r="C13" s="62">
        <v>0</v>
      </c>
      <c r="D13" s="62">
        <v>0</v>
      </c>
      <c r="E13" s="62">
        <v>0</v>
      </c>
      <c r="F13" s="62">
        <v>0</v>
      </c>
    </row>
    <row r="14" spans="1:35" ht="15">
      <c r="A14" s="40" t="s">
        <v>830</v>
      </c>
      <c r="B14" s="643" t="s">
        <v>1601</v>
      </c>
      <c r="C14" s="62">
        <v>0</v>
      </c>
      <c r="D14" s="62">
        <v>0</v>
      </c>
      <c r="E14" s="62">
        <v>0</v>
      </c>
      <c r="F14" s="62">
        <v>0</v>
      </c>
    </row>
    <row r="15" spans="1:35" ht="15">
      <c r="A15" s="40" t="s">
        <v>831</v>
      </c>
      <c r="B15" s="643" t="s">
        <v>1602</v>
      </c>
      <c r="C15" s="62">
        <v>0</v>
      </c>
      <c r="D15" s="62">
        <v>0</v>
      </c>
      <c r="E15" s="62">
        <v>0</v>
      </c>
      <c r="F15" s="62">
        <v>0</v>
      </c>
    </row>
    <row r="16" spans="1:35" ht="15">
      <c r="A16" s="40" t="s">
        <v>832</v>
      </c>
      <c r="B16" s="643" t="s">
        <v>1603</v>
      </c>
      <c r="C16" s="62">
        <v>0</v>
      </c>
      <c r="D16" s="62">
        <v>0</v>
      </c>
      <c r="E16" s="62">
        <v>0</v>
      </c>
      <c r="F16" s="62">
        <v>0</v>
      </c>
    </row>
    <row r="17" spans="1:6" ht="15">
      <c r="A17" s="40" t="s">
        <v>833</v>
      </c>
      <c r="B17" s="642" t="s">
        <v>1610</v>
      </c>
      <c r="C17" s="62">
        <v>0</v>
      </c>
      <c r="D17" s="62">
        <v>0</v>
      </c>
      <c r="E17" s="62">
        <v>0</v>
      </c>
      <c r="F17" s="62">
        <v>0</v>
      </c>
    </row>
    <row r="18" spans="1:6" ht="15">
      <c r="A18" s="40" t="s">
        <v>1611</v>
      </c>
      <c r="B18" s="642" t="s">
        <v>1612</v>
      </c>
      <c r="C18" s="62">
        <v>0</v>
      </c>
      <c r="D18" s="62">
        <v>0</v>
      </c>
      <c r="E18" s="62">
        <v>0</v>
      </c>
      <c r="F18" s="62">
        <v>0</v>
      </c>
    </row>
    <row r="19" spans="1:6" ht="15">
      <c r="A19" s="627" t="s">
        <v>1613</v>
      </c>
      <c r="B19" s="641" t="s">
        <v>1614</v>
      </c>
      <c r="C19" s="62">
        <v>0</v>
      </c>
      <c r="D19" s="62">
        <v>0</v>
      </c>
      <c r="E19" s="62">
        <v>0</v>
      </c>
      <c r="F19" s="62">
        <v>0</v>
      </c>
    </row>
    <row r="20" spans="1:6" ht="15">
      <c r="A20" s="627">
        <v>241</v>
      </c>
      <c r="B20" s="641" t="s">
        <v>1615</v>
      </c>
      <c r="C20" s="629"/>
      <c r="D20" s="629"/>
      <c r="E20" s="62">
        <v>250000000</v>
      </c>
      <c r="F20" s="62">
        <v>0</v>
      </c>
    </row>
    <row r="21" spans="1:6" ht="15">
      <c r="A21" s="627">
        <v>250</v>
      </c>
      <c r="B21" s="645" t="s">
        <v>1616</v>
      </c>
      <c r="C21" s="62">
        <f>C8+C19</f>
        <v>0</v>
      </c>
      <c r="D21" s="62">
        <f>D19+D8</f>
        <v>0</v>
      </c>
      <c r="E21" s="629"/>
      <c r="F21" s="629"/>
    </row>
    <row r="22" spans="1:6">
      <c r="B22" s="646"/>
    </row>
  </sheetData>
  <mergeCells count="3">
    <mergeCell ref="C4:D5"/>
    <mergeCell ref="E4:F4"/>
    <mergeCell ref="E5:F5"/>
  </mergeCells>
  <conditionalFormatting sqref="D4:E5 C21:E21 G8:G21 C1:I2 C4:C19 E6:E20 D7:D19 F7:F21">
    <cfRule type="cellIs" dxfId="18" priority="2" stopIfTrue="1" operator="lessThan">
      <formula>0</formula>
    </cfRule>
  </conditionalFormatting>
  <conditionalFormatting sqref="C20:D20">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D26"/>
  <sheetViews>
    <sheetView showGridLines="0" zoomScale="85" zoomScaleNormal="85" zoomScalePageLayoutView="110" workbookViewId="0">
      <selection sqref="A1:XFD1048576"/>
    </sheetView>
  </sheetViews>
  <sheetFormatPr defaultColWidth="9.140625" defaultRowHeight="15"/>
  <cols>
    <col min="1" max="1" width="6.5703125" style="1" customWidth="1"/>
    <col min="2" max="2" width="9.140625" style="1"/>
    <col min="3" max="3" width="60.85546875" style="3" customWidth="1"/>
    <col min="4" max="4" width="146.28515625" style="1" customWidth="1"/>
    <col min="5" max="16384" width="9.140625" style="1"/>
  </cols>
  <sheetData>
    <row r="2" spans="2:4">
      <c r="B2" s="831" t="s">
        <v>1875</v>
      </c>
    </row>
    <row r="3" spans="2:4">
      <c r="B3" s="91" t="s">
        <v>1883</v>
      </c>
    </row>
    <row r="4" spans="2:4">
      <c r="D4" s="87"/>
    </row>
    <row r="5" spans="2:4" ht="30">
      <c r="B5" s="15" t="s">
        <v>113</v>
      </c>
      <c r="C5" s="1270" t="s">
        <v>122</v>
      </c>
      <c r="D5" s="1270"/>
    </row>
    <row r="6" spans="2:4">
      <c r="B6" s="175"/>
      <c r="C6" s="835" t="s">
        <v>1884</v>
      </c>
      <c r="D6" s="836"/>
    </row>
    <row r="7" spans="2:4" ht="291" customHeight="1">
      <c r="B7" s="142" t="s">
        <v>116</v>
      </c>
      <c r="C7" s="23" t="s">
        <v>1885</v>
      </c>
      <c r="D7" s="930" t="s">
        <v>2492</v>
      </c>
    </row>
    <row r="8" spans="2:4" ht="409.5" customHeight="1">
      <c r="B8" s="142" t="s">
        <v>117</v>
      </c>
      <c r="C8" s="23" t="s">
        <v>1886</v>
      </c>
      <c r="D8" s="23" t="s">
        <v>2493</v>
      </c>
    </row>
    <row r="9" spans="2:4" ht="409.5" customHeight="1">
      <c r="B9" s="142" t="s">
        <v>147</v>
      </c>
      <c r="C9" s="23" t="s">
        <v>1887</v>
      </c>
      <c r="D9" s="23" t="s">
        <v>2494</v>
      </c>
    </row>
    <row r="10" spans="2:4" ht="409.5" customHeight="1">
      <c r="B10" s="142" t="s">
        <v>132</v>
      </c>
      <c r="C10" s="23" t="s">
        <v>1888</v>
      </c>
      <c r="D10" s="23" t="s">
        <v>2495</v>
      </c>
    </row>
    <row r="11" spans="2:4" ht="14.45" customHeight="1">
      <c r="B11" s="838"/>
      <c r="C11" s="835" t="s">
        <v>1889</v>
      </c>
    </row>
    <row r="12" spans="2:4" ht="409.5" customHeight="1">
      <c r="B12" s="5" t="s">
        <v>134</v>
      </c>
      <c r="C12" s="23" t="s">
        <v>1890</v>
      </c>
      <c r="D12" s="23" t="s">
        <v>2496</v>
      </c>
    </row>
    <row r="13" spans="2:4" ht="409.5" customHeight="1">
      <c r="B13" s="5" t="s">
        <v>137</v>
      </c>
      <c r="C13" s="23" t="s">
        <v>1891</v>
      </c>
      <c r="D13" s="23" t="s">
        <v>2497</v>
      </c>
    </row>
    <row r="14" spans="2:4" ht="375">
      <c r="B14" s="142" t="s">
        <v>140</v>
      </c>
      <c r="C14" s="23" t="s">
        <v>1892</v>
      </c>
      <c r="D14" s="839" t="s">
        <v>2496</v>
      </c>
    </row>
    <row r="15" spans="2:4" ht="45">
      <c r="B15" s="142" t="s">
        <v>284</v>
      </c>
      <c r="C15" s="23" t="s">
        <v>1893</v>
      </c>
      <c r="D15" s="23" t="s">
        <v>2498</v>
      </c>
    </row>
    <row r="16" spans="2:4" ht="333.6" customHeight="1">
      <c r="B16" s="142" t="s">
        <v>333</v>
      </c>
      <c r="C16" s="23" t="s">
        <v>1894</v>
      </c>
      <c r="D16" s="840" t="s">
        <v>2499</v>
      </c>
    </row>
    <row r="17" spans="2:4">
      <c r="B17" s="175"/>
      <c r="C17" s="841" t="s">
        <v>1895</v>
      </c>
    </row>
    <row r="18" spans="2:4" ht="409.5" customHeight="1">
      <c r="B18" s="142" t="s">
        <v>1497</v>
      </c>
      <c r="C18" s="23" t="s">
        <v>1896</v>
      </c>
      <c r="D18" s="1635" t="s">
        <v>2500</v>
      </c>
    </row>
    <row r="19" spans="2:4" ht="43.5" customHeight="1">
      <c r="B19" s="142" t="s">
        <v>1897</v>
      </c>
      <c r="C19" s="23" t="s">
        <v>1898</v>
      </c>
      <c r="D19" s="1636"/>
    </row>
    <row r="20" spans="2:4" ht="409.5" customHeight="1">
      <c r="B20" s="142" t="s">
        <v>1899</v>
      </c>
      <c r="C20" s="23" t="s">
        <v>1900</v>
      </c>
      <c r="D20" s="842" t="s">
        <v>2501</v>
      </c>
    </row>
    <row r="21" spans="2:4" ht="45">
      <c r="B21" s="142" t="s">
        <v>1901</v>
      </c>
      <c r="C21" s="23" t="s">
        <v>1902</v>
      </c>
      <c r="D21" s="842" t="s">
        <v>2502</v>
      </c>
    </row>
    <row r="22" spans="2:4" ht="409.5" customHeight="1">
      <c r="B22" s="142" t="s">
        <v>1903</v>
      </c>
      <c r="C22" s="23" t="s">
        <v>1904</v>
      </c>
      <c r="D22" s="837" t="s">
        <v>2503</v>
      </c>
    </row>
    <row r="23" spans="2:4" ht="174" customHeight="1">
      <c r="B23" s="142" t="s">
        <v>1905</v>
      </c>
      <c r="C23" s="23" t="s">
        <v>1906</v>
      </c>
      <c r="D23" s="23" t="s">
        <v>2504</v>
      </c>
    </row>
    <row r="24" spans="2:4" ht="409.5" customHeight="1">
      <c r="B24" s="142" t="s">
        <v>1907</v>
      </c>
      <c r="C24" s="23" t="s">
        <v>1908</v>
      </c>
      <c r="D24" s="23" t="s">
        <v>2118</v>
      </c>
    </row>
    <row r="25" spans="2:4" ht="116.1" customHeight="1">
      <c r="B25" s="142" t="s">
        <v>1909</v>
      </c>
      <c r="C25" s="23" t="s">
        <v>1910</v>
      </c>
      <c r="D25" s="23" t="s">
        <v>2101</v>
      </c>
    </row>
    <row r="26" spans="2:4" ht="313.5" customHeight="1">
      <c r="B26" s="142" t="s">
        <v>1911</v>
      </c>
      <c r="C26" s="23" t="s">
        <v>1912</v>
      </c>
      <c r="D26" s="23" t="s">
        <v>2505</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D25"/>
  <sheetViews>
    <sheetView showGridLines="0" zoomScale="90" zoomScaleNormal="90" zoomScalePageLayoutView="110" workbookViewId="0">
      <selection sqref="A1:XFD1048576"/>
    </sheetView>
  </sheetViews>
  <sheetFormatPr defaultColWidth="9.140625" defaultRowHeight="15"/>
  <cols>
    <col min="1" max="1" width="6.5703125" style="3" customWidth="1"/>
    <col min="2" max="2" width="9.140625" style="3"/>
    <col min="3" max="3" width="94.28515625" style="3" customWidth="1"/>
    <col min="4" max="4" width="127.140625" style="3" customWidth="1"/>
    <col min="5" max="16384" width="9.140625" style="3"/>
  </cols>
  <sheetData>
    <row r="2" spans="2:4">
      <c r="B2" s="831" t="s">
        <v>1876</v>
      </c>
    </row>
    <row r="3" spans="2:4">
      <c r="B3" s="516" t="s">
        <v>1883</v>
      </c>
    </row>
    <row r="4" spans="2:4">
      <c r="D4" s="843"/>
    </row>
    <row r="5" spans="2:4" ht="30">
      <c r="B5" s="5" t="s">
        <v>113</v>
      </c>
      <c r="C5" s="1253" t="s">
        <v>122</v>
      </c>
      <c r="D5" s="1253"/>
    </row>
    <row r="6" spans="2:4">
      <c r="B6" s="844"/>
      <c r="C6" s="835" t="s">
        <v>1884</v>
      </c>
      <c r="D6" s="845"/>
    </row>
    <row r="7" spans="2:4" ht="152.44999999999999" customHeight="1">
      <c r="B7" s="142" t="s">
        <v>116</v>
      </c>
      <c r="C7" s="23" t="s">
        <v>1913</v>
      </c>
      <c r="D7" s="1637" t="s">
        <v>2506</v>
      </c>
    </row>
    <row r="8" spans="2:4" ht="409.5" customHeight="1">
      <c r="B8" s="142" t="s">
        <v>117</v>
      </c>
      <c r="C8" s="23" t="s">
        <v>1914</v>
      </c>
      <c r="D8" s="1637"/>
    </row>
    <row r="9" spans="2:4" ht="30">
      <c r="B9" s="142" t="s">
        <v>147</v>
      </c>
      <c r="C9" s="23" t="s">
        <v>1915</v>
      </c>
      <c r="D9" s="1637"/>
    </row>
    <row r="10" spans="2:4">
      <c r="B10" s="846"/>
      <c r="C10" s="835" t="s">
        <v>1889</v>
      </c>
      <c r="D10" s="1637"/>
    </row>
    <row r="11" spans="2:4" ht="43.5" customHeight="1">
      <c r="B11" s="142" t="s">
        <v>132</v>
      </c>
      <c r="C11" s="23" t="s">
        <v>1916</v>
      </c>
      <c r="D11" s="1637"/>
    </row>
    <row r="12" spans="2:4" ht="14.45" customHeight="1">
      <c r="B12" s="847" t="s">
        <v>333</v>
      </c>
      <c r="C12" s="848" t="s">
        <v>1917</v>
      </c>
      <c r="D12" s="1637"/>
    </row>
    <row r="13" spans="2:4">
      <c r="B13" s="847" t="s">
        <v>1918</v>
      </c>
      <c r="C13" s="848" t="s">
        <v>1919</v>
      </c>
      <c r="D13" s="1637"/>
    </row>
    <row r="14" spans="2:4">
      <c r="B14" s="847" t="s">
        <v>1920</v>
      </c>
      <c r="C14" s="848" t="s">
        <v>1921</v>
      </c>
      <c r="D14" s="1637"/>
    </row>
    <row r="15" spans="2:4" ht="27.6" customHeight="1">
      <c r="B15" s="847" t="s">
        <v>1922</v>
      </c>
      <c r="C15" s="848" t="s">
        <v>1923</v>
      </c>
      <c r="D15" s="1637"/>
    </row>
    <row r="16" spans="2:4" ht="45">
      <c r="B16" s="5" t="s">
        <v>134</v>
      </c>
      <c r="C16" s="23" t="s">
        <v>1924</v>
      </c>
      <c r="D16" s="1637"/>
    </row>
    <row r="17" spans="2:4">
      <c r="B17" s="5" t="s">
        <v>137</v>
      </c>
      <c r="C17" s="23" t="s">
        <v>1925</v>
      </c>
      <c r="D17" s="1637"/>
    </row>
    <row r="18" spans="2:4">
      <c r="B18" s="142" t="s">
        <v>140</v>
      </c>
      <c r="C18" s="23" t="s">
        <v>1926</v>
      </c>
      <c r="D18" s="1637"/>
    </row>
    <row r="19" spans="2:4">
      <c r="B19" s="844"/>
      <c r="C19" s="835" t="s">
        <v>1895</v>
      </c>
      <c r="D19" s="1637"/>
    </row>
    <row r="20" spans="2:4" ht="42.95" customHeight="1">
      <c r="B20" s="142" t="s">
        <v>284</v>
      </c>
      <c r="C20" s="23" t="s">
        <v>1927</v>
      </c>
      <c r="D20" s="1637"/>
    </row>
    <row r="21" spans="2:4" ht="30">
      <c r="B21" s="142" t="s">
        <v>333</v>
      </c>
      <c r="C21" s="23" t="s">
        <v>1928</v>
      </c>
      <c r="D21" s="1637"/>
    </row>
    <row r="22" spans="2:4">
      <c r="B22" s="142" t="s">
        <v>1497</v>
      </c>
      <c r="C22" s="23" t="s">
        <v>1929</v>
      </c>
      <c r="D22" s="1637"/>
    </row>
    <row r="23" spans="2:4">
      <c r="B23" s="142" t="s">
        <v>1897</v>
      </c>
      <c r="C23" s="23" t="s">
        <v>1930</v>
      </c>
      <c r="D23" s="1637"/>
    </row>
    <row r="24" spans="2:4" ht="30">
      <c r="B24" s="142" t="s">
        <v>1899</v>
      </c>
      <c r="C24" s="23" t="s">
        <v>1931</v>
      </c>
      <c r="D24" s="1637"/>
    </row>
    <row r="25" spans="2:4" ht="30">
      <c r="B25" s="142" t="s">
        <v>1901</v>
      </c>
      <c r="C25" s="23" t="s">
        <v>1912</v>
      </c>
      <c r="D25" s="1637"/>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zoomScale="80" zoomScaleNormal="80" zoomScalePageLayoutView="110" workbookViewId="0">
      <selection activeCell="I20" sqref="I20"/>
    </sheetView>
  </sheetViews>
  <sheetFormatPr defaultColWidth="9.140625" defaultRowHeight="15"/>
  <cols>
    <col min="1" max="1" width="6.5703125" style="1" customWidth="1"/>
    <col min="2" max="2" width="9.140625" style="1"/>
    <col min="3" max="3" width="93" style="1" bestFit="1" customWidth="1"/>
    <col min="4" max="4" width="80.7109375" style="1" customWidth="1"/>
    <col min="5" max="16384" width="9.140625" style="1"/>
  </cols>
  <sheetData>
    <row r="2" spans="2:4">
      <c r="B2" s="831" t="s">
        <v>1877</v>
      </c>
    </row>
    <row r="3" spans="2:4" ht="15.75">
      <c r="B3" s="187" t="s">
        <v>1883</v>
      </c>
    </row>
    <row r="4" spans="2:4">
      <c r="D4" s="87"/>
    </row>
    <row r="5" spans="2:4" ht="30">
      <c r="B5" s="15" t="s">
        <v>113</v>
      </c>
      <c r="C5" s="1270" t="s">
        <v>122</v>
      </c>
      <c r="D5" s="1270"/>
    </row>
    <row r="6" spans="2:4">
      <c r="B6" s="838"/>
      <c r="C6" s="849" t="s">
        <v>1889</v>
      </c>
      <c r="D6" s="838"/>
    </row>
    <row r="7" spans="2:4" ht="197.45" customHeight="1">
      <c r="B7" s="142" t="s">
        <v>116</v>
      </c>
      <c r="C7" s="189" t="s">
        <v>1932</v>
      </c>
      <c r="D7" s="1638" t="s">
        <v>2507</v>
      </c>
    </row>
    <row r="8" spans="2:4" ht="31.5">
      <c r="B8" s="142" t="s">
        <v>117</v>
      </c>
      <c r="C8" s="189" t="s">
        <v>1933</v>
      </c>
      <c r="D8" s="1639"/>
    </row>
    <row r="9" spans="2:4" ht="30.95" customHeight="1">
      <c r="B9" s="142" t="s">
        <v>147</v>
      </c>
      <c r="C9" s="189" t="s">
        <v>1934</v>
      </c>
      <c r="D9" s="1639"/>
    </row>
    <row r="10" spans="2:4" ht="15.75">
      <c r="B10" s="850" t="s">
        <v>333</v>
      </c>
      <c r="C10" s="851" t="s">
        <v>1935</v>
      </c>
      <c r="D10" s="1639"/>
    </row>
    <row r="11" spans="2:4" ht="15.75">
      <c r="B11" s="850" t="s">
        <v>1918</v>
      </c>
      <c r="C11" s="851" t="s">
        <v>1936</v>
      </c>
      <c r="D11" s="1639"/>
    </row>
    <row r="12" spans="2:4" ht="15.75">
      <c r="B12" s="850" t="s">
        <v>1920</v>
      </c>
      <c r="C12" s="851" t="s">
        <v>1937</v>
      </c>
      <c r="D12" s="1639"/>
    </row>
    <row r="13" spans="2:4" ht="15.75">
      <c r="B13" s="850" t="s">
        <v>1922</v>
      </c>
      <c r="C13" s="851" t="s">
        <v>1938</v>
      </c>
      <c r="D13" s="1639"/>
    </row>
    <row r="14" spans="2:4" ht="15.75">
      <c r="B14" s="850" t="s">
        <v>1939</v>
      </c>
      <c r="C14" s="851" t="s">
        <v>1940</v>
      </c>
      <c r="D14" s="1639"/>
    </row>
    <row r="15" spans="2:4" ht="42.6" customHeight="1">
      <c r="B15" s="850" t="s">
        <v>1941</v>
      </c>
      <c r="C15" s="851" t="s">
        <v>1942</v>
      </c>
      <c r="D15" s="1640"/>
    </row>
    <row r="16" spans="2:4">
      <c r="B16" s="838"/>
      <c r="C16" s="849" t="s">
        <v>1895</v>
      </c>
      <c r="D16" s="838"/>
    </row>
    <row r="17" spans="2:4" ht="31.5" customHeight="1">
      <c r="B17" s="15" t="s">
        <v>132</v>
      </c>
      <c r="C17" s="189" t="s">
        <v>1943</v>
      </c>
      <c r="D17" s="1638" t="s">
        <v>2508</v>
      </c>
    </row>
    <row r="18" spans="2:4" ht="15.75">
      <c r="B18" s="850" t="s">
        <v>333</v>
      </c>
      <c r="C18" s="851" t="s">
        <v>1935</v>
      </c>
      <c r="D18" s="1639"/>
    </row>
    <row r="19" spans="2:4" ht="15.75">
      <c r="B19" s="850" t="s">
        <v>1918</v>
      </c>
      <c r="C19" s="851" t="s">
        <v>1936</v>
      </c>
      <c r="D19" s="1639"/>
    </row>
    <row r="20" spans="2:4" ht="15.75">
      <c r="B20" s="850" t="s">
        <v>1920</v>
      </c>
      <c r="C20" s="851" t="s">
        <v>1937</v>
      </c>
      <c r="D20" s="1639"/>
    </row>
    <row r="21" spans="2:4" ht="15.75">
      <c r="B21" s="850" t="s">
        <v>1922</v>
      </c>
      <c r="C21" s="851" t="s">
        <v>1938</v>
      </c>
      <c r="D21" s="1639"/>
    </row>
    <row r="22" spans="2:4" ht="15.75">
      <c r="B22" s="850" t="s">
        <v>1939</v>
      </c>
      <c r="C22" s="851" t="s">
        <v>1940</v>
      </c>
      <c r="D22" s="1639"/>
    </row>
    <row r="23" spans="2:4" ht="44.1" customHeight="1">
      <c r="B23" s="850" t="s">
        <v>1941</v>
      </c>
      <c r="C23" s="851" t="s">
        <v>1942</v>
      </c>
      <c r="D23" s="1640"/>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5"/>
  <sheetViews>
    <sheetView zoomScale="80" zoomScaleNormal="80" workbookViewId="0"/>
  </sheetViews>
  <sheetFormatPr defaultColWidth="8.85546875" defaultRowHeight="12.75"/>
  <cols>
    <col min="1" max="1" width="8.85546875" style="852"/>
    <col min="2" max="2" width="3.140625" style="852" customWidth="1"/>
    <col min="3" max="3" width="72.5703125" style="852" customWidth="1"/>
    <col min="4" max="4" width="21.5703125" style="852" customWidth="1"/>
    <col min="5" max="5" width="27" style="852" bestFit="1" customWidth="1"/>
    <col min="6" max="13" width="21.5703125" style="852" customWidth="1"/>
    <col min="14" max="14" width="23.5703125" style="852" customWidth="1"/>
    <col min="15" max="18" width="21" style="852" customWidth="1"/>
    <col min="19" max="19" width="17.42578125" style="947" bestFit="1" customWidth="1"/>
    <col min="20" max="16384" width="8.85546875" style="852"/>
  </cols>
  <sheetData>
    <row r="2" spans="2:19" ht="15">
      <c r="C2" s="853" t="s">
        <v>1878</v>
      </c>
    </row>
    <row r="3" spans="2:19" ht="15" customHeight="1">
      <c r="C3" s="854" t="s">
        <v>1944</v>
      </c>
      <c r="D3" s="855" t="s">
        <v>7</v>
      </c>
      <c r="E3" s="855" t="s">
        <v>8</v>
      </c>
      <c r="F3" s="855" t="s">
        <v>9</v>
      </c>
      <c r="G3" s="855" t="s">
        <v>46</v>
      </c>
      <c r="H3" s="855" t="s">
        <v>47</v>
      </c>
      <c r="I3" s="855" t="s">
        <v>155</v>
      </c>
      <c r="J3" s="855" t="s">
        <v>156</v>
      </c>
      <c r="K3" s="855" t="s">
        <v>157</v>
      </c>
      <c r="L3" s="855" t="s">
        <v>158</v>
      </c>
      <c r="M3" s="855" t="s">
        <v>159</v>
      </c>
      <c r="N3" s="855" t="s">
        <v>160</v>
      </c>
      <c r="O3" s="855" t="s">
        <v>161</v>
      </c>
      <c r="P3" s="855" t="s">
        <v>162</v>
      </c>
      <c r="Q3" s="855" t="s">
        <v>757</v>
      </c>
      <c r="R3" s="855" t="s">
        <v>758</v>
      </c>
      <c r="S3" s="948" t="s">
        <v>759</v>
      </c>
    </row>
    <row r="4" spans="2:19" ht="76.5" customHeight="1">
      <c r="C4" s="856"/>
      <c r="D4" s="1645" t="s">
        <v>1945</v>
      </c>
      <c r="E4" s="1646"/>
      <c r="F4" s="1646"/>
      <c r="G4" s="1646"/>
      <c r="H4" s="1647"/>
      <c r="I4" s="1645" t="s">
        <v>1946</v>
      </c>
      <c r="J4" s="1646"/>
      <c r="K4" s="1647"/>
      <c r="L4" s="1648" t="s">
        <v>1947</v>
      </c>
      <c r="M4" s="1649"/>
      <c r="N4" s="1650" t="s">
        <v>1948</v>
      </c>
      <c r="O4" s="1641" t="s">
        <v>1949</v>
      </c>
      <c r="P4" s="1641" t="s">
        <v>1950</v>
      </c>
      <c r="Q4" s="1641" t="s">
        <v>1951</v>
      </c>
      <c r="R4" s="1641" t="s">
        <v>1952</v>
      </c>
      <c r="S4" s="1643" t="s">
        <v>1953</v>
      </c>
    </row>
    <row r="5" spans="2:19" ht="102">
      <c r="C5" s="856"/>
      <c r="D5" s="857"/>
      <c r="E5" s="858" t="s">
        <v>1954</v>
      </c>
      <c r="F5" s="858" t="s">
        <v>1955</v>
      </c>
      <c r="G5" s="859" t="s">
        <v>1956</v>
      </c>
      <c r="H5" s="859" t="s">
        <v>1957</v>
      </c>
      <c r="I5" s="860"/>
      <c r="J5" s="858" t="s">
        <v>1958</v>
      </c>
      <c r="K5" s="858" t="s">
        <v>1957</v>
      </c>
      <c r="L5" s="861"/>
      <c r="M5" s="862" t="s">
        <v>1959</v>
      </c>
      <c r="N5" s="1651"/>
      <c r="O5" s="1642"/>
      <c r="P5" s="1642"/>
      <c r="Q5" s="1642"/>
      <c r="R5" s="1642"/>
      <c r="S5" s="1644"/>
    </row>
    <row r="6" spans="2:19">
      <c r="B6" s="863">
        <v>1</v>
      </c>
      <c r="C6" s="864" t="s">
        <v>1960</v>
      </c>
      <c r="D6" s="931">
        <v>1752.62</v>
      </c>
      <c r="E6" s="931">
        <v>158.16</v>
      </c>
      <c r="F6" s="931">
        <v>0</v>
      </c>
      <c r="G6" s="931">
        <v>163.62</v>
      </c>
      <c r="H6" s="931">
        <v>15.48</v>
      </c>
      <c r="I6" s="931">
        <v>-18.48</v>
      </c>
      <c r="J6" s="931">
        <v>-4.6399999999999997</v>
      </c>
      <c r="K6" s="931">
        <v>-4.8899999999999997</v>
      </c>
      <c r="L6" s="932">
        <v>626064</v>
      </c>
      <c r="M6" s="932">
        <v>320782</v>
      </c>
      <c r="N6" s="953">
        <v>5.9799999999999999E-2</v>
      </c>
      <c r="O6" s="933">
        <v>1718.16</v>
      </c>
      <c r="P6" s="933">
        <v>10.67</v>
      </c>
      <c r="Q6" s="933">
        <v>7.07</v>
      </c>
      <c r="R6" s="933">
        <v>16.72</v>
      </c>
      <c r="S6" s="949">
        <v>2</v>
      </c>
    </row>
    <row r="7" spans="2:19">
      <c r="B7" s="863">
        <v>2</v>
      </c>
      <c r="C7" s="865" t="s">
        <v>1961</v>
      </c>
      <c r="D7" s="934">
        <v>100.9</v>
      </c>
      <c r="E7" s="934">
        <v>0</v>
      </c>
      <c r="F7" s="934">
        <v>0</v>
      </c>
      <c r="G7" s="934">
        <v>4.41</v>
      </c>
      <c r="H7" s="934">
        <v>0.01</v>
      </c>
      <c r="I7" s="934">
        <v>-0.34</v>
      </c>
      <c r="J7" s="934">
        <v>-0.15</v>
      </c>
      <c r="K7" s="934">
        <v>0</v>
      </c>
      <c r="L7" s="863">
        <v>25009</v>
      </c>
      <c r="M7" s="863">
        <v>6916</v>
      </c>
      <c r="N7" s="954">
        <v>0</v>
      </c>
      <c r="O7" s="863">
        <v>100.56</v>
      </c>
      <c r="P7" s="863">
        <v>0.34</v>
      </c>
      <c r="Q7" s="863">
        <v>0</v>
      </c>
      <c r="R7" s="863">
        <v>0</v>
      </c>
      <c r="S7" s="950">
        <v>2</v>
      </c>
    </row>
    <row r="8" spans="2:19">
      <c r="B8" s="863">
        <v>3</v>
      </c>
      <c r="C8" s="865" t="s">
        <v>1962</v>
      </c>
      <c r="D8" s="934">
        <v>1.55</v>
      </c>
      <c r="E8" s="934">
        <v>0</v>
      </c>
      <c r="F8" s="934">
        <v>0</v>
      </c>
      <c r="G8" s="934">
        <v>0.57999999999999996</v>
      </c>
      <c r="H8" s="934">
        <v>0.05</v>
      </c>
      <c r="I8" s="934">
        <v>-0.08</v>
      </c>
      <c r="J8" s="934">
        <v>-7.0000000000000007E-2</v>
      </c>
      <c r="K8" s="934">
        <v>-0.01</v>
      </c>
      <c r="L8" s="863">
        <v>16</v>
      </c>
      <c r="M8" s="863">
        <v>8</v>
      </c>
      <c r="N8" s="954">
        <v>0</v>
      </c>
      <c r="O8" s="863">
        <v>1.55</v>
      </c>
      <c r="P8" s="863">
        <v>0</v>
      </c>
      <c r="Q8" s="863">
        <v>0</v>
      </c>
      <c r="R8" s="863">
        <v>0</v>
      </c>
      <c r="S8" s="950">
        <v>2</v>
      </c>
    </row>
    <row r="9" spans="2:19">
      <c r="B9" s="863">
        <v>4</v>
      </c>
      <c r="C9" s="866" t="s">
        <v>1963</v>
      </c>
      <c r="D9" s="935"/>
      <c r="E9" s="935"/>
      <c r="F9" s="935"/>
      <c r="G9" s="935"/>
      <c r="H9" s="935"/>
      <c r="I9" s="935"/>
      <c r="J9" s="935"/>
      <c r="K9" s="935"/>
      <c r="L9" s="863"/>
      <c r="M9" s="863"/>
      <c r="N9" s="954"/>
      <c r="O9" s="863"/>
      <c r="P9" s="863"/>
      <c r="Q9" s="863"/>
      <c r="R9" s="863"/>
      <c r="S9" s="950"/>
    </row>
    <row r="10" spans="2:19">
      <c r="B10" s="863">
        <v>5</v>
      </c>
      <c r="C10" s="866" t="s">
        <v>1964</v>
      </c>
      <c r="D10" s="935"/>
      <c r="E10" s="935"/>
      <c r="F10" s="935"/>
      <c r="G10" s="935"/>
      <c r="H10" s="935"/>
      <c r="I10" s="935"/>
      <c r="J10" s="935"/>
      <c r="K10" s="935"/>
      <c r="L10" s="863"/>
      <c r="M10" s="863"/>
      <c r="N10" s="954"/>
      <c r="O10" s="863"/>
      <c r="P10" s="863"/>
      <c r="Q10" s="863"/>
      <c r="R10" s="863"/>
      <c r="S10" s="950"/>
    </row>
    <row r="11" spans="2:19">
      <c r="B11" s="863">
        <v>6</v>
      </c>
      <c r="C11" s="866" t="s">
        <v>1965</v>
      </c>
      <c r="D11" s="935"/>
      <c r="E11" s="935"/>
      <c r="F11" s="935"/>
      <c r="G11" s="935"/>
      <c r="H11" s="935"/>
      <c r="I11" s="935"/>
      <c r="J11" s="935"/>
      <c r="K11" s="935"/>
      <c r="L11" s="863"/>
      <c r="M11" s="863"/>
      <c r="N11" s="954"/>
      <c r="O11" s="863"/>
      <c r="P11" s="863"/>
      <c r="Q11" s="863"/>
      <c r="R11" s="863"/>
      <c r="S11" s="950"/>
    </row>
    <row r="12" spans="2:19">
      <c r="B12" s="863">
        <v>7</v>
      </c>
      <c r="C12" s="866" t="s">
        <v>1966</v>
      </c>
      <c r="D12" s="935">
        <v>1.43</v>
      </c>
      <c r="E12" s="935">
        <v>0</v>
      </c>
      <c r="F12" s="935">
        <v>0</v>
      </c>
      <c r="G12" s="935">
        <v>0.46</v>
      </c>
      <c r="H12" s="935">
        <v>0.05</v>
      </c>
      <c r="I12" s="935">
        <v>-7.0000000000000007E-2</v>
      </c>
      <c r="J12" s="935">
        <v>-0.06</v>
      </c>
      <c r="K12" s="935">
        <v>0</v>
      </c>
      <c r="L12" s="863">
        <v>14</v>
      </c>
      <c r="M12" s="863">
        <v>8</v>
      </c>
      <c r="N12" s="954">
        <v>0</v>
      </c>
      <c r="O12" s="863">
        <v>1.43</v>
      </c>
      <c r="P12" s="863">
        <v>0</v>
      </c>
      <c r="Q12" s="863">
        <v>0</v>
      </c>
      <c r="R12" s="863">
        <v>0</v>
      </c>
      <c r="S12" s="950">
        <v>2</v>
      </c>
    </row>
    <row r="13" spans="2:19">
      <c r="B13" s="863">
        <v>8</v>
      </c>
      <c r="C13" s="866" t="s">
        <v>1967</v>
      </c>
      <c r="D13" s="935">
        <v>0.12</v>
      </c>
      <c r="E13" s="935">
        <v>0</v>
      </c>
      <c r="F13" s="935">
        <v>0</v>
      </c>
      <c r="G13" s="935">
        <v>0.12</v>
      </c>
      <c r="H13" s="935">
        <v>0</v>
      </c>
      <c r="I13" s="935">
        <v>-0.01</v>
      </c>
      <c r="J13" s="935">
        <v>-0.01</v>
      </c>
      <c r="K13" s="935">
        <v>-0.01</v>
      </c>
      <c r="L13" s="863">
        <v>2</v>
      </c>
      <c r="M13" s="863">
        <v>0</v>
      </c>
      <c r="N13" s="954"/>
      <c r="O13" s="863">
        <v>0.12</v>
      </c>
      <c r="P13" s="863">
        <v>0</v>
      </c>
      <c r="Q13" s="863">
        <v>0</v>
      </c>
      <c r="R13" s="863">
        <v>0</v>
      </c>
      <c r="S13" s="950">
        <v>0</v>
      </c>
    </row>
    <row r="14" spans="2:19">
      <c r="B14" s="863">
        <v>9</v>
      </c>
      <c r="C14" s="865" t="s">
        <v>1968</v>
      </c>
      <c r="D14" s="934">
        <v>178.56</v>
      </c>
      <c r="E14" s="934">
        <v>0</v>
      </c>
      <c r="F14" s="934">
        <v>0</v>
      </c>
      <c r="G14" s="934">
        <v>28.19</v>
      </c>
      <c r="H14" s="934">
        <v>12.81</v>
      </c>
      <c r="I14" s="934">
        <v>-5.0199999999999996</v>
      </c>
      <c r="J14" s="934">
        <v>-0.48</v>
      </c>
      <c r="K14" s="934">
        <v>-3.99</v>
      </c>
      <c r="L14" s="863">
        <v>123760</v>
      </c>
      <c r="M14" s="863">
        <v>107207</v>
      </c>
      <c r="N14" s="954">
        <v>0</v>
      </c>
      <c r="O14" s="863">
        <v>175.62</v>
      </c>
      <c r="P14" s="863">
        <v>2.94</v>
      </c>
      <c r="Q14" s="863">
        <v>0</v>
      </c>
      <c r="R14" s="863">
        <v>0</v>
      </c>
      <c r="S14" s="950">
        <v>2</v>
      </c>
    </row>
    <row r="15" spans="2:19">
      <c r="B15" s="863">
        <v>10</v>
      </c>
      <c r="C15" s="866" t="s">
        <v>1969</v>
      </c>
      <c r="D15" s="936">
        <v>48.35</v>
      </c>
      <c r="E15" s="936">
        <v>0</v>
      </c>
      <c r="F15" s="936">
        <v>0</v>
      </c>
      <c r="G15" s="936">
        <v>3.09</v>
      </c>
      <c r="H15" s="936">
        <v>0</v>
      </c>
      <c r="I15" s="936">
        <v>-0.16</v>
      </c>
      <c r="J15" s="936">
        <v>0</v>
      </c>
      <c r="K15" s="936">
        <v>0</v>
      </c>
      <c r="L15" s="863">
        <v>32522</v>
      </c>
      <c r="M15" s="863">
        <v>29913</v>
      </c>
      <c r="N15" s="954"/>
      <c r="O15" s="863">
        <v>48.35</v>
      </c>
      <c r="P15" s="863">
        <v>0</v>
      </c>
      <c r="Q15" s="863">
        <v>0</v>
      </c>
      <c r="R15" s="863">
        <v>0</v>
      </c>
      <c r="S15" s="950">
        <v>2</v>
      </c>
    </row>
    <row r="16" spans="2:19">
      <c r="B16" s="863">
        <v>11</v>
      </c>
      <c r="C16" s="866" t="s">
        <v>1970</v>
      </c>
      <c r="D16" s="936">
        <v>2.33</v>
      </c>
      <c r="E16" s="936">
        <v>0</v>
      </c>
      <c r="F16" s="936">
        <v>0</v>
      </c>
      <c r="G16" s="936">
        <v>0.61</v>
      </c>
      <c r="H16" s="936">
        <v>0</v>
      </c>
      <c r="I16" s="936">
        <v>-0.01</v>
      </c>
      <c r="J16" s="936">
        <v>-0.01</v>
      </c>
      <c r="K16" s="936">
        <v>0</v>
      </c>
      <c r="L16" s="863">
        <v>1088</v>
      </c>
      <c r="M16" s="863">
        <v>928</v>
      </c>
      <c r="N16" s="954"/>
      <c r="O16" s="863">
        <v>2.33</v>
      </c>
      <c r="P16" s="863">
        <v>0</v>
      </c>
      <c r="Q16" s="863">
        <v>0</v>
      </c>
      <c r="R16" s="863">
        <v>0</v>
      </c>
      <c r="S16" s="950">
        <v>3</v>
      </c>
    </row>
    <row r="17" spans="2:19">
      <c r="B17" s="863">
        <v>12</v>
      </c>
      <c r="C17" s="866" t="s">
        <v>1971</v>
      </c>
      <c r="D17" s="936"/>
      <c r="E17" s="936"/>
      <c r="F17" s="936"/>
      <c r="G17" s="936"/>
      <c r="H17" s="936"/>
      <c r="I17" s="936"/>
      <c r="J17" s="936"/>
      <c r="K17" s="936"/>
      <c r="L17" s="863"/>
      <c r="M17" s="863"/>
      <c r="N17" s="954"/>
      <c r="O17" s="863"/>
      <c r="P17" s="863">
        <v>0</v>
      </c>
      <c r="Q17" s="863">
        <v>0</v>
      </c>
      <c r="R17" s="863">
        <v>0</v>
      </c>
      <c r="S17" s="950"/>
    </row>
    <row r="18" spans="2:19">
      <c r="B18" s="863">
        <v>13</v>
      </c>
      <c r="C18" s="866" t="s">
        <v>1972</v>
      </c>
      <c r="D18" s="936">
        <v>1.28</v>
      </c>
      <c r="E18" s="936">
        <v>0</v>
      </c>
      <c r="F18" s="936">
        <v>0</v>
      </c>
      <c r="G18" s="936">
        <v>0.06</v>
      </c>
      <c r="H18" s="936">
        <v>0.77</v>
      </c>
      <c r="I18" s="936">
        <v>-0.28999999999999998</v>
      </c>
      <c r="J18" s="936">
        <v>0</v>
      </c>
      <c r="K18" s="936">
        <v>-0.28999999999999998</v>
      </c>
      <c r="L18" s="863">
        <v>1023</v>
      </c>
      <c r="M18" s="863">
        <v>951</v>
      </c>
      <c r="N18" s="954"/>
      <c r="O18" s="863">
        <v>1.28</v>
      </c>
      <c r="P18" s="863">
        <v>0</v>
      </c>
      <c r="Q18" s="863">
        <v>0</v>
      </c>
      <c r="R18" s="863">
        <v>0</v>
      </c>
      <c r="S18" s="950">
        <v>2</v>
      </c>
    </row>
    <row r="19" spans="2:19">
      <c r="B19" s="863">
        <v>14</v>
      </c>
      <c r="C19" s="866" t="s">
        <v>1973</v>
      </c>
      <c r="D19" s="936">
        <v>0.59</v>
      </c>
      <c r="E19" s="936">
        <v>0</v>
      </c>
      <c r="F19" s="936">
        <v>0</v>
      </c>
      <c r="G19" s="936">
        <v>0.1</v>
      </c>
      <c r="H19" s="936">
        <v>0</v>
      </c>
      <c r="I19" s="936">
        <v>0</v>
      </c>
      <c r="J19" s="936">
        <v>0</v>
      </c>
      <c r="K19" s="936">
        <v>0</v>
      </c>
      <c r="L19" s="863">
        <v>219</v>
      </c>
      <c r="M19" s="863">
        <v>202</v>
      </c>
      <c r="N19" s="954"/>
      <c r="O19" s="863">
        <v>0.59</v>
      </c>
      <c r="P19" s="863">
        <v>0</v>
      </c>
      <c r="Q19" s="863">
        <v>0</v>
      </c>
      <c r="R19" s="863">
        <v>0</v>
      </c>
      <c r="S19" s="950">
        <v>3</v>
      </c>
    </row>
    <row r="20" spans="2:19">
      <c r="B20" s="863">
        <v>15</v>
      </c>
      <c r="C20" s="866" t="s">
        <v>1974</v>
      </c>
      <c r="D20" s="936">
        <v>0.19</v>
      </c>
      <c r="E20" s="936">
        <v>0</v>
      </c>
      <c r="F20" s="936">
        <v>0</v>
      </c>
      <c r="G20" s="936">
        <v>0</v>
      </c>
      <c r="H20" s="936">
        <v>0</v>
      </c>
      <c r="I20" s="936">
        <v>0</v>
      </c>
      <c r="J20" s="936">
        <v>0</v>
      </c>
      <c r="K20" s="936">
        <v>0</v>
      </c>
      <c r="L20" s="863">
        <v>145</v>
      </c>
      <c r="M20" s="863">
        <v>136</v>
      </c>
      <c r="N20" s="954"/>
      <c r="O20" s="863">
        <v>0.19</v>
      </c>
      <c r="P20" s="863">
        <v>0</v>
      </c>
      <c r="Q20" s="863">
        <v>0</v>
      </c>
      <c r="R20" s="863">
        <v>0</v>
      </c>
      <c r="S20" s="950">
        <v>1</v>
      </c>
    </row>
    <row r="21" spans="2:19">
      <c r="B21" s="863">
        <v>16</v>
      </c>
      <c r="C21" s="866" t="s">
        <v>1975</v>
      </c>
      <c r="D21" s="936">
        <v>41.75</v>
      </c>
      <c r="E21" s="936">
        <v>0</v>
      </c>
      <c r="F21" s="936">
        <v>0</v>
      </c>
      <c r="G21" s="936">
        <v>9.7899999999999991</v>
      </c>
      <c r="H21" s="936">
        <v>5.91</v>
      </c>
      <c r="I21" s="936">
        <v>-2.82</v>
      </c>
      <c r="J21" s="936">
        <v>-0.3</v>
      </c>
      <c r="K21" s="936">
        <v>-2.4500000000000002</v>
      </c>
      <c r="L21" s="863">
        <v>29496</v>
      </c>
      <c r="M21" s="863">
        <v>22272</v>
      </c>
      <c r="N21" s="954"/>
      <c r="O21" s="863">
        <v>41.05</v>
      </c>
      <c r="P21" s="863">
        <v>0.7</v>
      </c>
      <c r="Q21" s="863">
        <v>0</v>
      </c>
      <c r="R21" s="863">
        <v>0</v>
      </c>
      <c r="S21" s="950">
        <v>3</v>
      </c>
    </row>
    <row r="22" spans="2:19">
      <c r="B22" s="863">
        <v>17</v>
      </c>
      <c r="C22" s="866" t="s">
        <v>1976</v>
      </c>
      <c r="D22" s="937">
        <v>0.16</v>
      </c>
      <c r="E22" s="937">
        <v>0</v>
      </c>
      <c r="F22" s="937">
        <v>0</v>
      </c>
      <c r="G22" s="937">
        <v>0</v>
      </c>
      <c r="H22" s="937">
        <v>0</v>
      </c>
      <c r="I22" s="937">
        <v>0</v>
      </c>
      <c r="J22" s="937">
        <v>0</v>
      </c>
      <c r="K22" s="937">
        <v>0</v>
      </c>
      <c r="L22" s="863">
        <v>97</v>
      </c>
      <c r="M22" s="863">
        <v>80</v>
      </c>
      <c r="N22" s="954"/>
      <c r="O22" s="863">
        <v>0.16</v>
      </c>
      <c r="P22" s="863">
        <v>0</v>
      </c>
      <c r="Q22" s="863">
        <v>0</v>
      </c>
      <c r="R22" s="863">
        <v>0</v>
      </c>
      <c r="S22" s="950">
        <v>2</v>
      </c>
    </row>
    <row r="23" spans="2:19">
      <c r="B23" s="863">
        <v>18</v>
      </c>
      <c r="C23" s="866" t="s">
        <v>1977</v>
      </c>
      <c r="D23" s="937">
        <v>1.06</v>
      </c>
      <c r="E23" s="937">
        <v>0</v>
      </c>
      <c r="F23" s="937">
        <v>0</v>
      </c>
      <c r="G23" s="937">
        <v>0.32</v>
      </c>
      <c r="H23" s="937">
        <v>0</v>
      </c>
      <c r="I23" s="937">
        <v>-0.01</v>
      </c>
      <c r="J23" s="937">
        <v>-0.01</v>
      </c>
      <c r="K23" s="937">
        <v>0</v>
      </c>
      <c r="L23" s="863">
        <v>150</v>
      </c>
      <c r="M23" s="863">
        <v>133</v>
      </c>
      <c r="N23" s="954"/>
      <c r="O23" s="863">
        <v>0.96</v>
      </c>
      <c r="P23" s="863">
        <v>0.1</v>
      </c>
      <c r="Q23" s="863">
        <v>0</v>
      </c>
      <c r="R23" s="863">
        <v>0</v>
      </c>
      <c r="S23" s="950">
        <v>2</v>
      </c>
    </row>
    <row r="24" spans="2:19">
      <c r="B24" s="863">
        <v>19</v>
      </c>
      <c r="C24" s="866" t="s">
        <v>1978</v>
      </c>
      <c r="D24" s="937"/>
      <c r="E24" s="937"/>
      <c r="F24" s="937"/>
      <c r="G24" s="937"/>
      <c r="H24" s="937"/>
      <c r="I24" s="937"/>
      <c r="J24" s="937"/>
      <c r="K24" s="937"/>
      <c r="L24" s="863"/>
      <c r="M24" s="863"/>
      <c r="N24" s="954"/>
      <c r="O24" s="863"/>
      <c r="P24" s="863"/>
      <c r="Q24" s="863"/>
      <c r="R24" s="863"/>
      <c r="S24" s="950"/>
    </row>
    <row r="25" spans="2:19">
      <c r="B25" s="863">
        <v>20</v>
      </c>
      <c r="C25" s="866" t="s">
        <v>1979</v>
      </c>
      <c r="D25" s="937">
        <v>15.72</v>
      </c>
      <c r="E25" s="937">
        <v>0</v>
      </c>
      <c r="F25" s="937">
        <v>0</v>
      </c>
      <c r="G25" s="937">
        <v>0.02</v>
      </c>
      <c r="H25" s="937">
        <v>0</v>
      </c>
      <c r="I25" s="937">
        <v>-0.04</v>
      </c>
      <c r="J25" s="937">
        <v>0</v>
      </c>
      <c r="K25" s="937">
        <v>0</v>
      </c>
      <c r="L25" s="863">
        <v>11855</v>
      </c>
      <c r="M25" s="863">
        <v>10519</v>
      </c>
      <c r="N25" s="954"/>
      <c r="O25" s="863">
        <v>15.72</v>
      </c>
      <c r="P25" s="863">
        <v>0</v>
      </c>
      <c r="Q25" s="863">
        <v>0</v>
      </c>
      <c r="R25" s="863">
        <v>0</v>
      </c>
      <c r="S25" s="950">
        <v>1</v>
      </c>
    </row>
    <row r="26" spans="2:19">
      <c r="B26" s="863">
        <v>21</v>
      </c>
      <c r="C26" s="866" t="s">
        <v>1980</v>
      </c>
      <c r="D26" s="937"/>
      <c r="E26" s="937"/>
      <c r="F26" s="937"/>
      <c r="G26" s="937"/>
      <c r="H26" s="937"/>
      <c r="I26" s="937"/>
      <c r="J26" s="937"/>
      <c r="K26" s="937"/>
      <c r="L26" s="863"/>
      <c r="M26" s="863"/>
      <c r="N26" s="954"/>
      <c r="O26" s="863"/>
      <c r="P26" s="863"/>
      <c r="Q26" s="863"/>
      <c r="R26" s="863"/>
      <c r="S26" s="950"/>
    </row>
    <row r="27" spans="2:19">
      <c r="B27" s="863">
        <v>22</v>
      </c>
      <c r="C27" s="866" t="s">
        <v>1981</v>
      </c>
      <c r="D27" s="937">
        <v>4.3899999999999997</v>
      </c>
      <c r="E27" s="937">
        <v>0</v>
      </c>
      <c r="F27" s="937">
        <v>0</v>
      </c>
      <c r="G27" s="937">
        <v>0.12</v>
      </c>
      <c r="H27" s="937">
        <v>0</v>
      </c>
      <c r="I27" s="937">
        <v>-0.01</v>
      </c>
      <c r="J27" s="937">
        <v>0</v>
      </c>
      <c r="K27" s="937">
        <v>0</v>
      </c>
      <c r="L27" s="863">
        <v>2871</v>
      </c>
      <c r="M27" s="863">
        <v>2579</v>
      </c>
      <c r="N27" s="954"/>
      <c r="O27" s="863">
        <v>4.3099999999999996</v>
      </c>
      <c r="P27" s="863">
        <v>0.08</v>
      </c>
      <c r="Q27" s="863">
        <v>0</v>
      </c>
      <c r="R27" s="863">
        <v>0</v>
      </c>
      <c r="S27" s="950">
        <v>2</v>
      </c>
    </row>
    <row r="28" spans="2:19">
      <c r="B28" s="863">
        <v>23</v>
      </c>
      <c r="C28" s="866" t="s">
        <v>1982</v>
      </c>
      <c r="D28" s="937">
        <v>39.880000000000003</v>
      </c>
      <c r="E28" s="937">
        <v>0</v>
      </c>
      <c r="F28" s="937">
        <v>0</v>
      </c>
      <c r="G28" s="937">
        <v>10.38</v>
      </c>
      <c r="H28" s="937">
        <v>5.68</v>
      </c>
      <c r="I28" s="937">
        <v>-1.49</v>
      </c>
      <c r="J28" s="937">
        <v>-0.12</v>
      </c>
      <c r="K28" s="937">
        <v>-1.1499999999999999</v>
      </c>
      <c r="L28" s="863">
        <v>26489</v>
      </c>
      <c r="M28" s="863">
        <v>23162</v>
      </c>
      <c r="N28" s="954"/>
      <c r="O28" s="863">
        <v>37.82</v>
      </c>
      <c r="P28" s="863">
        <v>2.06</v>
      </c>
      <c r="Q28" s="863">
        <v>0</v>
      </c>
      <c r="R28" s="863">
        <v>0</v>
      </c>
      <c r="S28" s="950">
        <v>3</v>
      </c>
    </row>
    <row r="29" spans="2:19">
      <c r="B29" s="863">
        <v>24</v>
      </c>
      <c r="C29" s="866" t="s">
        <v>1983</v>
      </c>
      <c r="D29" s="937">
        <v>0.01</v>
      </c>
      <c r="E29" s="937">
        <v>0</v>
      </c>
      <c r="F29" s="937">
        <v>0</v>
      </c>
      <c r="G29" s="937">
        <v>0</v>
      </c>
      <c r="H29" s="937">
        <v>0</v>
      </c>
      <c r="I29" s="937">
        <v>0</v>
      </c>
      <c r="J29" s="937">
        <v>0</v>
      </c>
      <c r="K29" s="937">
        <v>0</v>
      </c>
      <c r="L29" s="863">
        <v>0</v>
      </c>
      <c r="M29" s="863">
        <v>0</v>
      </c>
      <c r="N29" s="954"/>
      <c r="O29" s="863">
        <v>0.01</v>
      </c>
      <c r="P29" s="863">
        <v>0</v>
      </c>
      <c r="Q29" s="863">
        <v>0</v>
      </c>
      <c r="R29" s="863">
        <v>0</v>
      </c>
      <c r="S29" s="950">
        <v>0</v>
      </c>
    </row>
    <row r="30" spans="2:19">
      <c r="B30" s="863">
        <v>25</v>
      </c>
      <c r="C30" s="866" t="s">
        <v>1984</v>
      </c>
      <c r="D30" s="937">
        <v>8.86</v>
      </c>
      <c r="E30" s="937">
        <v>0</v>
      </c>
      <c r="F30" s="937">
        <v>0</v>
      </c>
      <c r="G30" s="937">
        <v>0.12</v>
      </c>
      <c r="H30" s="937">
        <v>0</v>
      </c>
      <c r="I30" s="937">
        <v>-0.03</v>
      </c>
      <c r="J30" s="937">
        <v>0</v>
      </c>
      <c r="K30" s="937">
        <v>0</v>
      </c>
      <c r="L30" s="863">
        <v>8998</v>
      </c>
      <c r="M30" s="863">
        <v>8435</v>
      </c>
      <c r="N30" s="954"/>
      <c r="O30" s="863">
        <v>8.86</v>
      </c>
      <c r="P30" s="863">
        <v>0</v>
      </c>
      <c r="Q30" s="863">
        <v>0</v>
      </c>
      <c r="R30" s="863">
        <v>0</v>
      </c>
      <c r="S30" s="950">
        <v>2</v>
      </c>
    </row>
    <row r="31" spans="2:19">
      <c r="B31" s="863">
        <v>26</v>
      </c>
      <c r="C31" s="866" t="s">
        <v>1985</v>
      </c>
      <c r="D31" s="937">
        <v>0.7</v>
      </c>
      <c r="E31" s="937">
        <v>0</v>
      </c>
      <c r="F31" s="937">
        <v>0</v>
      </c>
      <c r="G31" s="937">
        <v>0.25</v>
      </c>
      <c r="H31" s="937">
        <v>0.45</v>
      </c>
      <c r="I31" s="937">
        <v>-0.11</v>
      </c>
      <c r="J31" s="937">
        <v>0</v>
      </c>
      <c r="K31" s="937">
        <v>-0.1</v>
      </c>
      <c r="L31" s="863">
        <v>1</v>
      </c>
      <c r="M31" s="863">
        <v>0</v>
      </c>
      <c r="N31" s="954"/>
      <c r="O31" s="863">
        <v>0.7</v>
      </c>
      <c r="P31" s="863">
        <v>0</v>
      </c>
      <c r="Q31" s="863">
        <v>0</v>
      </c>
      <c r="R31" s="863">
        <v>0</v>
      </c>
      <c r="S31" s="950">
        <v>1</v>
      </c>
    </row>
    <row r="32" spans="2:19">
      <c r="B32" s="863">
        <v>27</v>
      </c>
      <c r="C32" s="866" t="s">
        <v>1986</v>
      </c>
      <c r="D32" s="937">
        <v>1.35</v>
      </c>
      <c r="E32" s="937">
        <v>0</v>
      </c>
      <c r="F32" s="937">
        <v>0</v>
      </c>
      <c r="G32" s="937">
        <v>0.46</v>
      </c>
      <c r="H32" s="937">
        <v>0</v>
      </c>
      <c r="I32" s="937">
        <v>0</v>
      </c>
      <c r="J32" s="937">
        <v>0</v>
      </c>
      <c r="K32" s="937">
        <v>0</v>
      </c>
      <c r="L32" s="863">
        <v>20</v>
      </c>
      <c r="M32" s="863">
        <v>7</v>
      </c>
      <c r="N32" s="954"/>
      <c r="O32" s="863">
        <v>1.35</v>
      </c>
      <c r="P32" s="863">
        <v>0</v>
      </c>
      <c r="Q32" s="863">
        <v>0</v>
      </c>
      <c r="R32" s="863">
        <v>0</v>
      </c>
      <c r="S32" s="950">
        <v>2</v>
      </c>
    </row>
    <row r="33" spans="2:19">
      <c r="B33" s="863">
        <v>28</v>
      </c>
      <c r="C33" s="866" t="s">
        <v>1987</v>
      </c>
      <c r="D33" s="937">
        <v>0.7</v>
      </c>
      <c r="E33" s="937">
        <v>0</v>
      </c>
      <c r="F33" s="937">
        <v>0</v>
      </c>
      <c r="G33" s="937">
        <v>0.02</v>
      </c>
      <c r="H33" s="937">
        <v>0</v>
      </c>
      <c r="I33" s="937">
        <v>0</v>
      </c>
      <c r="J33" s="937">
        <v>0</v>
      </c>
      <c r="K33" s="937">
        <v>0</v>
      </c>
      <c r="L33" s="863">
        <v>1869</v>
      </c>
      <c r="M33" s="863">
        <v>1582</v>
      </c>
      <c r="N33" s="954"/>
      <c r="O33" s="863">
        <v>0.7</v>
      </c>
      <c r="P33" s="863">
        <v>0</v>
      </c>
      <c r="Q33" s="863">
        <v>0</v>
      </c>
      <c r="R33" s="863">
        <v>0</v>
      </c>
      <c r="S33" s="950">
        <v>3</v>
      </c>
    </row>
    <row r="34" spans="2:19">
      <c r="B34" s="863">
        <v>29</v>
      </c>
      <c r="C34" s="866" t="s">
        <v>1988</v>
      </c>
      <c r="D34" s="937">
        <v>5.82</v>
      </c>
      <c r="E34" s="937">
        <v>0</v>
      </c>
      <c r="F34" s="937">
        <v>0</v>
      </c>
      <c r="G34" s="937">
        <v>7.0000000000000007E-2</v>
      </c>
      <c r="H34" s="937">
        <v>0</v>
      </c>
      <c r="I34" s="937">
        <v>-0.01</v>
      </c>
      <c r="J34" s="937">
        <v>-0.01</v>
      </c>
      <c r="K34" s="937">
        <v>0</v>
      </c>
      <c r="L34" s="863">
        <v>4598</v>
      </c>
      <c r="M34" s="863">
        <v>4439</v>
      </c>
      <c r="N34" s="954"/>
      <c r="O34" s="863">
        <v>5.82</v>
      </c>
      <c r="P34" s="863">
        <v>0</v>
      </c>
      <c r="Q34" s="863">
        <v>0</v>
      </c>
      <c r="R34" s="863">
        <v>0</v>
      </c>
      <c r="S34" s="950">
        <v>0</v>
      </c>
    </row>
    <row r="35" spans="2:19">
      <c r="B35" s="863">
        <v>30</v>
      </c>
      <c r="C35" s="866" t="s">
        <v>1989</v>
      </c>
      <c r="D35" s="937">
        <v>2.77</v>
      </c>
      <c r="E35" s="937">
        <v>0</v>
      </c>
      <c r="F35" s="937">
        <v>0</v>
      </c>
      <c r="G35" s="937">
        <v>2.27</v>
      </c>
      <c r="H35" s="937">
        <v>0</v>
      </c>
      <c r="I35" s="937">
        <v>-0.01</v>
      </c>
      <c r="J35" s="937">
        <v>-0.01</v>
      </c>
      <c r="K35" s="937">
        <v>0</v>
      </c>
      <c r="L35" s="863">
        <v>1613</v>
      </c>
      <c r="M35" s="863">
        <v>1336</v>
      </c>
      <c r="N35" s="954"/>
      <c r="O35" s="863">
        <v>2.77</v>
      </c>
      <c r="P35" s="863">
        <v>0</v>
      </c>
      <c r="Q35" s="863">
        <v>0</v>
      </c>
      <c r="R35" s="863">
        <v>0</v>
      </c>
      <c r="S35" s="950">
        <v>3</v>
      </c>
    </row>
    <row r="36" spans="2:19">
      <c r="B36" s="863">
        <v>31</v>
      </c>
      <c r="C36" s="866" t="s">
        <v>1990</v>
      </c>
      <c r="D36" s="937">
        <v>0.81</v>
      </c>
      <c r="E36" s="937">
        <v>0</v>
      </c>
      <c r="F36" s="937">
        <v>0</v>
      </c>
      <c r="G36" s="937">
        <v>0.28000000000000003</v>
      </c>
      <c r="H36" s="937">
        <v>0</v>
      </c>
      <c r="I36" s="937">
        <v>-0.02</v>
      </c>
      <c r="J36" s="937">
        <v>-0.01</v>
      </c>
      <c r="K36" s="937">
        <v>0</v>
      </c>
      <c r="L36" s="863">
        <v>269</v>
      </c>
      <c r="M36" s="863">
        <v>200</v>
      </c>
      <c r="N36" s="954"/>
      <c r="O36" s="863">
        <v>0.81</v>
      </c>
      <c r="P36" s="863">
        <v>0</v>
      </c>
      <c r="Q36" s="863">
        <v>0</v>
      </c>
      <c r="R36" s="863">
        <v>0</v>
      </c>
      <c r="S36" s="950">
        <v>2</v>
      </c>
    </row>
    <row r="37" spans="2:19">
      <c r="B37" s="863">
        <v>32</v>
      </c>
      <c r="C37" s="866" t="s">
        <v>1991</v>
      </c>
      <c r="D37" s="937">
        <v>0.9</v>
      </c>
      <c r="E37" s="937">
        <v>0</v>
      </c>
      <c r="F37" s="937">
        <v>0</v>
      </c>
      <c r="G37" s="937">
        <v>5.0606070000000003E-2</v>
      </c>
      <c r="H37" s="937">
        <v>0</v>
      </c>
      <c r="I37" s="937">
        <v>0</v>
      </c>
      <c r="J37" s="937">
        <v>0</v>
      </c>
      <c r="K37" s="937">
        <v>0</v>
      </c>
      <c r="L37" s="863">
        <v>151</v>
      </c>
      <c r="M37" s="863">
        <v>112</v>
      </c>
      <c r="N37" s="954"/>
      <c r="O37" s="863">
        <v>0.9</v>
      </c>
      <c r="P37" s="863">
        <v>0</v>
      </c>
      <c r="Q37" s="863">
        <v>0</v>
      </c>
      <c r="R37" s="863">
        <v>0</v>
      </c>
      <c r="S37" s="950">
        <v>2</v>
      </c>
    </row>
    <row r="38" spans="2:19">
      <c r="B38" s="863">
        <v>33</v>
      </c>
      <c r="C38" s="866" t="s">
        <v>1992</v>
      </c>
      <c r="D38" s="937">
        <v>0.94</v>
      </c>
      <c r="E38" s="937">
        <v>0</v>
      </c>
      <c r="F38" s="937">
        <v>0</v>
      </c>
      <c r="G38" s="937">
        <v>0.18</v>
      </c>
      <c r="H38" s="937">
        <v>0</v>
      </c>
      <c r="I38" s="937">
        <v>-0.01</v>
      </c>
      <c r="J38" s="937">
        <v>-0.01</v>
      </c>
      <c r="K38" s="937">
        <v>0</v>
      </c>
      <c r="L38" s="863">
        <v>286</v>
      </c>
      <c r="M38" s="863">
        <v>221</v>
      </c>
      <c r="N38" s="954"/>
      <c r="O38" s="863">
        <v>0.94</v>
      </c>
      <c r="P38" s="863">
        <v>0</v>
      </c>
      <c r="Q38" s="863">
        <v>0</v>
      </c>
      <c r="R38" s="863">
        <v>0</v>
      </c>
      <c r="S38" s="950">
        <v>2</v>
      </c>
    </row>
    <row r="39" spans="2:19">
      <c r="B39" s="863">
        <v>34</v>
      </c>
      <c r="C39" s="865" t="s">
        <v>1993</v>
      </c>
      <c r="D39" s="934">
        <v>176.58</v>
      </c>
      <c r="E39" s="934">
        <v>78.89</v>
      </c>
      <c r="F39" s="934">
        <v>0</v>
      </c>
      <c r="G39" s="934">
        <v>0.17</v>
      </c>
      <c r="H39" s="934">
        <v>0.01</v>
      </c>
      <c r="I39" s="934">
        <v>-1.08</v>
      </c>
      <c r="J39" s="934">
        <v>0</v>
      </c>
      <c r="K39" s="934">
        <v>0</v>
      </c>
      <c r="L39" s="863">
        <v>192205</v>
      </c>
      <c r="M39" s="863">
        <v>12373</v>
      </c>
      <c r="N39" s="954">
        <v>3.4500000000000003E-2</v>
      </c>
      <c r="O39" s="863">
        <v>171.48</v>
      </c>
      <c r="P39" s="863">
        <v>5.0999999999999996</v>
      </c>
      <c r="Q39" s="863">
        <v>0</v>
      </c>
      <c r="R39" s="863">
        <v>0</v>
      </c>
      <c r="S39" s="950">
        <v>4</v>
      </c>
    </row>
    <row r="40" spans="2:19">
      <c r="B40" s="863">
        <v>35</v>
      </c>
      <c r="C40" s="867" t="s">
        <v>1994</v>
      </c>
      <c r="D40" s="936">
        <v>167.54</v>
      </c>
      <c r="E40" s="936">
        <v>76.92</v>
      </c>
      <c r="F40" s="936">
        <v>0</v>
      </c>
      <c r="G40" s="936">
        <v>0.12</v>
      </c>
      <c r="H40" s="936">
        <v>0.01</v>
      </c>
      <c r="I40" s="936">
        <v>-1.06</v>
      </c>
      <c r="J40" s="936">
        <v>0</v>
      </c>
      <c r="K40" s="936">
        <v>0</v>
      </c>
      <c r="L40" s="863">
        <v>170029</v>
      </c>
      <c r="M40" s="863">
        <v>9410</v>
      </c>
      <c r="N40" s="954">
        <v>3.4500000000000003E-2</v>
      </c>
      <c r="O40" s="863">
        <v>167.54</v>
      </c>
      <c r="P40" s="863">
        <v>0</v>
      </c>
      <c r="Q40" s="863">
        <v>0</v>
      </c>
      <c r="R40" s="863">
        <v>0</v>
      </c>
      <c r="S40" s="950">
        <v>4</v>
      </c>
    </row>
    <row r="41" spans="2:19">
      <c r="B41" s="863">
        <v>36</v>
      </c>
      <c r="C41" s="867" t="s">
        <v>1995</v>
      </c>
      <c r="D41" s="937">
        <v>88.93</v>
      </c>
      <c r="E41" s="937">
        <v>0</v>
      </c>
      <c r="F41" s="937">
        <v>0</v>
      </c>
      <c r="G41" s="937">
        <v>0.03</v>
      </c>
      <c r="H41" s="937">
        <v>0.01</v>
      </c>
      <c r="I41" s="937">
        <v>-0.37</v>
      </c>
      <c r="J41" s="937">
        <v>0</v>
      </c>
      <c r="K41" s="937">
        <v>0</v>
      </c>
      <c r="L41" s="863">
        <v>11993</v>
      </c>
      <c r="M41" s="863">
        <v>4414</v>
      </c>
      <c r="N41" s="954"/>
      <c r="O41" s="863">
        <v>88.93</v>
      </c>
      <c r="P41" s="863">
        <v>0</v>
      </c>
      <c r="Q41" s="863">
        <v>0</v>
      </c>
      <c r="R41" s="863">
        <v>0</v>
      </c>
      <c r="S41" s="950">
        <v>3</v>
      </c>
    </row>
    <row r="42" spans="2:19">
      <c r="B42" s="863">
        <v>37</v>
      </c>
      <c r="C42" s="867" t="s">
        <v>1996</v>
      </c>
      <c r="D42" s="937">
        <v>8.98</v>
      </c>
      <c r="E42" s="937">
        <v>1.97</v>
      </c>
      <c r="F42" s="937">
        <v>0</v>
      </c>
      <c r="G42" s="937">
        <v>0.01</v>
      </c>
      <c r="H42" s="937">
        <v>0</v>
      </c>
      <c r="I42" s="937">
        <v>-0.02</v>
      </c>
      <c r="J42" s="937">
        <v>0</v>
      </c>
      <c r="K42" s="937">
        <v>0</v>
      </c>
      <c r="L42" s="863">
        <v>3734</v>
      </c>
      <c r="M42" s="863">
        <v>2904</v>
      </c>
      <c r="N42" s="954"/>
      <c r="O42" s="863">
        <v>3.88</v>
      </c>
      <c r="P42" s="863">
        <v>5.0999999999999996</v>
      </c>
      <c r="Q42" s="863">
        <v>0</v>
      </c>
      <c r="R42" s="863">
        <v>0</v>
      </c>
      <c r="S42" s="950">
        <v>4</v>
      </c>
    </row>
    <row r="43" spans="2:19">
      <c r="B43" s="863">
        <v>38</v>
      </c>
      <c r="C43" s="867" t="s">
        <v>1997</v>
      </c>
      <c r="D43" s="937">
        <v>0.06</v>
      </c>
      <c r="E43" s="937">
        <v>0</v>
      </c>
      <c r="F43" s="937">
        <v>0</v>
      </c>
      <c r="G43" s="937">
        <v>0.04</v>
      </c>
      <c r="H43" s="937">
        <v>0</v>
      </c>
      <c r="I43" s="937">
        <v>0</v>
      </c>
      <c r="J43" s="937">
        <v>0</v>
      </c>
      <c r="K43" s="937">
        <v>0</v>
      </c>
      <c r="L43" s="863">
        <v>18442</v>
      </c>
      <c r="M43" s="863">
        <v>59</v>
      </c>
      <c r="N43" s="954"/>
      <c r="O43" s="863">
        <v>6.4000000000000001E-2</v>
      </c>
      <c r="P43" s="863">
        <v>0</v>
      </c>
      <c r="Q43" s="863">
        <v>0</v>
      </c>
      <c r="R43" s="863">
        <v>0</v>
      </c>
      <c r="S43" s="950">
        <v>1</v>
      </c>
    </row>
    <row r="44" spans="2:19">
      <c r="B44" s="863">
        <v>39</v>
      </c>
      <c r="C44" s="865" t="s">
        <v>1998</v>
      </c>
      <c r="D44" s="934">
        <v>17.64</v>
      </c>
      <c r="E44" s="934">
        <v>0</v>
      </c>
      <c r="F44" s="934">
        <v>0</v>
      </c>
      <c r="G44" s="934">
        <v>0.03</v>
      </c>
      <c r="H44" s="934">
        <v>0</v>
      </c>
      <c r="I44" s="934">
        <v>-0.21</v>
      </c>
      <c r="J44" s="934">
        <v>0</v>
      </c>
      <c r="K44" s="934">
        <v>0</v>
      </c>
      <c r="L44" s="863">
        <v>18862</v>
      </c>
      <c r="M44" s="863">
        <v>8665</v>
      </c>
      <c r="N44" s="954">
        <v>0</v>
      </c>
      <c r="O44" s="863">
        <v>17.64</v>
      </c>
      <c r="P44" s="863">
        <v>0</v>
      </c>
      <c r="Q44" s="863">
        <v>0</v>
      </c>
      <c r="R44" s="863">
        <v>0</v>
      </c>
      <c r="S44" s="950">
        <v>4</v>
      </c>
    </row>
    <row r="45" spans="2:19">
      <c r="B45" s="863">
        <v>40</v>
      </c>
      <c r="C45" s="865" t="s">
        <v>1999</v>
      </c>
      <c r="D45" s="934">
        <v>100.11</v>
      </c>
      <c r="E45" s="934">
        <v>0</v>
      </c>
      <c r="F45" s="934">
        <v>0</v>
      </c>
      <c r="G45" s="934">
        <v>15.42</v>
      </c>
      <c r="H45" s="934">
        <v>0.03</v>
      </c>
      <c r="I45" s="934">
        <v>-1.61</v>
      </c>
      <c r="J45" s="934">
        <v>-0.99</v>
      </c>
      <c r="K45" s="934">
        <v>-0.01</v>
      </c>
      <c r="L45" s="863">
        <v>105934</v>
      </c>
      <c r="M45" s="863">
        <v>91756</v>
      </c>
      <c r="N45" s="954">
        <v>0</v>
      </c>
      <c r="O45" s="863">
        <v>100.08</v>
      </c>
      <c r="P45" s="863">
        <v>0.03</v>
      </c>
      <c r="Q45" s="863">
        <v>0</v>
      </c>
      <c r="R45" s="863">
        <v>0</v>
      </c>
      <c r="S45" s="950">
        <v>2</v>
      </c>
    </row>
    <row r="46" spans="2:19">
      <c r="B46" s="863">
        <v>41</v>
      </c>
      <c r="C46" s="867" t="s">
        <v>2000</v>
      </c>
      <c r="D46" s="937">
        <v>53.79</v>
      </c>
      <c r="E46" s="937">
        <v>0</v>
      </c>
      <c r="F46" s="937">
        <v>0</v>
      </c>
      <c r="G46" s="937">
        <v>10.76</v>
      </c>
      <c r="H46" s="937">
        <v>0</v>
      </c>
      <c r="I46" s="937">
        <v>-1.25</v>
      </c>
      <c r="J46" s="937">
        <v>-0.91</v>
      </c>
      <c r="K46" s="937">
        <v>0</v>
      </c>
      <c r="L46" s="863">
        <v>48019</v>
      </c>
      <c r="M46" s="863">
        <v>41146</v>
      </c>
      <c r="N46" s="954"/>
      <c r="O46" s="863">
        <v>53.76</v>
      </c>
      <c r="P46" s="863">
        <v>0.03</v>
      </c>
      <c r="Q46" s="863">
        <v>0</v>
      </c>
      <c r="R46" s="863">
        <v>0</v>
      </c>
      <c r="S46" s="950">
        <v>2</v>
      </c>
    </row>
    <row r="47" spans="2:19">
      <c r="B47" s="863">
        <v>42</v>
      </c>
      <c r="C47" s="867" t="s">
        <v>2001</v>
      </c>
      <c r="D47" s="937">
        <v>22.12</v>
      </c>
      <c r="E47" s="937">
        <v>0</v>
      </c>
      <c r="F47" s="937">
        <v>0</v>
      </c>
      <c r="G47" s="937">
        <v>3.79</v>
      </c>
      <c r="H47" s="937">
        <v>0</v>
      </c>
      <c r="I47" s="937">
        <v>-0.25</v>
      </c>
      <c r="J47" s="937">
        <v>-0.04</v>
      </c>
      <c r="K47" s="937">
        <v>0</v>
      </c>
      <c r="L47" s="863">
        <v>48181</v>
      </c>
      <c r="M47" s="863">
        <v>42505</v>
      </c>
      <c r="N47" s="954"/>
      <c r="O47" s="863">
        <v>22.12</v>
      </c>
      <c r="P47" s="863">
        <v>0</v>
      </c>
      <c r="Q47" s="863">
        <v>0</v>
      </c>
      <c r="R47" s="863">
        <v>0</v>
      </c>
      <c r="S47" s="950">
        <v>2</v>
      </c>
    </row>
    <row r="48" spans="2:19">
      <c r="B48" s="863">
        <v>43</v>
      </c>
      <c r="C48" s="867" t="s">
        <v>2002</v>
      </c>
      <c r="D48" s="937">
        <v>24.2</v>
      </c>
      <c r="E48" s="937">
        <v>0</v>
      </c>
      <c r="F48" s="937">
        <v>0</v>
      </c>
      <c r="G48" s="937">
        <v>0.87</v>
      </c>
      <c r="H48" s="937">
        <v>0.03</v>
      </c>
      <c r="I48" s="937">
        <v>-0.11</v>
      </c>
      <c r="J48" s="937">
        <v>-0.04</v>
      </c>
      <c r="K48" s="937">
        <v>-1.1472439999999999E-2</v>
      </c>
      <c r="L48" s="863">
        <v>9734</v>
      </c>
      <c r="M48" s="863">
        <v>8105</v>
      </c>
      <c r="N48" s="954"/>
      <c r="O48" s="863">
        <v>24.2</v>
      </c>
      <c r="P48" s="863">
        <v>0</v>
      </c>
      <c r="Q48" s="863">
        <v>0</v>
      </c>
      <c r="R48" s="863">
        <v>0</v>
      </c>
      <c r="S48" s="950">
        <v>3</v>
      </c>
    </row>
    <row r="49" spans="1:19">
      <c r="B49" s="863">
        <v>44</v>
      </c>
      <c r="C49" s="865" t="s">
        <v>2003</v>
      </c>
      <c r="D49" s="934">
        <v>200.32</v>
      </c>
      <c r="E49" s="934">
        <v>79.27</v>
      </c>
      <c r="F49" s="934">
        <v>0</v>
      </c>
      <c r="G49" s="934">
        <v>14.52</v>
      </c>
      <c r="H49" s="934">
        <v>1.34</v>
      </c>
      <c r="I49" s="934">
        <v>-1.9</v>
      </c>
      <c r="J49" s="934">
        <v>-0.28999999999999998</v>
      </c>
      <c r="K49" s="934">
        <v>-0.6</v>
      </c>
      <c r="L49" s="863">
        <v>97287</v>
      </c>
      <c r="M49" s="863">
        <v>82603</v>
      </c>
      <c r="N49" s="954">
        <v>2.53E-2</v>
      </c>
      <c r="O49" s="863">
        <v>200.03</v>
      </c>
      <c r="P49" s="863">
        <v>0.28999999999999998</v>
      </c>
      <c r="Q49" s="863">
        <v>0</v>
      </c>
      <c r="R49" s="863">
        <v>0</v>
      </c>
      <c r="S49" s="950">
        <v>2</v>
      </c>
    </row>
    <row r="50" spans="1:19">
      <c r="B50" s="863">
        <v>45</v>
      </c>
      <c r="C50" s="865" t="s">
        <v>2004</v>
      </c>
      <c r="D50" s="934">
        <v>77.58</v>
      </c>
      <c r="E50" s="934">
        <v>0</v>
      </c>
      <c r="F50" s="934">
        <v>0</v>
      </c>
      <c r="G50" s="934">
        <v>9.59</v>
      </c>
      <c r="H50" s="934">
        <v>0</v>
      </c>
      <c r="I50" s="934">
        <v>-0.7</v>
      </c>
      <c r="J50" s="934">
        <v>-0.53</v>
      </c>
      <c r="K50" s="934">
        <v>0</v>
      </c>
      <c r="L50" s="863">
        <v>9751</v>
      </c>
      <c r="M50" s="863">
        <v>7487</v>
      </c>
      <c r="N50" s="954">
        <v>0</v>
      </c>
      <c r="O50" s="863">
        <v>77.55</v>
      </c>
      <c r="P50" s="863">
        <v>0.03</v>
      </c>
      <c r="Q50" s="863">
        <v>0</v>
      </c>
      <c r="R50" s="863">
        <v>0</v>
      </c>
      <c r="S50" s="950">
        <v>3</v>
      </c>
    </row>
    <row r="51" spans="1:19">
      <c r="B51" s="863">
        <v>46</v>
      </c>
      <c r="C51" s="867" t="s">
        <v>2005</v>
      </c>
      <c r="D51" s="937">
        <v>17.63</v>
      </c>
      <c r="E51" s="937">
        <v>0</v>
      </c>
      <c r="F51" s="937">
        <v>0</v>
      </c>
      <c r="G51" s="937">
        <v>8.16</v>
      </c>
      <c r="H51" s="937">
        <v>0</v>
      </c>
      <c r="I51" s="937">
        <v>-0.55000000000000004</v>
      </c>
      <c r="J51" s="937">
        <v>-0.5</v>
      </c>
      <c r="K51" s="937">
        <v>0</v>
      </c>
      <c r="L51" s="863">
        <v>2813</v>
      </c>
      <c r="M51" s="863">
        <v>1950</v>
      </c>
      <c r="N51" s="954"/>
      <c r="O51" s="863">
        <v>17.63</v>
      </c>
      <c r="P51" s="863">
        <v>0</v>
      </c>
      <c r="Q51" s="863">
        <v>0</v>
      </c>
      <c r="R51" s="863">
        <v>0</v>
      </c>
      <c r="S51" s="950">
        <v>3</v>
      </c>
    </row>
    <row r="52" spans="1:19">
      <c r="B52" s="863">
        <v>47</v>
      </c>
      <c r="C52" s="867" t="s">
        <v>2006</v>
      </c>
      <c r="D52" s="937">
        <v>0.51</v>
      </c>
      <c r="E52" s="937">
        <v>0</v>
      </c>
      <c r="F52" s="937">
        <v>0</v>
      </c>
      <c r="G52" s="937">
        <v>0.14000000000000001</v>
      </c>
      <c r="H52" s="937">
        <v>0</v>
      </c>
      <c r="I52" s="937">
        <v>-0.01</v>
      </c>
      <c r="J52" s="937">
        <v>0</v>
      </c>
      <c r="K52" s="937">
        <v>0</v>
      </c>
      <c r="L52" s="863">
        <v>0</v>
      </c>
      <c r="M52" s="863">
        <v>0</v>
      </c>
      <c r="N52" s="954"/>
      <c r="O52" s="863">
        <v>0.48</v>
      </c>
      <c r="P52" s="863">
        <v>0.03</v>
      </c>
      <c r="Q52" s="863">
        <v>0</v>
      </c>
      <c r="R52" s="863">
        <v>0</v>
      </c>
      <c r="S52" s="950">
        <v>2</v>
      </c>
    </row>
    <row r="53" spans="1:19">
      <c r="B53" s="863">
        <v>48</v>
      </c>
      <c r="C53" s="867" t="s">
        <v>2007</v>
      </c>
      <c r="D53" s="937">
        <v>1.95</v>
      </c>
      <c r="E53" s="937">
        <v>0</v>
      </c>
      <c r="F53" s="937">
        <v>0</v>
      </c>
      <c r="G53" s="937">
        <v>0.2</v>
      </c>
      <c r="H53" s="937">
        <v>0</v>
      </c>
      <c r="I53" s="937">
        <v>0</v>
      </c>
      <c r="J53" s="937">
        <v>0</v>
      </c>
      <c r="K53" s="937">
        <v>0</v>
      </c>
      <c r="L53" s="863">
        <v>2509</v>
      </c>
      <c r="M53" s="863">
        <v>1417</v>
      </c>
      <c r="N53" s="954"/>
      <c r="O53" s="863">
        <v>1.95</v>
      </c>
      <c r="P53" s="863">
        <v>0</v>
      </c>
      <c r="Q53" s="863">
        <v>0</v>
      </c>
      <c r="R53" s="863">
        <v>0</v>
      </c>
      <c r="S53" s="950">
        <v>3</v>
      </c>
    </row>
    <row r="54" spans="1:19">
      <c r="B54" s="863">
        <v>49</v>
      </c>
      <c r="C54" s="867" t="s">
        <v>2008</v>
      </c>
      <c r="D54" s="937">
        <v>57.33</v>
      </c>
      <c r="E54" s="937">
        <v>0</v>
      </c>
      <c r="F54" s="937">
        <v>0</v>
      </c>
      <c r="G54" s="937">
        <v>1.08</v>
      </c>
      <c r="H54" s="937">
        <v>0</v>
      </c>
      <c r="I54" s="937">
        <v>-0.14000000000000001</v>
      </c>
      <c r="J54" s="937">
        <v>-0.03</v>
      </c>
      <c r="K54" s="937">
        <v>0</v>
      </c>
      <c r="L54" s="863">
        <v>4399</v>
      </c>
      <c r="M54" s="863">
        <v>4100</v>
      </c>
      <c r="N54" s="954"/>
      <c r="O54" s="863">
        <v>57.33</v>
      </c>
      <c r="P54" s="863">
        <v>0</v>
      </c>
      <c r="Q54" s="863">
        <v>0</v>
      </c>
      <c r="R54" s="863">
        <v>0</v>
      </c>
      <c r="S54" s="950">
        <v>4</v>
      </c>
    </row>
    <row r="55" spans="1:19">
      <c r="B55" s="863">
        <v>50</v>
      </c>
      <c r="C55" s="867" t="s">
        <v>2009</v>
      </c>
      <c r="D55" s="937">
        <v>0.16</v>
      </c>
      <c r="E55" s="937">
        <v>0</v>
      </c>
      <c r="F55" s="937">
        <v>0</v>
      </c>
      <c r="G55" s="937">
        <v>0.01</v>
      </c>
      <c r="H55" s="937">
        <v>0</v>
      </c>
      <c r="I55" s="937">
        <v>0</v>
      </c>
      <c r="J55" s="937">
        <v>0</v>
      </c>
      <c r="K55" s="937">
        <v>0</v>
      </c>
      <c r="L55" s="863">
        <v>30</v>
      </c>
      <c r="M55" s="863">
        <v>20</v>
      </c>
      <c r="N55" s="954"/>
      <c r="O55" s="863">
        <v>0.16</v>
      </c>
      <c r="P55" s="863">
        <v>0</v>
      </c>
      <c r="Q55" s="863">
        <v>0</v>
      </c>
      <c r="R55" s="863">
        <v>0</v>
      </c>
      <c r="S55" s="950">
        <v>2</v>
      </c>
    </row>
    <row r="56" spans="1:19" s="868" customFormat="1">
      <c r="B56" s="863">
        <v>51</v>
      </c>
      <c r="C56" s="869" t="s">
        <v>2010</v>
      </c>
      <c r="D56" s="938">
        <v>25.86</v>
      </c>
      <c r="E56" s="938">
        <v>0</v>
      </c>
      <c r="F56" s="938">
        <v>0</v>
      </c>
      <c r="G56" s="938">
        <v>2.86</v>
      </c>
      <c r="H56" s="938">
        <v>0.41</v>
      </c>
      <c r="I56" s="938">
        <v>-0.18</v>
      </c>
      <c r="J56" s="938">
        <v>-7.0000000000000007E-2</v>
      </c>
      <c r="K56" s="938">
        <v>-0.05</v>
      </c>
      <c r="L56" s="939">
        <v>4611</v>
      </c>
      <c r="M56" s="939">
        <v>3497</v>
      </c>
      <c r="N56" s="955">
        <v>0</v>
      </c>
      <c r="O56" s="939">
        <v>25.86</v>
      </c>
      <c r="P56" s="939">
        <v>0</v>
      </c>
      <c r="Q56" s="940">
        <v>0</v>
      </c>
      <c r="R56" s="940">
        <v>0</v>
      </c>
      <c r="S56" s="951">
        <v>3</v>
      </c>
    </row>
    <row r="57" spans="1:19">
      <c r="A57" s="870"/>
      <c r="B57" s="863">
        <v>52</v>
      </c>
      <c r="C57" s="865" t="s">
        <v>2011</v>
      </c>
      <c r="D57" s="934">
        <v>873.52</v>
      </c>
      <c r="E57" s="934">
        <v>0</v>
      </c>
      <c r="F57" s="934">
        <v>0</v>
      </c>
      <c r="G57" s="934">
        <v>87.85</v>
      </c>
      <c r="H57" s="934">
        <v>0.82432641999999989</v>
      </c>
      <c r="I57" s="934">
        <v>-7.36</v>
      </c>
      <c r="J57" s="934">
        <v>-2.06</v>
      </c>
      <c r="K57" s="934">
        <v>-0.23</v>
      </c>
      <c r="L57" s="863">
        <v>48629</v>
      </c>
      <c r="M57" s="863">
        <v>270</v>
      </c>
      <c r="N57" s="954">
        <v>0</v>
      </c>
      <c r="O57" s="863">
        <v>847.79</v>
      </c>
      <c r="P57" s="863">
        <v>1.94</v>
      </c>
      <c r="Q57" s="863">
        <v>7.07</v>
      </c>
      <c r="R57" s="863">
        <v>16.72</v>
      </c>
      <c r="S57" s="950">
        <v>3</v>
      </c>
    </row>
    <row r="58" spans="1:19" s="868" customFormat="1">
      <c r="A58" s="870"/>
      <c r="B58" s="863">
        <v>53</v>
      </c>
      <c r="C58" s="871" t="s">
        <v>2012</v>
      </c>
      <c r="D58" s="941">
        <v>475.53</v>
      </c>
      <c r="E58" s="941">
        <v>0</v>
      </c>
      <c r="F58" s="941">
        <v>0</v>
      </c>
      <c r="G58" s="941">
        <v>38.01</v>
      </c>
      <c r="H58" s="941">
        <v>0.45</v>
      </c>
      <c r="I58" s="941">
        <v>-4.66</v>
      </c>
      <c r="J58" s="941">
        <v>-2.46</v>
      </c>
      <c r="K58" s="941">
        <v>-0.1</v>
      </c>
      <c r="L58" s="942" t="s">
        <v>1120</v>
      </c>
      <c r="M58" s="942" t="s">
        <v>1120</v>
      </c>
      <c r="N58" s="956" t="s">
        <v>1120</v>
      </c>
      <c r="O58" s="943">
        <v>457.41</v>
      </c>
      <c r="P58" s="943">
        <v>14.38</v>
      </c>
      <c r="Q58" s="943">
        <v>3.74</v>
      </c>
      <c r="R58" s="943">
        <v>0</v>
      </c>
      <c r="S58" s="952">
        <v>3</v>
      </c>
    </row>
    <row r="59" spans="1:19" s="868" customFormat="1">
      <c r="B59" s="863">
        <v>54</v>
      </c>
      <c r="C59" s="869" t="s">
        <v>2013</v>
      </c>
      <c r="D59" s="944">
        <v>103.81</v>
      </c>
      <c r="E59" s="944">
        <v>0</v>
      </c>
      <c r="F59" s="944">
        <v>0</v>
      </c>
      <c r="G59" s="944">
        <v>0.17</v>
      </c>
      <c r="H59" s="944">
        <v>0</v>
      </c>
      <c r="I59" s="944">
        <v>-0.6</v>
      </c>
      <c r="J59" s="944">
        <v>0</v>
      </c>
      <c r="K59" s="944">
        <v>0</v>
      </c>
      <c r="L59" s="945" t="s">
        <v>1120</v>
      </c>
      <c r="M59" s="945" t="s">
        <v>1120</v>
      </c>
      <c r="N59" s="957" t="s">
        <v>1120</v>
      </c>
      <c r="O59" s="940">
        <v>103.81</v>
      </c>
      <c r="P59" s="940">
        <v>0</v>
      </c>
      <c r="Q59" s="940">
        <v>0</v>
      </c>
      <c r="R59" s="940">
        <v>0</v>
      </c>
      <c r="S59" s="951">
        <v>2</v>
      </c>
    </row>
    <row r="60" spans="1:19" s="868" customFormat="1">
      <c r="B60" s="863">
        <v>55</v>
      </c>
      <c r="C60" s="872" t="s">
        <v>2014</v>
      </c>
      <c r="D60" s="944">
        <v>371.72</v>
      </c>
      <c r="E60" s="944">
        <v>0</v>
      </c>
      <c r="F60" s="944">
        <v>0</v>
      </c>
      <c r="G60" s="944">
        <v>37.840000000000003</v>
      </c>
      <c r="H60" s="944">
        <v>0.45</v>
      </c>
      <c r="I60" s="944">
        <v>-4.0599999999999996</v>
      </c>
      <c r="J60" s="944">
        <v>-2.46</v>
      </c>
      <c r="K60" s="944">
        <v>-0.1</v>
      </c>
      <c r="L60" s="945" t="s">
        <v>1120</v>
      </c>
      <c r="M60" s="945" t="s">
        <v>1120</v>
      </c>
      <c r="N60" s="957" t="s">
        <v>1120</v>
      </c>
      <c r="O60" s="940">
        <v>353.6</v>
      </c>
      <c r="P60" s="940">
        <v>14.38</v>
      </c>
      <c r="Q60" s="940">
        <v>3.74</v>
      </c>
      <c r="R60" s="940">
        <v>0</v>
      </c>
      <c r="S60" s="951">
        <v>3</v>
      </c>
    </row>
    <row r="61" spans="1:19">
      <c r="B61" s="863">
        <v>56</v>
      </c>
      <c r="C61" s="873" t="s">
        <v>753</v>
      </c>
      <c r="D61" s="934">
        <v>2228.15</v>
      </c>
      <c r="E61" s="934">
        <v>158.16</v>
      </c>
      <c r="F61" s="934">
        <v>0</v>
      </c>
      <c r="G61" s="934">
        <v>201.63</v>
      </c>
      <c r="H61" s="934">
        <v>15.93</v>
      </c>
      <c r="I61" s="934">
        <v>-23.14</v>
      </c>
      <c r="J61" s="934">
        <v>-7.1</v>
      </c>
      <c r="K61" s="934">
        <v>-4.99</v>
      </c>
      <c r="L61" s="863">
        <v>703370</v>
      </c>
      <c r="M61" s="863">
        <v>383172</v>
      </c>
      <c r="N61" s="954">
        <v>5.9799999999999999E-2</v>
      </c>
      <c r="O61" s="863">
        <v>2175.5700000000002</v>
      </c>
      <c r="P61" s="863">
        <v>25.05</v>
      </c>
      <c r="Q61" s="863">
        <v>10.81</v>
      </c>
      <c r="R61" s="863">
        <v>16.72</v>
      </c>
      <c r="S61" s="950">
        <v>3</v>
      </c>
    </row>
    <row r="62" spans="1:19">
      <c r="C62" s="874" t="s">
        <v>2015</v>
      </c>
      <c r="D62" s="875"/>
      <c r="E62" s="875"/>
      <c r="F62" s="875"/>
      <c r="G62" s="875"/>
      <c r="H62" s="875"/>
      <c r="I62" s="875"/>
      <c r="J62" s="875"/>
      <c r="K62" s="875"/>
    </row>
    <row r="63" spans="1:19">
      <c r="C63" s="876"/>
      <c r="D63" s="876"/>
      <c r="E63" s="876"/>
      <c r="F63" s="876"/>
      <c r="G63" s="876"/>
      <c r="H63" s="876"/>
      <c r="I63" s="876"/>
      <c r="J63" s="876"/>
      <c r="K63" s="876"/>
    </row>
    <row r="64" spans="1:19" ht="11.45" customHeight="1">
      <c r="C64" s="877" t="s">
        <v>2016</v>
      </c>
      <c r="D64" s="878"/>
      <c r="E64" s="878"/>
      <c r="F64" s="878"/>
      <c r="G64" s="878"/>
      <c r="H64" s="878"/>
      <c r="I64" s="878"/>
      <c r="J64" s="878"/>
      <c r="K64" s="878"/>
    </row>
    <row r="65" spans="3:3" ht="140.25">
      <c r="C65" s="879" t="s">
        <v>2119</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21"/>
  <sheetViews>
    <sheetView zoomScale="90" zoomScaleNormal="90" workbookViewId="0">
      <selection activeCell="C21" sqref="C21"/>
    </sheetView>
  </sheetViews>
  <sheetFormatPr defaultColWidth="8.85546875" defaultRowHeight="15"/>
  <cols>
    <col min="1" max="1" width="8.85546875" style="832"/>
    <col min="2" max="2" width="3" style="832" bestFit="1" customWidth="1"/>
    <col min="3" max="3" width="84.42578125" style="832" bestFit="1" customWidth="1"/>
    <col min="4" max="5" width="8.85546875" style="832"/>
    <col min="6" max="6" width="9.5703125" style="832" customWidth="1"/>
    <col min="7" max="8" width="8.85546875" style="832"/>
    <col min="9" max="9" width="10.42578125" style="832" customWidth="1"/>
    <col min="10" max="10" width="10.42578125" style="832" bestFit="1" customWidth="1"/>
    <col min="11" max="18" width="8.85546875" style="832"/>
    <col min="19" max="19" width="27.42578125" style="832" bestFit="1" customWidth="1"/>
    <col min="20" max="16384" width="8.85546875" style="832"/>
  </cols>
  <sheetData>
    <row r="1" spans="2:24" s="852" customFormat="1" ht="12.75">
      <c r="D1" s="876"/>
      <c r="E1" s="876"/>
    </row>
    <row r="2" spans="2:24" s="852" customFormat="1">
      <c r="C2" s="853" t="s">
        <v>1879</v>
      </c>
      <c r="D2" s="878"/>
      <c r="E2" s="876"/>
      <c r="F2" s="876"/>
      <c r="G2" s="876"/>
      <c r="H2" s="876"/>
      <c r="I2" s="876"/>
      <c r="J2" s="876"/>
      <c r="K2" s="876"/>
      <c r="L2" s="876"/>
      <c r="M2" s="876"/>
      <c r="N2" s="876"/>
      <c r="O2" s="876"/>
      <c r="P2" s="876"/>
      <c r="Q2" s="876"/>
      <c r="R2" s="876"/>
      <c r="S2" s="876"/>
      <c r="T2" s="876"/>
      <c r="U2" s="876"/>
      <c r="V2" s="876"/>
      <c r="W2" s="876"/>
      <c r="X2" s="876"/>
    </row>
    <row r="3" spans="2:24" s="852" customFormat="1">
      <c r="C3" s="853"/>
      <c r="D3" s="878"/>
      <c r="E3" s="876"/>
      <c r="F3" s="876"/>
      <c r="G3" s="876"/>
      <c r="H3" s="876"/>
      <c r="I3" s="876"/>
      <c r="J3" s="876"/>
      <c r="K3" s="876"/>
      <c r="L3" s="876"/>
      <c r="M3" s="876"/>
      <c r="N3" s="876"/>
      <c r="O3" s="876"/>
      <c r="P3" s="876"/>
      <c r="Q3" s="876"/>
      <c r="R3" s="876"/>
      <c r="S3" s="876"/>
      <c r="T3" s="876"/>
      <c r="U3" s="876"/>
      <c r="V3" s="876"/>
      <c r="W3" s="876"/>
      <c r="X3" s="876"/>
    </row>
    <row r="4" spans="2:24" s="852" customFormat="1" ht="12.75">
      <c r="D4" s="855" t="s">
        <v>7</v>
      </c>
      <c r="E4" s="855" t="s">
        <v>8</v>
      </c>
      <c r="F4" s="855" t="s">
        <v>9</v>
      </c>
      <c r="G4" s="855" t="s">
        <v>46</v>
      </c>
      <c r="H4" s="855" t="s">
        <v>47</v>
      </c>
      <c r="I4" s="855" t="s">
        <v>155</v>
      </c>
      <c r="J4" s="855" t="s">
        <v>156</v>
      </c>
      <c r="K4" s="855" t="s">
        <v>157</v>
      </c>
      <c r="L4" s="855" t="s">
        <v>158</v>
      </c>
      <c r="M4" s="855" t="s">
        <v>159</v>
      </c>
      <c r="N4" s="855" t="s">
        <v>160</v>
      </c>
      <c r="O4" s="855" t="s">
        <v>161</v>
      </c>
      <c r="P4" s="855" t="s">
        <v>162</v>
      </c>
      <c r="Q4" s="855" t="s">
        <v>757</v>
      </c>
      <c r="R4" s="855" t="s">
        <v>758</v>
      </c>
      <c r="S4" s="855" t="s">
        <v>759</v>
      </c>
    </row>
    <row r="5" spans="2:24" s="852" customFormat="1" ht="24" customHeight="1">
      <c r="C5" s="858" t="s">
        <v>2017</v>
      </c>
      <c r="D5" s="1652" t="s">
        <v>2018</v>
      </c>
      <c r="E5" s="1653"/>
      <c r="F5" s="1653"/>
      <c r="G5" s="1653"/>
      <c r="H5" s="1653"/>
      <c r="I5" s="1653"/>
      <c r="J5" s="1653"/>
      <c r="K5" s="1653"/>
      <c r="L5" s="1653"/>
      <c r="M5" s="1653"/>
      <c r="N5" s="1653"/>
      <c r="O5" s="1653"/>
      <c r="P5" s="1653"/>
      <c r="Q5" s="1653"/>
      <c r="R5" s="1653"/>
      <c r="S5" s="1654"/>
      <c r="T5" s="880"/>
    </row>
    <row r="6" spans="2:24" s="852" customFormat="1" ht="24" customHeight="1">
      <c r="C6" s="860"/>
      <c r="D6" s="881"/>
      <c r="E6" s="1655" t="s">
        <v>2019</v>
      </c>
      <c r="F6" s="1656"/>
      <c r="G6" s="1656"/>
      <c r="H6" s="1656"/>
      <c r="I6" s="1656"/>
      <c r="J6" s="1656"/>
      <c r="K6" s="1655" t="s">
        <v>2020</v>
      </c>
      <c r="L6" s="1656"/>
      <c r="M6" s="1656"/>
      <c r="N6" s="1656"/>
      <c r="O6" s="1656"/>
      <c r="P6" s="1656"/>
      <c r="Q6" s="1657"/>
      <c r="R6" s="1652" t="s">
        <v>2021</v>
      </c>
      <c r="S6" s="1654"/>
      <c r="T6" s="880"/>
    </row>
    <row r="7" spans="2:24" s="852" customFormat="1" ht="43.7" customHeight="1">
      <c r="C7" s="882"/>
      <c r="D7" s="883"/>
      <c r="E7" s="884" t="s">
        <v>2022</v>
      </c>
      <c r="F7" s="884" t="s">
        <v>2023</v>
      </c>
      <c r="G7" s="884" t="s">
        <v>2024</v>
      </c>
      <c r="H7" s="884" t="s">
        <v>2025</v>
      </c>
      <c r="I7" s="884" t="s">
        <v>2026</v>
      </c>
      <c r="J7" s="884" t="s">
        <v>2027</v>
      </c>
      <c r="K7" s="883" t="s">
        <v>2028</v>
      </c>
      <c r="L7" s="883" t="s">
        <v>2029</v>
      </c>
      <c r="M7" s="883" t="s">
        <v>2030</v>
      </c>
      <c r="N7" s="883" t="s">
        <v>2031</v>
      </c>
      <c r="O7" s="883" t="s">
        <v>2032</v>
      </c>
      <c r="P7" s="883" t="s">
        <v>2033</v>
      </c>
      <c r="Q7" s="883" t="s">
        <v>2034</v>
      </c>
      <c r="R7" s="885"/>
      <c r="S7" s="886" t="s">
        <v>2035</v>
      </c>
      <c r="T7" s="880"/>
    </row>
    <row r="8" spans="2:24" s="852" customFormat="1" ht="12.75">
      <c r="B8" s="855">
        <v>1</v>
      </c>
      <c r="C8" s="887" t="s">
        <v>2036</v>
      </c>
      <c r="D8" s="960">
        <v>2456.98</v>
      </c>
      <c r="E8" s="961">
        <v>26.89</v>
      </c>
      <c r="F8" s="961">
        <v>162.79</v>
      </c>
      <c r="G8" s="961">
        <v>29.58</v>
      </c>
      <c r="H8" s="961">
        <v>0.88</v>
      </c>
      <c r="I8" s="961">
        <v>0.39</v>
      </c>
      <c r="J8" s="961">
        <v>0.2</v>
      </c>
      <c r="K8" s="960">
        <v>245.46</v>
      </c>
      <c r="L8" s="960">
        <v>304.61</v>
      </c>
      <c r="M8" s="960">
        <v>147.62</v>
      </c>
      <c r="N8" s="960">
        <v>135.47</v>
      </c>
      <c r="O8" s="960">
        <v>118.58</v>
      </c>
      <c r="P8" s="960">
        <v>38.11</v>
      </c>
      <c r="Q8" s="960">
        <v>7.17</v>
      </c>
      <c r="R8" s="960">
        <v>1459.96</v>
      </c>
      <c r="S8" s="959">
        <v>0</v>
      </c>
      <c r="T8" s="880"/>
    </row>
    <row r="9" spans="2:24" s="852" customFormat="1" ht="12.75">
      <c r="B9" s="855">
        <v>2</v>
      </c>
      <c r="C9" s="888" t="s">
        <v>2037</v>
      </c>
      <c r="D9" s="960">
        <v>1160.8399999999999</v>
      </c>
      <c r="E9" s="961">
        <v>10.119999999999999</v>
      </c>
      <c r="F9" s="961">
        <v>146.15</v>
      </c>
      <c r="G9" s="961">
        <v>11.02</v>
      </c>
      <c r="H9" s="961">
        <v>0.88</v>
      </c>
      <c r="I9" s="961">
        <v>0.39</v>
      </c>
      <c r="J9" s="961">
        <v>0.2</v>
      </c>
      <c r="K9" s="960">
        <v>106.15</v>
      </c>
      <c r="L9" s="960">
        <v>95.74</v>
      </c>
      <c r="M9" s="960">
        <v>27.67</v>
      </c>
      <c r="N9" s="960">
        <v>12.9</v>
      </c>
      <c r="O9" s="960"/>
      <c r="P9" s="960"/>
      <c r="Q9" s="960"/>
      <c r="R9" s="960">
        <v>918.38</v>
      </c>
      <c r="S9" s="959">
        <v>0</v>
      </c>
      <c r="T9" s="880"/>
    </row>
    <row r="10" spans="2:24" s="852" customFormat="1" ht="12.75">
      <c r="B10" s="855">
        <v>3</v>
      </c>
      <c r="C10" s="888" t="s">
        <v>2038</v>
      </c>
      <c r="D10" s="960">
        <v>1296.1400000000001</v>
      </c>
      <c r="E10" s="961">
        <v>16.77</v>
      </c>
      <c r="F10" s="961">
        <v>16.64</v>
      </c>
      <c r="G10" s="961">
        <v>18.559999999999999</v>
      </c>
      <c r="H10" s="961"/>
      <c r="I10" s="961"/>
      <c r="J10" s="961"/>
      <c r="K10" s="960">
        <v>139.31</v>
      </c>
      <c r="L10" s="960">
        <v>208.87</v>
      </c>
      <c r="M10" s="960">
        <v>119.95</v>
      </c>
      <c r="N10" s="960">
        <v>122.57</v>
      </c>
      <c r="O10" s="960">
        <v>118.58</v>
      </c>
      <c r="P10" s="960">
        <v>38.11</v>
      </c>
      <c r="Q10" s="960">
        <v>7.17</v>
      </c>
      <c r="R10" s="960">
        <v>541.58000000000004</v>
      </c>
      <c r="S10" s="959">
        <v>0</v>
      </c>
      <c r="T10" s="880"/>
    </row>
    <row r="11" spans="2:24" s="852" customFormat="1" ht="12.75">
      <c r="B11" s="855">
        <v>4</v>
      </c>
      <c r="C11" s="888" t="s">
        <v>2039</v>
      </c>
      <c r="D11" s="960"/>
      <c r="E11" s="961"/>
      <c r="F11" s="961"/>
      <c r="G11" s="961"/>
      <c r="H11" s="961"/>
      <c r="I11" s="961"/>
      <c r="J11" s="961"/>
      <c r="K11" s="960"/>
      <c r="L11" s="960"/>
      <c r="M11" s="960"/>
      <c r="N11" s="960"/>
      <c r="O11" s="960"/>
      <c r="P11" s="960"/>
      <c r="Q11" s="960"/>
      <c r="R11" s="960"/>
      <c r="S11" s="959"/>
      <c r="T11" s="880"/>
    </row>
    <row r="12" spans="2:24" s="852" customFormat="1" ht="12.75">
      <c r="B12" s="855">
        <v>5</v>
      </c>
      <c r="C12" s="889" t="s">
        <v>2040</v>
      </c>
      <c r="D12" s="960"/>
      <c r="E12" s="961"/>
      <c r="F12" s="961"/>
      <c r="G12" s="961"/>
      <c r="H12" s="961"/>
      <c r="I12" s="961"/>
      <c r="J12" s="961"/>
      <c r="K12" s="962" t="s">
        <v>1120</v>
      </c>
      <c r="L12" s="962" t="s">
        <v>1120</v>
      </c>
      <c r="M12" s="962" t="s">
        <v>1120</v>
      </c>
      <c r="N12" s="962" t="s">
        <v>1120</v>
      </c>
      <c r="O12" s="962" t="s">
        <v>1120</v>
      </c>
      <c r="P12" s="962" t="s">
        <v>1120</v>
      </c>
      <c r="Q12" s="962" t="s">
        <v>1120</v>
      </c>
      <c r="R12" s="960"/>
      <c r="S12" s="959"/>
      <c r="T12" s="880"/>
    </row>
    <row r="13" spans="2:24" s="852" customFormat="1" ht="12.75">
      <c r="B13" s="855">
        <v>6</v>
      </c>
      <c r="C13" s="887" t="s">
        <v>2041</v>
      </c>
      <c r="D13" s="960">
        <v>79.680000000000007</v>
      </c>
      <c r="E13" s="961">
        <v>8.8937557941846723</v>
      </c>
      <c r="F13" s="961">
        <v>8.5417899619189281</v>
      </c>
      <c r="G13" s="961">
        <v>7.6840125672738173</v>
      </c>
      <c r="H13" s="961">
        <v>5.4220961885025796</v>
      </c>
      <c r="I13" s="961">
        <v>1.9147394081302571</v>
      </c>
      <c r="J13" s="961">
        <v>3.6357784082619422</v>
      </c>
      <c r="K13" s="960">
        <v>2.0107176011982721</v>
      </c>
      <c r="L13" s="960">
        <v>7.3149157168192662</v>
      </c>
      <c r="M13" s="960">
        <v>17.880066075402706</v>
      </c>
      <c r="N13" s="960">
        <v>8.6128442105724901</v>
      </c>
      <c r="O13" s="960">
        <v>8.7464452732803579</v>
      </c>
      <c r="P13" s="960"/>
      <c r="Q13" s="960"/>
      <c r="R13" s="960">
        <v>35.119999999999997</v>
      </c>
      <c r="S13" s="959">
        <v>0</v>
      </c>
    </row>
    <row r="14" spans="2:24">
      <c r="B14" s="855">
        <v>7</v>
      </c>
      <c r="C14" s="888" t="s">
        <v>2037</v>
      </c>
      <c r="D14" s="960">
        <v>79.680000000000007</v>
      </c>
      <c r="E14" s="961">
        <v>8.8937557941846723</v>
      </c>
      <c r="F14" s="961">
        <v>8.5417899619189281</v>
      </c>
      <c r="G14" s="961">
        <v>7.6840125672738173</v>
      </c>
      <c r="H14" s="961">
        <v>5.4220961885025796</v>
      </c>
      <c r="I14" s="961">
        <v>1.9147394081302571</v>
      </c>
      <c r="J14" s="961">
        <v>3.6357784082619422</v>
      </c>
      <c r="K14" s="960">
        <v>2.0107176011982721</v>
      </c>
      <c r="L14" s="960">
        <v>7.3149157168192662</v>
      </c>
      <c r="M14" s="960">
        <v>17.880066075402706</v>
      </c>
      <c r="N14" s="960">
        <v>8.6128442105724901</v>
      </c>
      <c r="O14" s="960">
        <v>8.7464452732803579</v>
      </c>
      <c r="P14" s="960"/>
      <c r="Q14" s="960"/>
      <c r="R14" s="960">
        <v>35.119999999999997</v>
      </c>
      <c r="S14" s="959">
        <v>0</v>
      </c>
    </row>
    <row r="15" spans="2:24">
      <c r="B15" s="855">
        <v>8</v>
      </c>
      <c r="C15" s="888" t="s">
        <v>2038</v>
      </c>
      <c r="D15" s="883"/>
      <c r="E15" s="958"/>
      <c r="F15" s="958"/>
      <c r="G15" s="958"/>
      <c r="H15" s="958"/>
      <c r="I15" s="958"/>
      <c r="J15" s="958"/>
      <c r="K15" s="883"/>
      <c r="L15" s="883"/>
      <c r="M15" s="883"/>
      <c r="N15" s="883"/>
      <c r="O15" s="883"/>
      <c r="P15" s="883"/>
      <c r="Q15" s="883"/>
      <c r="R15" s="883"/>
      <c r="S15" s="959"/>
    </row>
    <row r="16" spans="2:24" s="852" customFormat="1" ht="12.75">
      <c r="B16" s="855">
        <v>9</v>
      </c>
      <c r="C16" s="888" t="s">
        <v>2039</v>
      </c>
      <c r="D16" s="883"/>
      <c r="E16" s="958"/>
      <c r="F16" s="958"/>
      <c r="G16" s="958"/>
      <c r="H16" s="958"/>
      <c r="I16" s="958"/>
      <c r="J16" s="958"/>
      <c r="K16" s="883"/>
      <c r="L16" s="883"/>
      <c r="M16" s="883"/>
      <c r="N16" s="883"/>
      <c r="O16" s="883"/>
      <c r="P16" s="883"/>
      <c r="Q16" s="883"/>
      <c r="R16" s="883"/>
      <c r="S16" s="959"/>
      <c r="T16" s="880"/>
    </row>
    <row r="17" spans="2:20" s="852" customFormat="1" ht="12.75">
      <c r="B17" s="855">
        <v>10</v>
      </c>
      <c r="C17" s="889" t="s">
        <v>2040</v>
      </c>
      <c r="D17" s="883"/>
      <c r="E17" s="958"/>
      <c r="F17" s="958"/>
      <c r="G17" s="958"/>
      <c r="H17" s="958"/>
      <c r="I17" s="958"/>
      <c r="J17" s="958"/>
      <c r="K17" s="890" t="s">
        <v>1120</v>
      </c>
      <c r="L17" s="890" t="s">
        <v>1120</v>
      </c>
      <c r="M17" s="890" t="s">
        <v>1120</v>
      </c>
      <c r="N17" s="890" t="s">
        <v>1120</v>
      </c>
      <c r="O17" s="890" t="s">
        <v>1120</v>
      </c>
      <c r="P17" s="890" t="s">
        <v>1120</v>
      </c>
      <c r="Q17" s="890" t="s">
        <v>1120</v>
      </c>
      <c r="R17" s="883"/>
      <c r="S17" s="959"/>
      <c r="T17" s="880"/>
    </row>
    <row r="19" spans="2:20" ht="60">
      <c r="C19" s="1045" t="s">
        <v>2218</v>
      </c>
    </row>
    <row r="21" spans="2:20" ht="45">
      <c r="C21" s="1045" t="s">
        <v>2491</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dimension ref="B2:I112"/>
  <sheetViews>
    <sheetView zoomScaleNormal="100" workbookViewId="0"/>
  </sheetViews>
  <sheetFormatPr defaultColWidth="22.42578125" defaultRowHeight="15"/>
  <cols>
    <col min="1" max="1" width="22.42578125" style="832"/>
    <col min="2" max="2" width="3.42578125" style="832" bestFit="1" customWidth="1"/>
    <col min="3" max="3" width="30.85546875" style="832" customWidth="1"/>
    <col min="4" max="4" width="24.5703125" style="832" bestFit="1" customWidth="1"/>
    <col min="5" max="5" width="29.42578125" style="832" customWidth="1"/>
    <col min="6" max="6" width="26.5703125" style="832" customWidth="1"/>
    <col min="7" max="7" width="22.42578125" style="832"/>
    <col min="8" max="8" width="32.42578125" style="832" customWidth="1"/>
    <col min="9" max="10" width="26.42578125" style="832" customWidth="1"/>
    <col min="11" max="16384" width="22.42578125" style="832"/>
  </cols>
  <sheetData>
    <row r="2" spans="2:9" s="870" customFormat="1">
      <c r="C2" s="891" t="s">
        <v>1880</v>
      </c>
      <c r="D2" s="891"/>
    </row>
    <row r="3" spans="2:9" s="870" customFormat="1" ht="92.1" customHeight="1">
      <c r="C3" s="1659" t="s">
        <v>2213</v>
      </c>
      <c r="D3" s="1660"/>
      <c r="E3" s="1660"/>
    </row>
    <row r="4" spans="2:9" s="870" customFormat="1" ht="12.75">
      <c r="C4" s="892" t="s">
        <v>7</v>
      </c>
      <c r="D4" s="892" t="s">
        <v>8</v>
      </c>
      <c r="E4" s="892" t="s">
        <v>9</v>
      </c>
      <c r="F4" s="892" t="s">
        <v>46</v>
      </c>
      <c r="G4" s="892" t="s">
        <v>47</v>
      </c>
      <c r="H4" s="892" t="s">
        <v>155</v>
      </c>
      <c r="I4" s="892" t="s">
        <v>156</v>
      </c>
    </row>
    <row r="5" spans="2:9" s="870" customFormat="1" ht="25.5">
      <c r="C5" s="893" t="s">
        <v>2042</v>
      </c>
      <c r="D5" s="893" t="s">
        <v>2043</v>
      </c>
      <c r="E5" s="893" t="s">
        <v>2044</v>
      </c>
      <c r="F5" s="893" t="s">
        <v>2045</v>
      </c>
      <c r="G5" s="893" t="s">
        <v>2046</v>
      </c>
      <c r="H5" s="893" t="s">
        <v>2047</v>
      </c>
      <c r="I5" s="893" t="s">
        <v>2048</v>
      </c>
    </row>
    <row r="6" spans="2:9" s="870" customFormat="1" ht="12.75">
      <c r="B6" s="894">
        <v>1</v>
      </c>
      <c r="C6" s="895" t="s">
        <v>2049</v>
      </c>
      <c r="D6" s="1661" t="s">
        <v>2050</v>
      </c>
      <c r="E6" s="896"/>
      <c r="F6" s="896"/>
      <c r="G6" s="897"/>
      <c r="H6" s="897"/>
      <c r="I6" s="897"/>
    </row>
    <row r="7" spans="2:9" s="870" customFormat="1" ht="12.75">
      <c r="B7" s="894">
        <v>2</v>
      </c>
      <c r="C7" s="895" t="s">
        <v>2051</v>
      </c>
      <c r="D7" s="1662"/>
      <c r="E7" s="896"/>
      <c r="F7" s="896"/>
      <c r="G7" s="897"/>
      <c r="H7" s="897"/>
      <c r="I7" s="897"/>
    </row>
    <row r="8" spans="2:9" s="870" customFormat="1" ht="12.75">
      <c r="B8" s="894">
        <v>3</v>
      </c>
      <c r="C8" s="895" t="s">
        <v>2052</v>
      </c>
      <c r="D8" s="1662"/>
      <c r="E8" s="896"/>
      <c r="F8" s="896"/>
      <c r="G8" s="896"/>
      <c r="H8" s="897"/>
      <c r="I8" s="897"/>
    </row>
    <row r="9" spans="2:9" s="870" customFormat="1" ht="12.75">
      <c r="B9" s="894">
        <v>4</v>
      </c>
      <c r="C9" s="898" t="s">
        <v>2053</v>
      </c>
      <c r="D9" s="1662"/>
      <c r="E9" s="896"/>
      <c r="F9" s="896"/>
      <c r="G9" s="896"/>
      <c r="H9" s="897"/>
      <c r="I9" s="897"/>
    </row>
    <row r="10" spans="2:9" s="395" customFormat="1" ht="12.75">
      <c r="B10" s="894">
        <v>5</v>
      </c>
      <c r="C10" s="899" t="s">
        <v>2054</v>
      </c>
      <c r="D10" s="1662"/>
      <c r="E10" s="900"/>
      <c r="F10" s="900"/>
      <c r="G10" s="900"/>
      <c r="H10" s="901"/>
      <c r="I10" s="901"/>
    </row>
    <row r="11" spans="2:9" s="870" customFormat="1" ht="12.75">
      <c r="B11" s="894">
        <v>6</v>
      </c>
      <c r="C11" s="898" t="s">
        <v>2055</v>
      </c>
      <c r="D11" s="1662"/>
      <c r="E11" s="898"/>
      <c r="F11" s="898"/>
      <c r="G11" s="898"/>
      <c r="H11" s="897"/>
      <c r="I11" s="897"/>
    </row>
    <row r="12" spans="2:9" s="870" customFormat="1" ht="25.5">
      <c r="B12" s="894">
        <v>7</v>
      </c>
      <c r="C12" s="898" t="s">
        <v>2056</v>
      </c>
      <c r="D12" s="1662"/>
      <c r="E12" s="897"/>
      <c r="F12" s="897"/>
      <c r="G12" s="897"/>
      <c r="H12" s="897"/>
      <c r="I12" s="897"/>
    </row>
    <row r="13" spans="2:9" s="870" customFormat="1" ht="12.75">
      <c r="B13" s="894">
        <v>8</v>
      </c>
      <c r="C13" s="898" t="s">
        <v>2057</v>
      </c>
      <c r="D13" s="1662"/>
      <c r="E13" s="897"/>
      <c r="F13" s="897"/>
      <c r="G13" s="897"/>
      <c r="H13" s="897"/>
      <c r="I13" s="897"/>
    </row>
    <row r="14" spans="2:9" s="870" customFormat="1" ht="45" customHeight="1">
      <c r="B14" s="902">
        <v>9</v>
      </c>
      <c r="C14" s="898" t="s">
        <v>2058</v>
      </c>
      <c r="D14" s="1663"/>
      <c r="E14" s="897"/>
      <c r="F14" s="897"/>
      <c r="G14" s="897"/>
      <c r="H14" s="897"/>
      <c r="I14" s="897"/>
    </row>
    <row r="15" spans="2:9">
      <c r="C15" s="832" t="s">
        <v>2059</v>
      </c>
    </row>
    <row r="17" spans="2:8">
      <c r="C17" s="832" t="s">
        <v>2060</v>
      </c>
    </row>
    <row r="18" spans="2:8" ht="62.25" customHeight="1">
      <c r="C18" s="903" t="s">
        <v>2061</v>
      </c>
      <c r="D18" s="1664" t="s">
        <v>2062</v>
      </c>
      <c r="E18" s="1665"/>
      <c r="F18" s="1542" t="s">
        <v>2063</v>
      </c>
      <c r="G18" s="833"/>
      <c r="H18" s="833"/>
    </row>
    <row r="19" spans="2:8">
      <c r="C19" s="903" t="s">
        <v>2064</v>
      </c>
      <c r="D19" s="904" t="s">
        <v>2065</v>
      </c>
      <c r="E19" s="904" t="s">
        <v>2066</v>
      </c>
      <c r="F19" s="1658"/>
      <c r="G19" s="905"/>
      <c r="H19" s="905"/>
    </row>
    <row r="20" spans="2:8">
      <c r="B20" s="906"/>
      <c r="C20" s="903" t="s">
        <v>2054</v>
      </c>
      <c r="D20" s="903" t="s">
        <v>2067</v>
      </c>
      <c r="E20" s="903">
        <v>301</v>
      </c>
      <c r="F20" s="1542" t="s">
        <v>2068</v>
      </c>
      <c r="G20" s="906"/>
      <c r="H20" s="906"/>
    </row>
    <row r="21" spans="2:8">
      <c r="B21" s="906"/>
      <c r="C21" s="903" t="s">
        <v>2054</v>
      </c>
      <c r="D21" s="903" t="s">
        <v>2067</v>
      </c>
      <c r="E21" s="903">
        <v>3011</v>
      </c>
      <c r="F21" s="1658"/>
      <c r="G21" s="906"/>
      <c r="H21" s="906"/>
    </row>
    <row r="22" spans="2:8">
      <c r="B22" s="906"/>
      <c r="C22" s="903" t="s">
        <v>2054</v>
      </c>
      <c r="D22" s="903" t="s">
        <v>2067</v>
      </c>
      <c r="E22" s="903">
        <v>3012</v>
      </c>
      <c r="F22" s="1658"/>
      <c r="G22" s="906"/>
      <c r="H22" s="906"/>
    </row>
    <row r="23" spans="2:8">
      <c r="B23" s="906"/>
      <c r="C23" s="903" t="s">
        <v>2054</v>
      </c>
      <c r="D23" s="903" t="s">
        <v>2067</v>
      </c>
      <c r="E23" s="903">
        <v>3315</v>
      </c>
      <c r="F23" s="1658"/>
      <c r="G23" s="906"/>
      <c r="H23" s="906"/>
    </row>
    <row r="24" spans="2:8">
      <c r="B24" s="906"/>
      <c r="C24" s="903" t="s">
        <v>2054</v>
      </c>
      <c r="D24" s="903" t="s">
        <v>2067</v>
      </c>
      <c r="E24" s="903">
        <v>50</v>
      </c>
      <c r="F24" s="1658"/>
      <c r="G24" s="906"/>
      <c r="H24" s="906"/>
    </row>
    <row r="25" spans="2:8">
      <c r="B25" s="906"/>
      <c r="C25" s="903" t="s">
        <v>2054</v>
      </c>
      <c r="D25" s="903" t="s">
        <v>2067</v>
      </c>
      <c r="E25" s="903">
        <v>501</v>
      </c>
      <c r="F25" s="1658"/>
      <c r="G25" s="906"/>
      <c r="H25" s="906"/>
    </row>
    <row r="26" spans="2:8">
      <c r="B26" s="906"/>
      <c r="C26" s="903" t="s">
        <v>2054</v>
      </c>
      <c r="D26" s="903" t="s">
        <v>2067</v>
      </c>
      <c r="E26" s="903">
        <v>5010</v>
      </c>
      <c r="F26" s="1658"/>
      <c r="G26" s="906"/>
      <c r="H26" s="906"/>
    </row>
    <row r="27" spans="2:8">
      <c r="B27" s="906"/>
      <c r="C27" s="903" t="s">
        <v>2054</v>
      </c>
      <c r="D27" s="903" t="s">
        <v>2067</v>
      </c>
      <c r="E27" s="903">
        <v>502</v>
      </c>
      <c r="F27" s="1658"/>
      <c r="G27" s="906"/>
      <c r="H27" s="906"/>
    </row>
    <row r="28" spans="2:8">
      <c r="B28" s="906"/>
      <c r="C28" s="903" t="s">
        <v>2054</v>
      </c>
      <c r="D28" s="903" t="s">
        <v>2067</v>
      </c>
      <c r="E28" s="903">
        <v>5020</v>
      </c>
      <c r="F28" s="1658"/>
      <c r="G28" s="906"/>
      <c r="H28" s="906"/>
    </row>
    <row r="29" spans="2:8">
      <c r="B29" s="906"/>
      <c r="C29" s="903" t="s">
        <v>2054</v>
      </c>
      <c r="D29" s="903" t="s">
        <v>2067</v>
      </c>
      <c r="E29" s="903">
        <v>5222</v>
      </c>
      <c r="F29" s="1658"/>
      <c r="G29" s="906"/>
      <c r="H29" s="906"/>
    </row>
    <row r="30" spans="2:8">
      <c r="B30" s="906"/>
      <c r="C30" s="903" t="s">
        <v>2054</v>
      </c>
      <c r="D30" s="903" t="s">
        <v>2067</v>
      </c>
      <c r="E30" s="903">
        <v>5224</v>
      </c>
      <c r="F30" s="1658"/>
      <c r="G30" s="906"/>
      <c r="H30" s="906"/>
    </row>
    <row r="31" spans="2:8">
      <c r="B31" s="906"/>
      <c r="C31" s="903" t="s">
        <v>2054</v>
      </c>
      <c r="D31" s="903" t="s">
        <v>2067</v>
      </c>
      <c r="E31" s="903">
        <v>5229</v>
      </c>
      <c r="F31" s="907"/>
      <c r="G31" s="906"/>
      <c r="H31" s="906"/>
    </row>
    <row r="32" spans="2:8">
      <c r="B32" s="906"/>
      <c r="C32" s="903" t="s">
        <v>2049</v>
      </c>
      <c r="D32" s="903" t="s">
        <v>2069</v>
      </c>
      <c r="E32" s="903">
        <v>27</v>
      </c>
      <c r="F32" s="1542" t="s">
        <v>2070</v>
      </c>
      <c r="G32" s="906"/>
    </row>
    <row r="33" spans="2:7">
      <c r="B33" s="906"/>
      <c r="C33" s="903" t="s">
        <v>2049</v>
      </c>
      <c r="D33" s="903" t="s">
        <v>2069</v>
      </c>
      <c r="E33" s="903">
        <v>2712</v>
      </c>
      <c r="F33" s="1658"/>
      <c r="G33" s="906"/>
    </row>
    <row r="34" spans="2:7">
      <c r="B34" s="906"/>
      <c r="C34" s="903" t="s">
        <v>2049</v>
      </c>
      <c r="D34" s="903" t="s">
        <v>2069</v>
      </c>
      <c r="E34" s="903">
        <v>3314</v>
      </c>
      <c r="F34" s="1658"/>
      <c r="G34" s="906"/>
    </row>
    <row r="35" spans="2:7">
      <c r="B35" s="906"/>
      <c r="C35" s="903" t="s">
        <v>2049</v>
      </c>
      <c r="D35" s="903" t="s">
        <v>2069</v>
      </c>
      <c r="E35" s="903">
        <v>35</v>
      </c>
      <c r="F35" s="1658"/>
      <c r="G35" s="906"/>
    </row>
    <row r="36" spans="2:7">
      <c r="B36" s="906"/>
      <c r="C36" s="903" t="s">
        <v>2049</v>
      </c>
      <c r="D36" s="903" t="s">
        <v>2069</v>
      </c>
      <c r="E36" s="903">
        <v>351</v>
      </c>
      <c r="F36" s="1658"/>
      <c r="G36" s="906"/>
    </row>
    <row r="37" spans="2:7">
      <c r="B37" s="906"/>
      <c r="C37" s="903" t="s">
        <v>2049</v>
      </c>
      <c r="D37" s="903" t="s">
        <v>2069</v>
      </c>
      <c r="E37" s="903">
        <v>3511</v>
      </c>
      <c r="F37" s="1658"/>
      <c r="G37" s="906"/>
    </row>
    <row r="38" spans="2:7">
      <c r="B38" s="906"/>
      <c r="C38" s="903" t="s">
        <v>2049</v>
      </c>
      <c r="D38" s="903" t="s">
        <v>2069</v>
      </c>
      <c r="E38" s="903">
        <v>3512</v>
      </c>
      <c r="F38" s="1658"/>
      <c r="G38" s="906"/>
    </row>
    <row r="39" spans="2:7">
      <c r="B39" s="906"/>
      <c r="C39" s="903" t="s">
        <v>2049</v>
      </c>
      <c r="D39" s="903" t="s">
        <v>2069</v>
      </c>
      <c r="E39" s="903">
        <v>3513</v>
      </c>
      <c r="F39" s="1658"/>
    </row>
    <row r="40" spans="2:7">
      <c r="B40" s="906"/>
      <c r="C40" s="903" t="s">
        <v>2049</v>
      </c>
      <c r="D40" s="903" t="s">
        <v>2069</v>
      </c>
      <c r="E40" s="903">
        <v>3514</v>
      </c>
      <c r="F40" s="1658"/>
    </row>
    <row r="41" spans="2:7">
      <c r="B41" s="906"/>
      <c r="C41" s="903" t="s">
        <v>2049</v>
      </c>
      <c r="D41" s="903" t="s">
        <v>2069</v>
      </c>
      <c r="E41" s="903">
        <v>4321</v>
      </c>
      <c r="F41" s="1543"/>
    </row>
    <row r="42" spans="2:7">
      <c r="B42" s="906"/>
      <c r="C42" s="903" t="s">
        <v>2051</v>
      </c>
      <c r="D42" s="903" t="s">
        <v>2071</v>
      </c>
      <c r="E42" s="903">
        <v>91</v>
      </c>
      <c r="F42" s="1542" t="s">
        <v>2072</v>
      </c>
    </row>
    <row r="43" spans="2:7">
      <c r="B43" s="906"/>
      <c r="C43" s="903" t="s">
        <v>2051</v>
      </c>
      <c r="D43" s="903" t="s">
        <v>2071</v>
      </c>
      <c r="E43" s="903">
        <v>910</v>
      </c>
      <c r="F43" s="1658"/>
    </row>
    <row r="44" spans="2:7">
      <c r="B44" s="906"/>
      <c r="C44" s="903" t="s">
        <v>2051</v>
      </c>
      <c r="D44" s="903" t="s">
        <v>2071</v>
      </c>
      <c r="E44" s="903">
        <v>192</v>
      </c>
      <c r="F44" s="1658"/>
    </row>
    <row r="45" spans="2:7">
      <c r="B45" s="906"/>
      <c r="C45" s="903" t="s">
        <v>2051</v>
      </c>
      <c r="D45" s="903" t="s">
        <v>2071</v>
      </c>
      <c r="E45" s="903">
        <v>1920</v>
      </c>
      <c r="F45" s="1658"/>
    </row>
    <row r="46" spans="2:7">
      <c r="B46" s="906"/>
      <c r="C46" s="903" t="s">
        <v>2051</v>
      </c>
      <c r="D46" s="903" t="s">
        <v>2071</v>
      </c>
      <c r="E46" s="903">
        <v>2014</v>
      </c>
      <c r="F46" s="1658"/>
    </row>
    <row r="47" spans="2:7">
      <c r="B47" s="906"/>
      <c r="C47" s="903" t="s">
        <v>2051</v>
      </c>
      <c r="D47" s="903" t="s">
        <v>2071</v>
      </c>
      <c r="E47" s="903">
        <v>352</v>
      </c>
      <c r="F47" s="1658"/>
    </row>
    <row r="48" spans="2:7">
      <c r="B48" s="906"/>
      <c r="C48" s="903" t="s">
        <v>2051</v>
      </c>
      <c r="D48" s="903" t="s">
        <v>2071</v>
      </c>
      <c r="E48" s="903">
        <v>3521</v>
      </c>
      <c r="F48" s="1658"/>
    </row>
    <row r="49" spans="2:6">
      <c r="B49" s="906"/>
      <c r="C49" s="903" t="s">
        <v>2051</v>
      </c>
      <c r="D49" s="903" t="s">
        <v>2071</v>
      </c>
      <c r="E49" s="903">
        <v>3522</v>
      </c>
      <c r="F49" s="1658"/>
    </row>
    <row r="50" spans="2:6">
      <c r="B50" s="906"/>
      <c r="C50" s="903" t="s">
        <v>2051</v>
      </c>
      <c r="D50" s="903" t="s">
        <v>2071</v>
      </c>
      <c r="E50" s="903">
        <v>3523</v>
      </c>
      <c r="F50" s="1658"/>
    </row>
    <row r="51" spans="2:6">
      <c r="B51" s="906"/>
      <c r="C51" s="903" t="s">
        <v>2051</v>
      </c>
      <c r="D51" s="903" t="s">
        <v>2071</v>
      </c>
      <c r="E51" s="903">
        <v>4612</v>
      </c>
      <c r="F51" s="1658"/>
    </row>
    <row r="52" spans="2:6">
      <c r="B52" s="906"/>
      <c r="C52" s="903" t="s">
        <v>2051</v>
      </c>
      <c r="D52" s="903" t="s">
        <v>2071</v>
      </c>
      <c r="E52" s="903">
        <v>4671</v>
      </c>
      <c r="F52" s="1658"/>
    </row>
    <row r="53" spans="2:6">
      <c r="B53" s="906"/>
      <c r="C53" s="903" t="s">
        <v>2051</v>
      </c>
      <c r="D53" s="903" t="s">
        <v>2071</v>
      </c>
      <c r="E53" s="903">
        <v>6</v>
      </c>
      <c r="F53" s="1658"/>
    </row>
    <row r="54" spans="2:6">
      <c r="B54" s="906"/>
      <c r="C54" s="903" t="s">
        <v>2051</v>
      </c>
      <c r="D54" s="903" t="s">
        <v>2071</v>
      </c>
      <c r="E54" s="903">
        <v>61</v>
      </c>
      <c r="F54" s="1658"/>
    </row>
    <row r="55" spans="2:6">
      <c r="B55" s="906"/>
      <c r="C55" s="903" t="s">
        <v>2051</v>
      </c>
      <c r="D55" s="903" t="s">
        <v>2071</v>
      </c>
      <c r="E55" s="903">
        <v>610</v>
      </c>
      <c r="F55" s="1658"/>
    </row>
    <row r="56" spans="2:6">
      <c r="B56" s="906"/>
      <c r="C56" s="903" t="s">
        <v>2051</v>
      </c>
      <c r="D56" s="903" t="s">
        <v>2071</v>
      </c>
      <c r="E56" s="903">
        <v>62</v>
      </c>
      <c r="F56" s="1658"/>
    </row>
    <row r="57" spans="2:6">
      <c r="B57" s="906"/>
      <c r="C57" s="903" t="s">
        <v>2051</v>
      </c>
      <c r="D57" s="903" t="s">
        <v>2071</v>
      </c>
      <c r="E57" s="903">
        <v>620</v>
      </c>
      <c r="F57" s="1658"/>
    </row>
    <row r="58" spans="2:6">
      <c r="B58" s="906"/>
      <c r="C58" s="903" t="s">
        <v>2056</v>
      </c>
      <c r="D58" s="903" t="s">
        <v>2073</v>
      </c>
      <c r="E58" s="903">
        <v>24</v>
      </c>
      <c r="F58" s="1542" t="s">
        <v>2074</v>
      </c>
    </row>
    <row r="59" spans="2:6">
      <c r="B59" s="906"/>
      <c r="C59" s="903" t="s">
        <v>2056</v>
      </c>
      <c r="D59" s="903" t="s">
        <v>2073</v>
      </c>
      <c r="E59" s="903">
        <v>241</v>
      </c>
      <c r="F59" s="1658"/>
    </row>
    <row r="60" spans="2:6">
      <c r="B60" s="906"/>
      <c r="C60" s="903" t="s">
        <v>2056</v>
      </c>
      <c r="D60" s="903" t="s">
        <v>2073</v>
      </c>
      <c r="E60" s="903">
        <v>2410</v>
      </c>
      <c r="F60" s="1658"/>
    </row>
    <row r="61" spans="2:6">
      <c r="B61" s="906"/>
      <c r="C61" s="903" t="s">
        <v>2056</v>
      </c>
      <c r="D61" s="903" t="s">
        <v>2073</v>
      </c>
      <c r="E61" s="903">
        <v>242</v>
      </c>
      <c r="F61" s="1658"/>
    </row>
    <row r="62" spans="2:6">
      <c r="B62" s="906"/>
      <c r="C62" s="903" t="s">
        <v>2056</v>
      </c>
      <c r="D62" s="903" t="s">
        <v>2073</v>
      </c>
      <c r="E62" s="903">
        <v>2420</v>
      </c>
      <c r="F62" s="1658"/>
    </row>
    <row r="63" spans="2:6">
      <c r="B63" s="906"/>
      <c r="C63" s="903" t="s">
        <v>2056</v>
      </c>
      <c r="D63" s="903" t="s">
        <v>2073</v>
      </c>
      <c r="E63" s="903">
        <v>2434</v>
      </c>
      <c r="F63" s="1658"/>
    </row>
    <row r="64" spans="2:6">
      <c r="B64" s="906"/>
      <c r="C64" s="903" t="s">
        <v>2056</v>
      </c>
      <c r="D64" s="903" t="s">
        <v>2073</v>
      </c>
      <c r="E64" s="903">
        <v>244</v>
      </c>
      <c r="F64" s="1658"/>
    </row>
    <row r="65" spans="2:6">
      <c r="B65" s="906"/>
      <c r="C65" s="903" t="s">
        <v>2056</v>
      </c>
      <c r="D65" s="903" t="s">
        <v>2073</v>
      </c>
      <c r="E65" s="903">
        <v>2442</v>
      </c>
      <c r="F65" s="1658"/>
    </row>
    <row r="66" spans="2:6">
      <c r="B66" s="906"/>
      <c r="C66" s="903" t="s">
        <v>2056</v>
      </c>
      <c r="D66" s="903" t="s">
        <v>2073</v>
      </c>
      <c r="E66" s="903">
        <v>2444</v>
      </c>
      <c r="F66" s="1658"/>
    </row>
    <row r="67" spans="2:6">
      <c r="B67" s="906"/>
      <c r="C67" s="903" t="s">
        <v>2056</v>
      </c>
      <c r="D67" s="903" t="s">
        <v>2073</v>
      </c>
      <c r="E67" s="903">
        <v>2445</v>
      </c>
      <c r="F67" s="1658"/>
    </row>
    <row r="68" spans="2:6">
      <c r="B68" s="906"/>
      <c r="C68" s="903" t="s">
        <v>2056</v>
      </c>
      <c r="D68" s="903" t="s">
        <v>2073</v>
      </c>
      <c r="E68" s="903">
        <v>245</v>
      </c>
      <c r="F68" s="1658"/>
    </row>
    <row r="69" spans="2:6">
      <c r="B69" s="906"/>
      <c r="C69" s="903" t="s">
        <v>2056</v>
      </c>
      <c r="D69" s="903" t="s">
        <v>2073</v>
      </c>
      <c r="E69" s="903">
        <v>2451</v>
      </c>
      <c r="F69" s="1658"/>
    </row>
    <row r="70" spans="2:6">
      <c r="B70" s="906"/>
      <c r="C70" s="903" t="s">
        <v>2056</v>
      </c>
      <c r="D70" s="903" t="s">
        <v>2073</v>
      </c>
      <c r="E70" s="903">
        <v>2452</v>
      </c>
      <c r="F70" s="1658"/>
    </row>
    <row r="71" spans="2:6">
      <c r="B71" s="906"/>
      <c r="C71" s="903" t="s">
        <v>2056</v>
      </c>
      <c r="D71" s="903" t="s">
        <v>2073</v>
      </c>
      <c r="E71" s="903">
        <v>25</v>
      </c>
      <c r="F71" s="1658"/>
    </row>
    <row r="72" spans="2:6">
      <c r="B72" s="906"/>
      <c r="C72" s="903" t="s">
        <v>2056</v>
      </c>
      <c r="D72" s="903" t="s">
        <v>2073</v>
      </c>
      <c r="E72" s="903">
        <v>251</v>
      </c>
      <c r="F72" s="1658"/>
    </row>
    <row r="73" spans="2:6">
      <c r="B73" s="906"/>
      <c r="C73" s="903" t="s">
        <v>2056</v>
      </c>
      <c r="D73" s="903" t="s">
        <v>2073</v>
      </c>
      <c r="E73" s="903">
        <v>2511</v>
      </c>
      <c r="F73" s="1658"/>
    </row>
    <row r="74" spans="2:6">
      <c r="B74" s="906"/>
      <c r="C74" s="903" t="s">
        <v>2056</v>
      </c>
      <c r="D74" s="903" t="s">
        <v>2073</v>
      </c>
      <c r="E74" s="903">
        <v>4672</v>
      </c>
      <c r="F74" s="1658"/>
    </row>
    <row r="75" spans="2:6">
      <c r="B75" s="906"/>
      <c r="C75" s="903" t="s">
        <v>2056</v>
      </c>
      <c r="D75" s="903" t="s">
        <v>2075</v>
      </c>
      <c r="E75" s="903">
        <v>5</v>
      </c>
      <c r="F75" s="1658"/>
    </row>
    <row r="76" spans="2:6">
      <c r="B76" s="906"/>
      <c r="C76" s="903" t="s">
        <v>2056</v>
      </c>
      <c r="D76" s="903" t="s">
        <v>2075</v>
      </c>
      <c r="E76" s="903">
        <v>51</v>
      </c>
      <c r="F76" s="1658"/>
    </row>
    <row r="77" spans="2:6">
      <c r="B77" s="906"/>
      <c r="C77" s="903" t="s">
        <v>2056</v>
      </c>
      <c r="D77" s="903" t="s">
        <v>2075</v>
      </c>
      <c r="E77" s="903">
        <v>510</v>
      </c>
      <c r="F77" s="1658"/>
    </row>
    <row r="78" spans="2:6">
      <c r="B78" s="906"/>
      <c r="C78" s="903" t="s">
        <v>2056</v>
      </c>
      <c r="D78" s="903" t="s">
        <v>2075</v>
      </c>
      <c r="E78" s="903">
        <v>52</v>
      </c>
      <c r="F78" s="1658"/>
    </row>
    <row r="79" spans="2:6">
      <c r="B79" s="906"/>
      <c r="C79" s="903" t="s">
        <v>2056</v>
      </c>
      <c r="D79" s="903" t="s">
        <v>2075</v>
      </c>
      <c r="E79" s="903">
        <v>520</v>
      </c>
      <c r="F79" s="1658"/>
    </row>
    <row r="80" spans="2:6">
      <c r="B80" s="906"/>
      <c r="C80" s="903" t="s">
        <v>2056</v>
      </c>
      <c r="D80" s="903" t="s">
        <v>2073</v>
      </c>
      <c r="E80" s="903">
        <v>7</v>
      </c>
      <c r="F80" s="1658"/>
    </row>
    <row r="81" spans="2:6">
      <c r="B81" s="906"/>
      <c r="C81" s="903" t="s">
        <v>2056</v>
      </c>
      <c r="D81" s="903" t="s">
        <v>2073</v>
      </c>
      <c r="E81" s="903">
        <v>72</v>
      </c>
      <c r="F81" s="1658"/>
    </row>
    <row r="82" spans="2:6">
      <c r="B82" s="906"/>
      <c r="C82" s="903" t="s">
        <v>2056</v>
      </c>
      <c r="D82" s="903" t="s">
        <v>2073</v>
      </c>
      <c r="E82" s="903">
        <v>729</v>
      </c>
      <c r="F82" s="1543"/>
    </row>
    <row r="83" spans="2:6">
      <c r="B83" s="906"/>
      <c r="C83" s="903" t="s">
        <v>2051</v>
      </c>
      <c r="D83" s="903" t="s">
        <v>2075</v>
      </c>
      <c r="E83" s="903">
        <v>8</v>
      </c>
      <c r="F83" s="1542" t="s">
        <v>2072</v>
      </c>
    </row>
    <row r="84" spans="2:6">
      <c r="B84" s="906"/>
      <c r="C84" s="903" t="s">
        <v>2051</v>
      </c>
      <c r="D84" s="903" t="s">
        <v>2075</v>
      </c>
      <c r="E84" s="903">
        <v>9</v>
      </c>
      <c r="F84" s="1658"/>
    </row>
    <row r="85" spans="2:6">
      <c r="B85" s="906"/>
      <c r="C85" s="903" t="s">
        <v>2055</v>
      </c>
      <c r="D85" s="903" t="s">
        <v>2076</v>
      </c>
      <c r="E85" s="903">
        <v>235</v>
      </c>
      <c r="F85" s="1542" t="s">
        <v>2074</v>
      </c>
    </row>
    <row r="86" spans="2:6">
      <c r="B86" s="906"/>
      <c r="C86" s="903" t="s">
        <v>2055</v>
      </c>
      <c r="D86" s="903" t="s">
        <v>2076</v>
      </c>
      <c r="E86" s="903">
        <v>2351</v>
      </c>
      <c r="F86" s="1658"/>
    </row>
    <row r="87" spans="2:6">
      <c r="B87" s="906"/>
      <c r="C87" s="903" t="s">
        <v>2055</v>
      </c>
      <c r="D87" s="903" t="s">
        <v>2076</v>
      </c>
      <c r="E87" s="903">
        <v>2352</v>
      </c>
      <c r="F87" s="1658"/>
    </row>
    <row r="88" spans="2:6">
      <c r="B88" s="906"/>
      <c r="C88" s="903" t="s">
        <v>2055</v>
      </c>
      <c r="D88" s="903" t="s">
        <v>2076</v>
      </c>
      <c r="E88" s="903">
        <v>236</v>
      </c>
      <c r="F88" s="1658"/>
    </row>
    <row r="89" spans="2:6">
      <c r="B89" s="906"/>
      <c r="C89" s="903" t="s">
        <v>2055</v>
      </c>
      <c r="D89" s="903" t="s">
        <v>2076</v>
      </c>
      <c r="E89" s="903">
        <v>2361</v>
      </c>
      <c r="F89" s="1658"/>
    </row>
    <row r="90" spans="2:6">
      <c r="B90" s="906"/>
      <c r="C90" s="903" t="s">
        <v>2055</v>
      </c>
      <c r="D90" s="903" t="s">
        <v>2076</v>
      </c>
      <c r="E90" s="903">
        <v>2363</v>
      </c>
      <c r="F90" s="1658"/>
    </row>
    <row r="91" spans="2:6">
      <c r="B91" s="906"/>
      <c r="C91" s="903" t="s">
        <v>2055</v>
      </c>
      <c r="D91" s="903" t="s">
        <v>2076</v>
      </c>
      <c r="E91" s="903">
        <v>2364</v>
      </c>
      <c r="F91" s="1658"/>
    </row>
    <row r="92" spans="2:6">
      <c r="B92" s="906"/>
      <c r="C92" s="903" t="s">
        <v>2055</v>
      </c>
      <c r="D92" s="903" t="s">
        <v>2076</v>
      </c>
      <c r="E92" s="903">
        <v>811</v>
      </c>
      <c r="F92" s="1658"/>
    </row>
    <row r="93" spans="2:6">
      <c r="B93" s="906"/>
      <c r="C93" s="903" t="s">
        <v>2055</v>
      </c>
      <c r="D93" s="903" t="s">
        <v>2076</v>
      </c>
      <c r="E93" s="903">
        <v>89</v>
      </c>
      <c r="F93" s="1543"/>
    </row>
    <row r="94" spans="2:6">
      <c r="B94" s="906"/>
      <c r="C94" s="903" t="s">
        <v>2077</v>
      </c>
      <c r="D94" s="903" t="s">
        <v>2077</v>
      </c>
      <c r="E94" s="903">
        <v>3030</v>
      </c>
      <c r="F94" s="1542" t="s">
        <v>2078</v>
      </c>
    </row>
    <row r="95" spans="2:6">
      <c r="B95" s="906"/>
      <c r="C95" s="903" t="s">
        <v>2077</v>
      </c>
      <c r="D95" s="903" t="s">
        <v>2077</v>
      </c>
      <c r="E95" s="903">
        <v>3316</v>
      </c>
      <c r="F95" s="1658"/>
    </row>
    <row r="96" spans="2:6">
      <c r="B96" s="906"/>
      <c r="C96" s="903" t="s">
        <v>2077</v>
      </c>
      <c r="D96" s="903" t="s">
        <v>2077</v>
      </c>
      <c r="E96" s="903">
        <v>511</v>
      </c>
      <c r="F96" s="1658"/>
    </row>
    <row r="97" spans="2:6">
      <c r="B97" s="906"/>
      <c r="C97" s="903" t="s">
        <v>2077</v>
      </c>
      <c r="D97" s="903" t="s">
        <v>2077</v>
      </c>
      <c r="E97" s="903">
        <v>5110</v>
      </c>
      <c r="F97" s="1658"/>
    </row>
    <row r="98" spans="2:6">
      <c r="B98" s="906"/>
      <c r="C98" s="903" t="s">
        <v>2077</v>
      </c>
      <c r="D98" s="903" t="s">
        <v>2077</v>
      </c>
      <c r="E98" s="903">
        <v>512</v>
      </c>
      <c r="F98" s="1658"/>
    </row>
    <row r="99" spans="2:6">
      <c r="B99" s="906"/>
      <c r="C99" s="903" t="s">
        <v>2077</v>
      </c>
      <c r="D99" s="903" t="s">
        <v>2077</v>
      </c>
      <c r="E99" s="903">
        <v>5121</v>
      </c>
      <c r="F99" s="1658"/>
    </row>
    <row r="100" spans="2:6">
      <c r="B100" s="906"/>
      <c r="C100" s="903" t="s">
        <v>2077</v>
      </c>
      <c r="D100" s="903" t="s">
        <v>2077</v>
      </c>
      <c r="E100" s="903">
        <v>5223</v>
      </c>
      <c r="F100" s="1543"/>
    </row>
    <row r="101" spans="2:6">
      <c r="B101" s="906"/>
      <c r="C101" s="903" t="s">
        <v>2079</v>
      </c>
      <c r="D101" s="903" t="s">
        <v>2079</v>
      </c>
      <c r="E101" s="903">
        <v>2815</v>
      </c>
      <c r="F101" s="1542" t="s">
        <v>2080</v>
      </c>
    </row>
    <row r="102" spans="2:6">
      <c r="B102" s="906"/>
      <c r="C102" s="903" t="s">
        <v>2079</v>
      </c>
      <c r="D102" s="903" t="s">
        <v>2079</v>
      </c>
      <c r="E102" s="903">
        <v>29</v>
      </c>
      <c r="F102" s="1658"/>
    </row>
    <row r="103" spans="2:6">
      <c r="B103" s="906"/>
      <c r="C103" s="903" t="s">
        <v>2079</v>
      </c>
      <c r="D103" s="903" t="s">
        <v>2079</v>
      </c>
      <c r="E103" s="903">
        <v>291</v>
      </c>
      <c r="F103" s="1658"/>
    </row>
    <row r="104" spans="2:6">
      <c r="B104" s="906"/>
      <c r="C104" s="903" t="s">
        <v>2079</v>
      </c>
      <c r="D104" s="903" t="s">
        <v>2079</v>
      </c>
      <c r="E104" s="903">
        <v>2910</v>
      </c>
      <c r="F104" s="1658"/>
    </row>
    <row r="105" spans="2:6">
      <c r="B105" s="906"/>
      <c r="C105" s="903" t="s">
        <v>2079</v>
      </c>
      <c r="D105" s="903" t="s">
        <v>2079</v>
      </c>
      <c r="E105" s="903">
        <v>292</v>
      </c>
      <c r="F105" s="1658"/>
    </row>
    <row r="106" spans="2:6">
      <c r="B106" s="906"/>
      <c r="C106" s="903" t="s">
        <v>2079</v>
      </c>
      <c r="D106" s="903" t="s">
        <v>2079</v>
      </c>
      <c r="E106" s="903">
        <v>2920</v>
      </c>
      <c r="F106" s="1658"/>
    </row>
    <row r="107" spans="2:6">
      <c r="B107" s="906"/>
      <c r="C107" s="903" t="s">
        <v>2079</v>
      </c>
      <c r="D107" s="903" t="s">
        <v>2079</v>
      </c>
      <c r="E107" s="903">
        <v>293</v>
      </c>
      <c r="F107" s="1658"/>
    </row>
    <row r="108" spans="2:6">
      <c r="B108" s="906"/>
      <c r="C108" s="903" t="s">
        <v>2079</v>
      </c>
      <c r="D108" s="903" t="s">
        <v>2079</v>
      </c>
      <c r="E108" s="903">
        <v>2932</v>
      </c>
      <c r="F108" s="1543"/>
    </row>
    <row r="109" spans="2:6">
      <c r="F109" s="1"/>
    </row>
    <row r="110" spans="2:6">
      <c r="F110" s="1"/>
    </row>
    <row r="111" spans="2:6">
      <c r="F111" s="1"/>
    </row>
    <row r="112" spans="2:6">
      <c r="F112" s="1"/>
    </row>
  </sheetData>
  <mergeCells count="12">
    <mergeCell ref="F101:F108"/>
    <mergeCell ref="C3:E3"/>
    <mergeCell ref="D6:D14"/>
    <mergeCell ref="D18:E18"/>
    <mergeCell ref="F18:F19"/>
    <mergeCell ref="F20:F30"/>
    <mergeCell ref="F32:F41"/>
    <mergeCell ref="F42:F57"/>
    <mergeCell ref="F58:F82"/>
    <mergeCell ref="F83:F84"/>
    <mergeCell ref="F85:F93"/>
    <mergeCell ref="F94:F100"/>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9"/>
  <sheetViews>
    <sheetView zoomScale="120" zoomScaleNormal="120" workbookViewId="0">
      <selection activeCell="C15" sqref="C15"/>
    </sheetView>
  </sheetViews>
  <sheetFormatPr defaultColWidth="9.140625" defaultRowHeight="15"/>
  <cols>
    <col min="1" max="1" width="10.85546875" style="832" customWidth="1"/>
    <col min="2" max="2" width="3.5703125" style="832" customWidth="1"/>
    <col min="3" max="3" width="14.140625" style="832" customWidth="1"/>
    <col min="4" max="4" width="16.140625" style="832" customWidth="1"/>
    <col min="5" max="5" width="14.5703125" style="832" customWidth="1"/>
    <col min="6" max="6" width="16.5703125" style="832" customWidth="1"/>
    <col min="7" max="7" width="16.42578125" style="832" customWidth="1"/>
    <col min="8" max="16384" width="9.140625" style="832"/>
  </cols>
  <sheetData>
    <row r="2" spans="2:7">
      <c r="C2" s="853" t="s">
        <v>1881</v>
      </c>
    </row>
    <row r="3" spans="2:7">
      <c r="C3" s="1666"/>
      <c r="D3" s="1667"/>
      <c r="E3" s="1667"/>
      <c r="F3" s="1667"/>
      <c r="G3" s="1667"/>
    </row>
    <row r="4" spans="2:7">
      <c r="C4" s="908" t="s">
        <v>7</v>
      </c>
      <c r="D4" s="908" t="s">
        <v>8</v>
      </c>
      <c r="E4" s="908" t="s">
        <v>9</v>
      </c>
      <c r="F4" s="39" t="s">
        <v>46</v>
      </c>
      <c r="G4" s="908" t="s">
        <v>47</v>
      </c>
    </row>
    <row r="5" spans="2:7" ht="84">
      <c r="C5" s="909" t="s">
        <v>2082</v>
      </c>
      <c r="D5" s="909" t="s">
        <v>2083</v>
      </c>
      <c r="E5" s="909" t="s">
        <v>1955</v>
      </c>
      <c r="F5" s="910" t="s">
        <v>2084</v>
      </c>
      <c r="G5" s="911" t="s">
        <v>2085</v>
      </c>
    </row>
    <row r="6" spans="2:7">
      <c r="B6" s="855">
        <v>1</v>
      </c>
      <c r="C6" s="912"/>
      <c r="D6" s="912"/>
      <c r="E6" s="913"/>
      <c r="F6" s="914"/>
      <c r="G6" s="912"/>
    </row>
    <row r="7" spans="2:7">
      <c r="C7" s="870" t="s">
        <v>2086</v>
      </c>
      <c r="F7" s="1"/>
    </row>
    <row r="9" spans="2:7">
      <c r="C9" s="1668" t="s">
        <v>2081</v>
      </c>
      <c r="D9" s="1669"/>
      <c r="E9" s="1669"/>
      <c r="F9" s="1669"/>
      <c r="G9" s="1669"/>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23"/>
  <sheetViews>
    <sheetView zoomScale="85" zoomScaleNormal="85" workbookViewId="0">
      <selection activeCell="F23" sqref="F23"/>
    </sheetView>
  </sheetViews>
  <sheetFormatPr defaultColWidth="8.85546875" defaultRowHeight="12.75"/>
  <cols>
    <col min="1" max="1" width="8.85546875" style="870"/>
    <col min="2" max="2" width="3" style="870" bestFit="1" customWidth="1"/>
    <col min="3" max="3" width="75.5703125" style="870" customWidth="1"/>
    <col min="4" max="4" width="8.85546875" style="870"/>
    <col min="5" max="5" width="16.42578125" style="870" bestFit="1" customWidth="1"/>
    <col min="6" max="11" width="16" style="870" customWidth="1"/>
    <col min="12" max="12" width="17.5703125" style="870" customWidth="1"/>
    <col min="13" max="13" width="14.140625" style="870" bestFit="1" customWidth="1"/>
    <col min="14" max="14" width="12" style="870" customWidth="1"/>
    <col min="15" max="15" width="8.85546875" style="870"/>
    <col min="16" max="16" width="13.5703125" style="870" bestFit="1" customWidth="1"/>
    <col min="17" max="17" width="13" style="870" bestFit="1" customWidth="1"/>
    <col min="18" max="16384" width="8.85546875" style="870"/>
  </cols>
  <sheetData>
    <row r="1" spans="2:17" ht="15">
      <c r="C1" s="853" t="s">
        <v>1882</v>
      </c>
    </row>
    <row r="2" spans="2:17">
      <c r="C2" s="946"/>
    </row>
    <row r="4" spans="2:17">
      <c r="C4" s="915" t="s">
        <v>7</v>
      </c>
      <c r="D4" s="916" t="s">
        <v>8</v>
      </c>
      <c r="E4" s="916" t="s">
        <v>9</v>
      </c>
      <c r="F4" s="916" t="s">
        <v>46</v>
      </c>
      <c r="G4" s="916" t="s">
        <v>47</v>
      </c>
      <c r="H4" s="916" t="s">
        <v>155</v>
      </c>
      <c r="I4" s="916" t="s">
        <v>156</v>
      </c>
      <c r="J4" s="916" t="s">
        <v>157</v>
      </c>
      <c r="K4" s="916" t="s">
        <v>158</v>
      </c>
      <c r="L4" s="916" t="s">
        <v>159</v>
      </c>
      <c r="M4" s="916" t="s">
        <v>160</v>
      </c>
      <c r="N4" s="917" t="s">
        <v>161</v>
      </c>
      <c r="O4" s="917" t="s">
        <v>162</v>
      </c>
      <c r="P4" s="917" t="s">
        <v>757</v>
      </c>
      <c r="Q4" s="917" t="s">
        <v>2087</v>
      </c>
    </row>
    <row r="5" spans="2:17">
      <c r="C5" s="1650" t="s">
        <v>2088</v>
      </c>
      <c r="D5" s="1671" t="s">
        <v>1945</v>
      </c>
      <c r="E5" s="1672"/>
      <c r="F5" s="1672"/>
      <c r="G5" s="1672"/>
      <c r="H5" s="1672"/>
      <c r="I5" s="1672"/>
      <c r="J5" s="1672"/>
      <c r="K5" s="1672"/>
      <c r="L5" s="1672"/>
      <c r="M5" s="1672"/>
      <c r="N5" s="1672"/>
      <c r="O5" s="1672"/>
      <c r="P5" s="1672"/>
      <c r="Q5" s="1673"/>
    </row>
    <row r="6" spans="2:17" ht="32.25" customHeight="1">
      <c r="C6" s="1670"/>
      <c r="D6" s="918"/>
      <c r="E6" s="1674" t="s">
        <v>2089</v>
      </c>
      <c r="F6" s="1675"/>
      <c r="G6" s="1675"/>
      <c r="H6" s="1675"/>
      <c r="I6" s="1675"/>
      <c r="J6" s="1675"/>
      <c r="K6" s="1675"/>
      <c r="L6" s="1675"/>
      <c r="M6" s="1675"/>
      <c r="N6" s="1675"/>
      <c r="O6" s="1675"/>
      <c r="P6" s="1675"/>
      <c r="Q6" s="1676"/>
    </row>
    <row r="7" spans="2:17" ht="52.5" customHeight="1">
      <c r="C7" s="1670"/>
      <c r="D7" s="918"/>
      <c r="E7" s="1674" t="s">
        <v>2090</v>
      </c>
      <c r="F7" s="1675"/>
      <c r="G7" s="1675"/>
      <c r="H7" s="1675"/>
      <c r="I7" s="1676"/>
      <c r="J7" s="1650" t="s">
        <v>2091</v>
      </c>
      <c r="K7" s="1650" t="s">
        <v>2092</v>
      </c>
      <c r="L7" s="1641" t="s">
        <v>2093</v>
      </c>
      <c r="M7" s="1650" t="s">
        <v>1958</v>
      </c>
      <c r="N7" s="1650" t="s">
        <v>1957</v>
      </c>
      <c r="O7" s="1677" t="s">
        <v>791</v>
      </c>
      <c r="P7" s="1678"/>
      <c r="Q7" s="1679"/>
    </row>
    <row r="8" spans="2:17" ht="38.25">
      <c r="C8" s="1651"/>
      <c r="D8" s="918"/>
      <c r="E8" s="919" t="s">
        <v>1949</v>
      </c>
      <c r="F8" s="919" t="s">
        <v>1950</v>
      </c>
      <c r="G8" s="919" t="s">
        <v>1951</v>
      </c>
      <c r="H8" s="919" t="s">
        <v>1952</v>
      </c>
      <c r="I8" s="858" t="s">
        <v>1953</v>
      </c>
      <c r="J8" s="1651"/>
      <c r="K8" s="1651"/>
      <c r="L8" s="1642"/>
      <c r="M8" s="1651"/>
      <c r="N8" s="1651"/>
      <c r="O8" s="920"/>
      <c r="P8" s="921" t="s">
        <v>2094</v>
      </c>
      <c r="Q8" s="921" t="s">
        <v>1957</v>
      </c>
    </row>
    <row r="9" spans="2:17">
      <c r="B9" s="922">
        <v>1</v>
      </c>
      <c r="C9" s="902" t="s">
        <v>1961</v>
      </c>
      <c r="D9" s="902"/>
      <c r="E9" s="902"/>
      <c r="F9" s="902"/>
      <c r="G9" s="902"/>
      <c r="H9" s="902"/>
      <c r="I9" s="902"/>
      <c r="J9" s="902"/>
      <c r="K9" s="902"/>
      <c r="L9" s="902"/>
      <c r="M9" s="902"/>
      <c r="N9" s="902"/>
      <c r="O9" s="923"/>
      <c r="P9" s="923"/>
      <c r="Q9" s="923"/>
    </row>
    <row r="10" spans="2:17">
      <c r="B10" s="922">
        <v>2</v>
      </c>
      <c r="C10" s="902" t="s">
        <v>1962</v>
      </c>
      <c r="D10" s="902"/>
      <c r="E10" s="902"/>
      <c r="F10" s="902"/>
      <c r="G10" s="902"/>
      <c r="H10" s="902"/>
      <c r="I10" s="902"/>
      <c r="J10" s="902"/>
      <c r="K10" s="902"/>
      <c r="L10" s="902"/>
      <c r="M10" s="902"/>
      <c r="N10" s="902"/>
      <c r="O10" s="923"/>
      <c r="P10" s="923"/>
      <c r="Q10" s="923"/>
    </row>
    <row r="11" spans="2:17">
      <c r="B11" s="922">
        <v>3</v>
      </c>
      <c r="C11" s="902" t="s">
        <v>1968</v>
      </c>
      <c r="D11" s="902"/>
      <c r="E11" s="902"/>
      <c r="F11" s="902"/>
      <c r="G11" s="902"/>
      <c r="H11" s="902"/>
      <c r="I11" s="902"/>
      <c r="J11" s="902"/>
      <c r="K11" s="902"/>
      <c r="L11" s="902"/>
      <c r="M11" s="902"/>
      <c r="N11" s="902"/>
      <c r="O11" s="923"/>
      <c r="P11" s="923"/>
      <c r="Q11" s="923"/>
    </row>
    <row r="12" spans="2:17">
      <c r="B12" s="922">
        <v>4</v>
      </c>
      <c r="C12" s="902" t="s">
        <v>1993</v>
      </c>
      <c r="D12" s="902"/>
      <c r="E12" s="902"/>
      <c r="F12" s="902"/>
      <c r="G12" s="902"/>
      <c r="H12" s="902"/>
      <c r="I12" s="902"/>
      <c r="J12" s="902"/>
      <c r="K12" s="902"/>
      <c r="L12" s="902"/>
      <c r="M12" s="902"/>
      <c r="N12" s="902"/>
      <c r="O12" s="923"/>
      <c r="P12" s="923"/>
      <c r="Q12" s="923"/>
    </row>
    <row r="13" spans="2:17">
      <c r="B13" s="922">
        <v>5</v>
      </c>
      <c r="C13" s="902" t="s">
        <v>1998</v>
      </c>
      <c r="D13" s="902"/>
      <c r="E13" s="902"/>
      <c r="F13" s="902"/>
      <c r="G13" s="902"/>
      <c r="H13" s="902"/>
      <c r="I13" s="902"/>
      <c r="J13" s="902"/>
      <c r="K13" s="902"/>
      <c r="L13" s="902"/>
      <c r="M13" s="902"/>
      <c r="N13" s="902"/>
      <c r="O13" s="923"/>
      <c r="P13" s="923"/>
      <c r="Q13" s="923"/>
    </row>
    <row r="14" spans="2:17">
      <c r="B14" s="922">
        <v>6</v>
      </c>
      <c r="C14" s="902" t="s">
        <v>1999</v>
      </c>
      <c r="D14" s="902"/>
      <c r="E14" s="902"/>
      <c r="F14" s="902"/>
      <c r="G14" s="902"/>
      <c r="H14" s="902"/>
      <c r="I14" s="902"/>
      <c r="J14" s="902"/>
      <c r="K14" s="902"/>
      <c r="L14" s="902"/>
      <c r="M14" s="902"/>
      <c r="N14" s="902"/>
      <c r="O14" s="923"/>
      <c r="P14" s="923"/>
      <c r="Q14" s="923"/>
    </row>
    <row r="15" spans="2:17">
      <c r="B15" s="922">
        <v>7</v>
      </c>
      <c r="C15" s="902" t="s">
        <v>2003</v>
      </c>
      <c r="D15" s="902"/>
      <c r="E15" s="902"/>
      <c r="F15" s="902"/>
      <c r="G15" s="902"/>
      <c r="H15" s="902"/>
      <c r="I15" s="902"/>
      <c r="J15" s="902"/>
      <c r="K15" s="902"/>
      <c r="L15" s="902"/>
      <c r="M15" s="902"/>
      <c r="N15" s="902"/>
      <c r="O15" s="923"/>
      <c r="P15" s="923"/>
      <c r="Q15" s="923"/>
    </row>
    <row r="16" spans="2:17">
      <c r="B16" s="922">
        <v>8</v>
      </c>
      <c r="C16" s="902" t="s">
        <v>2004</v>
      </c>
      <c r="D16" s="902"/>
      <c r="E16" s="902"/>
      <c r="F16" s="902"/>
      <c r="G16" s="902"/>
      <c r="H16" s="902"/>
      <c r="I16" s="902"/>
      <c r="J16" s="902"/>
      <c r="K16" s="902"/>
      <c r="L16" s="902"/>
      <c r="M16" s="902"/>
      <c r="N16" s="902"/>
      <c r="O16" s="923"/>
      <c r="P16" s="923"/>
      <c r="Q16" s="923"/>
    </row>
    <row r="17" spans="2:17">
      <c r="B17" s="922">
        <v>9</v>
      </c>
      <c r="C17" s="902" t="s">
        <v>2011</v>
      </c>
      <c r="D17" s="902"/>
      <c r="E17" s="902"/>
      <c r="F17" s="902"/>
      <c r="G17" s="902"/>
      <c r="H17" s="902"/>
      <c r="I17" s="902"/>
      <c r="J17" s="902"/>
      <c r="K17" s="902"/>
      <c r="L17" s="902"/>
      <c r="M17" s="902"/>
      <c r="N17" s="902"/>
      <c r="O17" s="922"/>
      <c r="P17" s="922"/>
      <c r="Q17" s="922"/>
    </row>
    <row r="18" spans="2:17">
      <c r="B18" s="922">
        <v>10</v>
      </c>
      <c r="C18" s="902" t="s">
        <v>2095</v>
      </c>
      <c r="D18" s="902">
        <v>57.17</v>
      </c>
      <c r="E18" s="902">
        <v>16.989999999999998</v>
      </c>
      <c r="F18" s="902">
        <v>2.54</v>
      </c>
      <c r="G18" s="902">
        <v>9.15</v>
      </c>
      <c r="H18" s="902">
        <v>28.49</v>
      </c>
      <c r="I18" s="902">
        <v>13</v>
      </c>
      <c r="J18" s="902"/>
      <c r="K18" s="902">
        <v>57.17</v>
      </c>
      <c r="L18" s="902"/>
      <c r="M18" s="902">
        <v>3.4</v>
      </c>
      <c r="N18" s="902">
        <v>0.31</v>
      </c>
      <c r="O18" s="922">
        <v>-0.28999999999999998</v>
      </c>
      <c r="P18" s="922">
        <v>-0.14000000000000001</v>
      </c>
      <c r="Q18" s="922">
        <v>-0.08</v>
      </c>
    </row>
    <row r="19" spans="2:17">
      <c r="B19" s="922">
        <v>11</v>
      </c>
      <c r="C19" s="902" t="s">
        <v>2096</v>
      </c>
      <c r="D19" s="902">
        <v>37.07</v>
      </c>
      <c r="E19" s="902">
        <v>37.07</v>
      </c>
      <c r="F19" s="902">
        <v>0</v>
      </c>
      <c r="G19" s="902">
        <v>0</v>
      </c>
      <c r="H19" s="902">
        <v>0</v>
      </c>
      <c r="I19" s="902">
        <v>2</v>
      </c>
      <c r="J19" s="902"/>
      <c r="K19" s="902">
        <v>37.07</v>
      </c>
      <c r="L19" s="902"/>
      <c r="M19" s="902">
        <v>3.86</v>
      </c>
      <c r="N19" s="902">
        <v>0.18</v>
      </c>
      <c r="O19" s="922">
        <v>-0.73</v>
      </c>
      <c r="P19" s="922">
        <v>-0.25</v>
      </c>
      <c r="Q19" s="922">
        <v>-0.01</v>
      </c>
    </row>
    <row r="20" spans="2:17">
      <c r="B20" s="922">
        <v>12</v>
      </c>
      <c r="C20" s="902" t="s">
        <v>2097</v>
      </c>
      <c r="D20" s="902"/>
      <c r="E20" s="902"/>
      <c r="F20" s="902"/>
      <c r="G20" s="902"/>
      <c r="H20" s="902"/>
      <c r="I20" s="902"/>
      <c r="J20" s="902"/>
      <c r="K20" s="902"/>
      <c r="L20" s="902"/>
      <c r="M20" s="902"/>
      <c r="N20" s="902"/>
      <c r="O20" s="922"/>
      <c r="P20" s="922"/>
      <c r="Q20" s="922"/>
    </row>
    <row r="21" spans="2:17">
      <c r="B21" s="922">
        <v>13</v>
      </c>
      <c r="C21" s="902" t="s">
        <v>2098</v>
      </c>
      <c r="D21" s="902"/>
      <c r="E21" s="902"/>
      <c r="F21" s="902"/>
      <c r="G21" s="902"/>
      <c r="H21" s="902"/>
      <c r="I21" s="902"/>
      <c r="J21" s="902"/>
      <c r="K21" s="902"/>
      <c r="L21" s="902"/>
      <c r="M21" s="902"/>
      <c r="N21" s="902"/>
      <c r="O21" s="902"/>
      <c r="P21" s="902"/>
      <c r="Q21" s="902"/>
    </row>
    <row r="23" spans="2:17" ht="178.5">
      <c r="C23" s="946" t="s">
        <v>2117</v>
      </c>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C210-79D6-4015-8719-10760C26355B}">
  <sheetPr codeName="Sheet38"/>
  <dimension ref="B2:F8"/>
  <sheetViews>
    <sheetView workbookViewId="0"/>
  </sheetViews>
  <sheetFormatPr defaultColWidth="9.140625" defaultRowHeight="15"/>
  <cols>
    <col min="1" max="1" width="9.140625" style="964"/>
    <col min="2" max="2" width="20" style="964" customWidth="1"/>
    <col min="3" max="3" width="24.5703125" style="964" bestFit="1" customWidth="1"/>
    <col min="4" max="4" width="25" style="964" bestFit="1" customWidth="1"/>
    <col min="5" max="5" width="57.42578125" style="964" bestFit="1" customWidth="1"/>
    <col min="6" max="7" width="31" style="964" bestFit="1" customWidth="1"/>
    <col min="8" max="16384" width="9.140625" style="964"/>
  </cols>
  <sheetData>
    <row r="2" spans="2:6">
      <c r="B2" s="963" t="s">
        <v>2120</v>
      </c>
    </row>
    <row r="4" spans="2:6">
      <c r="B4" s="965"/>
      <c r="C4" s="1680" t="s">
        <v>2121</v>
      </c>
      <c r="D4" s="1681"/>
      <c r="E4" s="1682"/>
      <c r="F4" s="1683" t="s">
        <v>2122</v>
      </c>
    </row>
    <row r="5" spans="2:6">
      <c r="B5" s="965"/>
      <c r="C5" s="965" t="s">
        <v>2123</v>
      </c>
      <c r="D5" s="965" t="s">
        <v>2124</v>
      </c>
      <c r="E5" s="965" t="s">
        <v>2125</v>
      </c>
      <c r="F5" s="1684"/>
    </row>
    <row r="6" spans="2:6">
      <c r="B6" s="965" t="s">
        <v>2126</v>
      </c>
      <c r="C6" s="1032">
        <v>0</v>
      </c>
      <c r="D6" s="1032">
        <v>0</v>
      </c>
      <c r="E6" s="1032">
        <v>0</v>
      </c>
      <c r="F6" s="1032">
        <v>0.52559999999999996</v>
      </c>
    </row>
    <row r="7" spans="2:6">
      <c r="B7" s="965" t="s">
        <v>2127</v>
      </c>
      <c r="C7" s="1032">
        <v>0</v>
      </c>
      <c r="D7" s="1032">
        <v>0</v>
      </c>
      <c r="E7" s="1032">
        <v>0</v>
      </c>
      <c r="F7" s="1032"/>
    </row>
    <row r="8" spans="2:6">
      <c r="B8" s="964" t="s">
        <v>2128</v>
      </c>
    </row>
  </sheetData>
  <mergeCells count="2">
    <mergeCell ref="C4:E4"/>
    <mergeCell ref="F4:F5"/>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271C-40CF-4B8C-94AB-810F1BC5338E}">
  <sheetPr codeName="Sheet53"/>
  <dimension ref="A2:S309"/>
  <sheetViews>
    <sheetView workbookViewId="0"/>
  </sheetViews>
  <sheetFormatPr defaultColWidth="8.85546875" defaultRowHeight="15"/>
  <cols>
    <col min="1" max="1" width="8.85546875" style="967"/>
    <col min="2" max="2" width="10.42578125" style="968" customWidth="1"/>
    <col min="3" max="3" width="60.5703125" style="967" customWidth="1"/>
    <col min="4" max="4" width="14.140625" style="967" customWidth="1"/>
    <col min="5" max="5" width="8.85546875" style="967"/>
    <col min="6" max="6" width="11.42578125" style="967" customWidth="1"/>
    <col min="7" max="7" width="14.5703125" style="967" customWidth="1"/>
    <col min="8" max="8" width="13" style="967" customWidth="1"/>
    <col min="9" max="9" width="13.140625" style="967" customWidth="1"/>
    <col min="10" max="10" width="8.85546875" style="967"/>
    <col min="11" max="11" width="9.5703125" style="967" customWidth="1"/>
    <col min="12" max="12" width="12.85546875" style="967" customWidth="1"/>
    <col min="13" max="13" width="13" style="967" customWidth="1"/>
    <col min="14" max="14" width="11.42578125" style="967" customWidth="1"/>
    <col min="15" max="15" width="8.85546875" style="967"/>
    <col min="16" max="16" width="11" style="967" customWidth="1"/>
    <col min="17" max="17" width="13.42578125" style="967" customWidth="1"/>
    <col min="18" max="18" width="13" style="967" customWidth="1"/>
    <col min="19" max="19" width="11.140625" style="967" customWidth="1"/>
    <col min="20" max="16384" width="8.85546875" style="967"/>
  </cols>
  <sheetData>
    <row r="2" spans="2:19">
      <c r="B2" s="966" t="s">
        <v>2129</v>
      </c>
    </row>
    <row r="4" spans="2:19" s="968" customFormat="1">
      <c r="C4" s="969"/>
      <c r="D4" s="970" t="s">
        <v>7</v>
      </c>
      <c r="E4" s="970" t="s">
        <v>8</v>
      </c>
      <c r="F4" s="970" t="s">
        <v>9</v>
      </c>
      <c r="G4" s="970" t="s">
        <v>46</v>
      </c>
      <c r="H4" s="970" t="s">
        <v>47</v>
      </c>
      <c r="I4" s="970" t="s">
        <v>155</v>
      </c>
      <c r="J4" s="970" t="s">
        <v>156</v>
      </c>
      <c r="K4" s="970" t="s">
        <v>157</v>
      </c>
      <c r="L4" s="970" t="s">
        <v>158</v>
      </c>
      <c r="M4" s="970" t="s">
        <v>159</v>
      </c>
      <c r="N4" s="970" t="s">
        <v>160</v>
      </c>
      <c r="O4" s="970" t="s">
        <v>161</v>
      </c>
      <c r="P4" s="970" t="s">
        <v>162</v>
      </c>
      <c r="Q4" s="970" t="s">
        <v>757</v>
      </c>
      <c r="R4" s="970" t="s">
        <v>758</v>
      </c>
      <c r="S4" s="970" t="s">
        <v>759</v>
      </c>
    </row>
    <row r="5" spans="2:19" ht="29.1" customHeight="1">
      <c r="B5" s="1685" t="s">
        <v>2130</v>
      </c>
      <c r="C5" s="1687"/>
      <c r="D5" s="1688" t="s">
        <v>2131</v>
      </c>
      <c r="E5" s="1690"/>
      <c r="F5" s="1690"/>
      <c r="G5" s="1690"/>
      <c r="H5" s="1690"/>
      <c r="I5" s="1690"/>
      <c r="J5" s="1690"/>
      <c r="K5" s="1690"/>
      <c r="L5" s="1690"/>
      <c r="M5" s="1690"/>
      <c r="N5" s="1690"/>
      <c r="O5" s="1690"/>
      <c r="P5" s="1690"/>
      <c r="Q5" s="1690"/>
      <c r="R5" s="1690"/>
      <c r="S5" s="1689"/>
    </row>
    <row r="6" spans="2:19" ht="14.45" customHeight="1">
      <c r="B6" s="1688"/>
      <c r="C6" s="1689"/>
      <c r="D6" s="1691" t="s">
        <v>2132</v>
      </c>
      <c r="E6" s="1692" t="s">
        <v>2133</v>
      </c>
      <c r="F6" s="1693"/>
      <c r="G6" s="1693"/>
      <c r="H6" s="1693"/>
      <c r="I6" s="1694"/>
      <c r="J6" s="1692" t="s">
        <v>2134</v>
      </c>
      <c r="K6" s="1693"/>
      <c r="L6" s="1693"/>
      <c r="M6" s="1693"/>
      <c r="N6" s="1694"/>
      <c r="O6" s="1692" t="s">
        <v>2135</v>
      </c>
      <c r="P6" s="1693"/>
      <c r="Q6" s="1693"/>
      <c r="R6" s="1693"/>
      <c r="S6" s="1694"/>
    </row>
    <row r="7" spans="2:19" ht="33.6" customHeight="1">
      <c r="B7" s="1688"/>
      <c r="C7" s="1689"/>
      <c r="D7" s="1691"/>
      <c r="E7" s="1685" t="s">
        <v>2136</v>
      </c>
      <c r="F7" s="1686"/>
      <c r="G7" s="1686"/>
      <c r="H7" s="1686"/>
      <c r="I7" s="1687"/>
      <c r="J7" s="1685" t="s">
        <v>2136</v>
      </c>
      <c r="K7" s="1686"/>
      <c r="L7" s="1686"/>
      <c r="M7" s="1686"/>
      <c r="N7" s="1687"/>
      <c r="O7" s="1685" t="s">
        <v>2136</v>
      </c>
      <c r="P7" s="1686"/>
      <c r="Q7" s="1686"/>
      <c r="R7" s="1686"/>
      <c r="S7" s="1687"/>
    </row>
    <row r="8" spans="2:19" ht="33.6" customHeight="1">
      <c r="B8" s="1688"/>
      <c r="C8" s="1689"/>
      <c r="D8" s="1691"/>
      <c r="E8" s="971"/>
      <c r="F8" s="1685" t="s">
        <v>2137</v>
      </c>
      <c r="G8" s="1686"/>
      <c r="H8" s="1686"/>
      <c r="I8" s="1687"/>
      <c r="J8" s="971"/>
      <c r="K8" s="1685" t="s">
        <v>2137</v>
      </c>
      <c r="L8" s="1686"/>
      <c r="M8" s="1686"/>
      <c r="N8" s="1687"/>
      <c r="O8" s="971"/>
      <c r="P8" s="1685" t="s">
        <v>2137</v>
      </c>
      <c r="Q8" s="1686"/>
      <c r="R8" s="1686"/>
      <c r="S8" s="1687"/>
    </row>
    <row r="9" spans="2:19" ht="45">
      <c r="B9" s="1688"/>
      <c r="C9" s="1689"/>
      <c r="D9" s="1691"/>
      <c r="E9" s="972"/>
      <c r="F9" s="972"/>
      <c r="G9" s="973" t="s">
        <v>2138</v>
      </c>
      <c r="H9" s="973" t="s">
        <v>2139</v>
      </c>
      <c r="I9" s="973" t="s">
        <v>2140</v>
      </c>
      <c r="J9" s="972"/>
      <c r="K9" s="972"/>
      <c r="L9" s="973" t="s">
        <v>2138</v>
      </c>
      <c r="M9" s="973" t="s">
        <v>2141</v>
      </c>
      <c r="N9" s="973" t="s">
        <v>2140</v>
      </c>
      <c r="O9" s="972"/>
      <c r="P9" s="972"/>
      <c r="Q9" s="973" t="s">
        <v>2138</v>
      </c>
      <c r="R9" s="973" t="s">
        <v>2142</v>
      </c>
      <c r="S9" s="973" t="s">
        <v>2140</v>
      </c>
    </row>
    <row r="10" spans="2:19" s="979" customFormat="1">
      <c r="B10" s="974"/>
      <c r="C10" s="975" t="s">
        <v>2143</v>
      </c>
      <c r="D10" s="976"/>
      <c r="E10" s="977"/>
      <c r="F10" s="977"/>
      <c r="G10" s="977"/>
      <c r="H10" s="977"/>
      <c r="I10" s="977"/>
      <c r="J10" s="977"/>
      <c r="K10" s="977"/>
      <c r="L10" s="977"/>
      <c r="M10" s="977"/>
      <c r="N10" s="977"/>
      <c r="O10" s="977"/>
      <c r="P10" s="977"/>
      <c r="Q10" s="977"/>
      <c r="R10" s="977"/>
      <c r="S10" s="978"/>
    </row>
    <row r="11" spans="2:19" ht="30">
      <c r="B11" s="980">
        <v>1</v>
      </c>
      <c r="C11" s="981" t="s">
        <v>2144</v>
      </c>
      <c r="D11" s="1036">
        <v>1431.89</v>
      </c>
      <c r="E11" s="1036">
        <v>1181.81</v>
      </c>
      <c r="F11" s="982"/>
      <c r="G11" s="982"/>
      <c r="H11" s="982"/>
      <c r="I11" s="982"/>
      <c r="J11" s="982"/>
      <c r="K11" s="982"/>
      <c r="L11" s="982"/>
      <c r="M11" s="982"/>
      <c r="N11" s="982"/>
      <c r="O11" s="1036">
        <v>1181.81</v>
      </c>
      <c r="P11" s="982"/>
      <c r="Q11" s="982"/>
      <c r="R11" s="982"/>
      <c r="S11" s="982"/>
    </row>
    <row r="12" spans="2:19">
      <c r="B12" s="980">
        <v>2</v>
      </c>
      <c r="C12" s="983" t="s">
        <v>2145</v>
      </c>
      <c r="D12" s="1035"/>
      <c r="E12" s="1035"/>
      <c r="F12" s="984"/>
      <c r="G12" s="984"/>
      <c r="H12" s="984"/>
      <c r="I12" s="984"/>
      <c r="J12" s="984"/>
      <c r="K12" s="984"/>
      <c r="L12" s="984"/>
      <c r="M12" s="984"/>
      <c r="N12" s="984"/>
      <c r="O12" s="1035"/>
      <c r="P12" s="984"/>
      <c r="Q12" s="984"/>
      <c r="R12" s="984"/>
      <c r="S12" s="984"/>
    </row>
    <row r="13" spans="2:19">
      <c r="B13" s="980">
        <v>3</v>
      </c>
      <c r="C13" s="985" t="s">
        <v>810</v>
      </c>
      <c r="D13" s="1035"/>
      <c r="E13" s="1035"/>
      <c r="F13" s="984"/>
      <c r="G13" s="984"/>
      <c r="H13" s="984"/>
      <c r="I13" s="984"/>
      <c r="J13" s="984"/>
      <c r="K13" s="984"/>
      <c r="L13" s="984"/>
      <c r="M13" s="984"/>
      <c r="N13" s="984"/>
      <c r="O13" s="1035"/>
      <c r="P13" s="984"/>
      <c r="Q13" s="984"/>
      <c r="R13" s="984"/>
      <c r="S13" s="984"/>
    </row>
    <row r="14" spans="2:19">
      <c r="B14" s="980">
        <v>4</v>
      </c>
      <c r="C14" s="986" t="s">
        <v>805</v>
      </c>
      <c r="D14" s="1035"/>
      <c r="E14" s="1035"/>
      <c r="F14" s="984"/>
      <c r="G14" s="984"/>
      <c r="H14" s="984"/>
      <c r="I14" s="984"/>
      <c r="J14" s="984"/>
      <c r="K14" s="984"/>
      <c r="L14" s="984"/>
      <c r="M14" s="984"/>
      <c r="N14" s="984"/>
      <c r="O14" s="1035"/>
      <c r="P14" s="984"/>
      <c r="Q14" s="984"/>
      <c r="R14" s="984"/>
      <c r="S14" s="984"/>
    </row>
    <row r="15" spans="2:19">
      <c r="B15" s="980">
        <v>5</v>
      </c>
      <c r="C15" s="986" t="s">
        <v>2146</v>
      </c>
      <c r="D15" s="1035"/>
      <c r="E15" s="1033"/>
      <c r="F15" s="987"/>
      <c r="G15" s="988"/>
      <c r="H15" s="987"/>
      <c r="I15" s="987"/>
      <c r="J15" s="988"/>
      <c r="K15" s="988"/>
      <c r="L15" s="988"/>
      <c r="M15" s="988"/>
      <c r="N15" s="988"/>
      <c r="O15" s="1033"/>
      <c r="P15" s="988"/>
      <c r="Q15" s="988"/>
      <c r="R15" s="988"/>
      <c r="S15" s="988"/>
    </row>
    <row r="16" spans="2:19">
      <c r="B16" s="980">
        <v>6</v>
      </c>
      <c r="C16" s="986" t="s">
        <v>1598</v>
      </c>
      <c r="D16" s="1035"/>
      <c r="E16" s="1033"/>
      <c r="F16" s="985"/>
      <c r="G16" s="989"/>
      <c r="H16" s="986"/>
      <c r="I16" s="986"/>
      <c r="J16" s="984"/>
      <c r="K16" s="984"/>
      <c r="L16" s="989"/>
      <c r="M16" s="984"/>
      <c r="N16" s="984"/>
      <c r="O16" s="1033"/>
      <c r="P16" s="984"/>
      <c r="Q16" s="989"/>
      <c r="R16" s="984"/>
      <c r="S16" s="984"/>
    </row>
    <row r="17" spans="2:19">
      <c r="B17" s="980">
        <v>7</v>
      </c>
      <c r="C17" s="985" t="s">
        <v>812</v>
      </c>
      <c r="D17" s="1035"/>
      <c r="E17" s="1033"/>
      <c r="F17" s="985"/>
      <c r="G17" s="984"/>
      <c r="H17" s="985"/>
      <c r="I17" s="985"/>
      <c r="J17" s="984"/>
      <c r="K17" s="984"/>
      <c r="L17" s="984"/>
      <c r="M17" s="984"/>
      <c r="N17" s="984"/>
      <c r="O17" s="1033"/>
      <c r="P17" s="984"/>
      <c r="Q17" s="984"/>
      <c r="R17" s="984"/>
      <c r="S17" s="984"/>
    </row>
    <row r="18" spans="2:19">
      <c r="B18" s="980">
        <v>8</v>
      </c>
      <c r="C18" s="986" t="s">
        <v>2147</v>
      </c>
      <c r="D18" s="1035"/>
      <c r="E18" s="1035"/>
      <c r="F18" s="984"/>
      <c r="G18" s="984"/>
      <c r="H18" s="984"/>
      <c r="I18" s="984"/>
      <c r="J18" s="984"/>
      <c r="K18" s="984"/>
      <c r="L18" s="984"/>
      <c r="M18" s="984"/>
      <c r="N18" s="984"/>
      <c r="O18" s="1035"/>
      <c r="P18" s="984"/>
      <c r="Q18" s="984"/>
      <c r="R18" s="984"/>
      <c r="S18" s="984"/>
    </row>
    <row r="19" spans="2:19">
      <c r="B19" s="980">
        <v>9</v>
      </c>
      <c r="C19" s="990" t="s">
        <v>805</v>
      </c>
      <c r="D19" s="1035"/>
      <c r="E19" s="1035"/>
      <c r="F19" s="984"/>
      <c r="G19" s="984"/>
      <c r="H19" s="984"/>
      <c r="I19" s="984"/>
      <c r="J19" s="984"/>
      <c r="K19" s="984"/>
      <c r="L19" s="984"/>
      <c r="M19" s="984"/>
      <c r="N19" s="984"/>
      <c r="O19" s="1035"/>
      <c r="P19" s="984"/>
      <c r="Q19" s="984"/>
      <c r="R19" s="984"/>
      <c r="S19" s="984"/>
    </row>
    <row r="20" spans="2:19" s="979" customFormat="1">
      <c r="B20" s="980">
        <v>10</v>
      </c>
      <c r="C20" s="991" t="s">
        <v>2146</v>
      </c>
      <c r="D20" s="1037"/>
      <c r="E20" s="1037"/>
      <c r="F20" s="988"/>
      <c r="G20" s="988"/>
      <c r="H20" s="988"/>
      <c r="I20" s="988"/>
      <c r="J20" s="988"/>
      <c r="K20" s="988"/>
      <c r="L20" s="988"/>
      <c r="M20" s="988"/>
      <c r="N20" s="988"/>
      <c r="O20" s="1037"/>
      <c r="P20" s="988"/>
      <c r="Q20" s="988"/>
      <c r="R20" s="988"/>
      <c r="S20" s="988"/>
    </row>
    <row r="21" spans="2:19">
      <c r="B21" s="980">
        <v>11</v>
      </c>
      <c r="C21" s="990" t="s">
        <v>1598</v>
      </c>
      <c r="D21" s="1035"/>
      <c r="E21" s="1035"/>
      <c r="F21" s="984"/>
      <c r="G21" s="989"/>
      <c r="H21" s="984"/>
      <c r="I21" s="984"/>
      <c r="J21" s="984"/>
      <c r="K21" s="984"/>
      <c r="L21" s="989"/>
      <c r="M21" s="984"/>
      <c r="N21" s="984"/>
      <c r="O21" s="1035"/>
      <c r="P21" s="984"/>
      <c r="Q21" s="989"/>
      <c r="R21" s="984"/>
      <c r="S21" s="984"/>
    </row>
    <row r="22" spans="2:19">
      <c r="B22" s="980">
        <v>12</v>
      </c>
      <c r="C22" s="986" t="s">
        <v>2148</v>
      </c>
      <c r="D22" s="1035"/>
      <c r="E22" s="1035"/>
      <c r="F22" s="984"/>
      <c r="G22" s="984"/>
      <c r="H22" s="984"/>
      <c r="I22" s="984"/>
      <c r="J22" s="984"/>
      <c r="K22" s="984"/>
      <c r="L22" s="984"/>
      <c r="M22" s="984"/>
      <c r="N22" s="984"/>
      <c r="O22" s="1035"/>
      <c r="P22" s="984"/>
      <c r="Q22" s="984"/>
      <c r="R22" s="984"/>
      <c r="S22" s="984"/>
    </row>
    <row r="23" spans="2:19">
      <c r="B23" s="980">
        <v>13</v>
      </c>
      <c r="C23" s="990" t="s">
        <v>805</v>
      </c>
      <c r="D23" s="1035"/>
      <c r="E23" s="1035"/>
      <c r="F23" s="984"/>
      <c r="G23" s="984"/>
      <c r="H23" s="984"/>
      <c r="I23" s="984"/>
      <c r="J23" s="984"/>
      <c r="K23" s="984"/>
      <c r="L23" s="984"/>
      <c r="M23" s="984"/>
      <c r="N23" s="984"/>
      <c r="O23" s="1035"/>
      <c r="P23" s="984"/>
      <c r="Q23" s="984"/>
      <c r="R23" s="984"/>
      <c r="S23" s="984"/>
    </row>
    <row r="24" spans="2:19" s="979" customFormat="1">
      <c r="B24" s="980">
        <v>14</v>
      </c>
      <c r="C24" s="991" t="s">
        <v>2146</v>
      </c>
      <c r="D24" s="1037"/>
      <c r="E24" s="1037"/>
      <c r="F24" s="988"/>
      <c r="G24" s="988"/>
      <c r="H24" s="988"/>
      <c r="I24" s="988"/>
      <c r="J24" s="988"/>
      <c r="K24" s="988"/>
      <c r="L24" s="988"/>
      <c r="M24" s="988"/>
      <c r="N24" s="988"/>
      <c r="O24" s="1037"/>
      <c r="P24" s="988"/>
      <c r="Q24" s="988"/>
      <c r="R24" s="988"/>
      <c r="S24" s="988"/>
    </row>
    <row r="25" spans="2:19">
      <c r="B25" s="980">
        <v>15</v>
      </c>
      <c r="C25" s="990" t="s">
        <v>1598</v>
      </c>
      <c r="D25" s="1035"/>
      <c r="E25" s="1035"/>
      <c r="F25" s="984"/>
      <c r="G25" s="989"/>
      <c r="H25" s="984"/>
      <c r="I25" s="984"/>
      <c r="J25" s="984"/>
      <c r="K25" s="984"/>
      <c r="L25" s="989"/>
      <c r="M25" s="984"/>
      <c r="N25" s="984"/>
      <c r="O25" s="1035"/>
      <c r="P25" s="984"/>
      <c r="Q25" s="989"/>
      <c r="R25" s="984"/>
      <c r="S25" s="984"/>
    </row>
    <row r="26" spans="2:19">
      <c r="B26" s="980">
        <v>16</v>
      </c>
      <c r="C26" s="986" t="s">
        <v>2149</v>
      </c>
      <c r="D26" s="1035"/>
      <c r="E26" s="1035"/>
      <c r="F26" s="984"/>
      <c r="G26" s="984"/>
      <c r="H26" s="984"/>
      <c r="I26" s="984"/>
      <c r="J26" s="984"/>
      <c r="K26" s="984"/>
      <c r="L26" s="984"/>
      <c r="M26" s="984"/>
      <c r="N26" s="984"/>
      <c r="O26" s="1035"/>
      <c r="P26" s="984"/>
      <c r="Q26" s="984"/>
      <c r="R26" s="984"/>
      <c r="S26" s="984"/>
    </row>
    <row r="27" spans="2:19">
      <c r="B27" s="980">
        <v>17</v>
      </c>
      <c r="C27" s="990" t="s">
        <v>805</v>
      </c>
      <c r="D27" s="1035"/>
      <c r="E27" s="1035"/>
      <c r="F27" s="984"/>
      <c r="G27" s="984"/>
      <c r="H27" s="984"/>
      <c r="I27" s="984"/>
      <c r="J27" s="984"/>
      <c r="K27" s="984"/>
      <c r="L27" s="984"/>
      <c r="M27" s="984"/>
      <c r="N27" s="984"/>
      <c r="O27" s="1035"/>
      <c r="P27" s="984"/>
      <c r="Q27" s="984"/>
      <c r="R27" s="984"/>
      <c r="S27" s="984"/>
    </row>
    <row r="28" spans="2:19" s="979" customFormat="1">
      <c r="B28" s="980">
        <v>18</v>
      </c>
      <c r="C28" s="991" t="s">
        <v>2146</v>
      </c>
      <c r="D28" s="1037"/>
      <c r="E28" s="1037"/>
      <c r="F28" s="988"/>
      <c r="G28" s="988"/>
      <c r="H28" s="988"/>
      <c r="I28" s="988"/>
      <c r="J28" s="988"/>
      <c r="K28" s="988"/>
      <c r="L28" s="988"/>
      <c r="M28" s="988"/>
      <c r="N28" s="988"/>
      <c r="O28" s="1037"/>
      <c r="P28" s="988"/>
      <c r="Q28" s="988"/>
      <c r="R28" s="988"/>
      <c r="S28" s="988"/>
    </row>
    <row r="29" spans="2:19">
      <c r="B29" s="980">
        <v>19</v>
      </c>
      <c r="C29" s="990" t="s">
        <v>1598</v>
      </c>
      <c r="D29" s="1035"/>
      <c r="E29" s="1035"/>
      <c r="F29" s="984"/>
      <c r="G29" s="989"/>
      <c r="H29" s="984"/>
      <c r="I29" s="984"/>
      <c r="J29" s="984"/>
      <c r="K29" s="984"/>
      <c r="L29" s="989"/>
      <c r="M29" s="984"/>
      <c r="N29" s="984"/>
      <c r="O29" s="1035"/>
      <c r="P29" s="984"/>
      <c r="Q29" s="989"/>
      <c r="R29" s="984"/>
      <c r="S29" s="984"/>
    </row>
    <row r="30" spans="2:19" ht="30">
      <c r="B30" s="980">
        <v>20</v>
      </c>
      <c r="C30" s="983" t="s">
        <v>2150</v>
      </c>
      <c r="D30" s="1035">
        <v>0.47</v>
      </c>
      <c r="E30" s="1035">
        <v>0.47</v>
      </c>
      <c r="F30" s="984"/>
      <c r="G30" s="984"/>
      <c r="H30" s="984"/>
      <c r="I30" s="984"/>
      <c r="J30" s="984"/>
      <c r="K30" s="984"/>
      <c r="L30" s="984"/>
      <c r="M30" s="984"/>
      <c r="N30" s="984"/>
      <c r="O30" s="1035">
        <v>0.47</v>
      </c>
      <c r="P30" s="984"/>
      <c r="Q30" s="984"/>
      <c r="R30" s="984"/>
      <c r="S30" s="984"/>
    </row>
    <row r="31" spans="2:19">
      <c r="B31" s="980">
        <v>21</v>
      </c>
      <c r="C31" s="986" t="s">
        <v>805</v>
      </c>
      <c r="D31" s="1035">
        <v>0.47</v>
      </c>
      <c r="E31" s="1035">
        <v>0.47</v>
      </c>
      <c r="F31" s="984"/>
      <c r="G31" s="984"/>
      <c r="H31" s="984"/>
      <c r="I31" s="984"/>
      <c r="J31" s="984"/>
      <c r="K31" s="984"/>
      <c r="L31" s="984"/>
      <c r="M31" s="984"/>
      <c r="N31" s="984"/>
      <c r="O31" s="1035">
        <v>0.47</v>
      </c>
      <c r="P31" s="984"/>
      <c r="Q31" s="984"/>
      <c r="R31" s="984"/>
      <c r="S31" s="984"/>
    </row>
    <row r="32" spans="2:19" s="979" customFormat="1">
      <c r="B32" s="980">
        <v>22</v>
      </c>
      <c r="C32" s="991" t="s">
        <v>2146</v>
      </c>
      <c r="D32" s="1037"/>
      <c r="E32" s="1037"/>
      <c r="F32" s="988"/>
      <c r="G32" s="988"/>
      <c r="H32" s="988"/>
      <c r="I32" s="988"/>
      <c r="J32" s="988"/>
      <c r="K32" s="988"/>
      <c r="L32" s="988"/>
      <c r="M32" s="988"/>
      <c r="N32" s="988"/>
      <c r="O32" s="1037"/>
      <c r="P32" s="988"/>
      <c r="Q32" s="988"/>
      <c r="R32" s="988"/>
      <c r="S32" s="988"/>
    </row>
    <row r="33" spans="2:19">
      <c r="B33" s="980">
        <v>23</v>
      </c>
      <c r="C33" s="986" t="s">
        <v>1598</v>
      </c>
      <c r="D33" s="1035"/>
      <c r="E33" s="1035"/>
      <c r="F33" s="984"/>
      <c r="G33" s="989"/>
      <c r="H33" s="984"/>
      <c r="I33" s="984"/>
      <c r="J33" s="984"/>
      <c r="K33" s="984"/>
      <c r="L33" s="989"/>
      <c r="M33" s="984"/>
      <c r="N33" s="984"/>
      <c r="O33" s="1035"/>
      <c r="P33" s="984"/>
      <c r="Q33" s="989"/>
      <c r="R33" s="984"/>
      <c r="S33" s="984"/>
    </row>
    <row r="34" spans="2:19">
      <c r="B34" s="980">
        <v>24</v>
      </c>
      <c r="C34" s="983" t="s">
        <v>818</v>
      </c>
      <c r="D34" s="1035">
        <v>1363.35</v>
      </c>
      <c r="E34" s="1035">
        <v>1181.3399999999999</v>
      </c>
      <c r="F34" s="984"/>
      <c r="G34" s="984"/>
      <c r="H34" s="984"/>
      <c r="I34" s="988"/>
      <c r="J34" s="989"/>
      <c r="K34" s="989"/>
      <c r="L34" s="989"/>
      <c r="M34" s="989"/>
      <c r="N34" s="989"/>
      <c r="O34" s="1035">
        <v>1181.3399999999999</v>
      </c>
      <c r="P34" s="988"/>
      <c r="Q34" s="988"/>
      <c r="R34" s="988"/>
      <c r="S34" s="988"/>
    </row>
    <row r="35" spans="2:19" ht="30">
      <c r="B35" s="980">
        <v>25</v>
      </c>
      <c r="C35" s="986" t="s">
        <v>2151</v>
      </c>
      <c r="D35" s="1035">
        <v>1205.78</v>
      </c>
      <c r="E35" s="1035">
        <v>1162.1199999999999</v>
      </c>
      <c r="F35" s="984"/>
      <c r="G35" s="984"/>
      <c r="H35" s="984"/>
      <c r="I35" s="988"/>
      <c r="J35" s="989"/>
      <c r="K35" s="989"/>
      <c r="L35" s="989"/>
      <c r="M35" s="989"/>
      <c r="N35" s="989"/>
      <c r="O35" s="1035">
        <v>1162.1199999999999</v>
      </c>
      <c r="P35" s="988"/>
      <c r="Q35" s="988"/>
      <c r="R35" s="988"/>
      <c r="S35" s="988"/>
    </row>
    <row r="36" spans="2:19">
      <c r="B36" s="980">
        <v>26</v>
      </c>
      <c r="C36" s="986" t="s">
        <v>2152</v>
      </c>
      <c r="D36" s="1035"/>
      <c r="E36" s="1035"/>
      <c r="F36" s="984"/>
      <c r="G36" s="984"/>
      <c r="H36" s="984"/>
      <c r="I36" s="988"/>
      <c r="J36" s="989"/>
      <c r="K36" s="989"/>
      <c r="L36" s="989"/>
      <c r="M36" s="989"/>
      <c r="N36" s="989"/>
      <c r="O36" s="1035"/>
      <c r="P36" s="988"/>
      <c r="Q36" s="988"/>
      <c r="R36" s="988"/>
      <c r="S36" s="988"/>
    </row>
    <row r="37" spans="2:19">
      <c r="B37" s="980">
        <v>27</v>
      </c>
      <c r="C37" s="986" t="s">
        <v>2153</v>
      </c>
      <c r="D37" s="1035">
        <v>31.08</v>
      </c>
      <c r="E37" s="1035">
        <v>19.22</v>
      </c>
      <c r="F37" s="984"/>
      <c r="G37" s="984"/>
      <c r="H37" s="984"/>
      <c r="I37" s="988"/>
      <c r="J37" s="989"/>
      <c r="K37" s="989"/>
      <c r="L37" s="989"/>
      <c r="M37" s="989"/>
      <c r="N37" s="989"/>
      <c r="O37" s="1035">
        <v>19.22</v>
      </c>
      <c r="P37" s="988"/>
      <c r="Q37" s="988"/>
      <c r="R37" s="988"/>
      <c r="S37" s="988"/>
    </row>
    <row r="38" spans="2:19">
      <c r="B38" s="980">
        <v>28</v>
      </c>
      <c r="C38" s="992" t="s">
        <v>2154</v>
      </c>
      <c r="D38" s="1035">
        <v>68.069999999999993</v>
      </c>
      <c r="E38" s="1035">
        <v>0</v>
      </c>
      <c r="F38" s="984"/>
      <c r="G38" s="984"/>
      <c r="H38" s="984"/>
      <c r="I38" s="988"/>
      <c r="J38" s="988"/>
      <c r="K38" s="988"/>
      <c r="L38" s="988"/>
      <c r="M38" s="988"/>
      <c r="N38" s="988"/>
      <c r="O38" s="1035">
        <v>0</v>
      </c>
      <c r="P38" s="988"/>
      <c r="Q38" s="988"/>
      <c r="R38" s="988"/>
      <c r="S38" s="988"/>
    </row>
    <row r="39" spans="2:19">
      <c r="B39" s="980">
        <v>29</v>
      </c>
      <c r="C39" s="991" t="s">
        <v>2155</v>
      </c>
      <c r="D39" s="1035"/>
      <c r="E39" s="1035"/>
      <c r="F39" s="984"/>
      <c r="G39" s="988"/>
      <c r="H39" s="984"/>
      <c r="I39" s="988"/>
      <c r="J39" s="988"/>
      <c r="K39" s="988"/>
      <c r="L39" s="988"/>
      <c r="M39" s="988"/>
      <c r="N39" s="988"/>
      <c r="O39" s="1035"/>
      <c r="P39" s="988"/>
      <c r="Q39" s="988"/>
      <c r="R39" s="988"/>
      <c r="S39" s="988"/>
    </row>
    <row r="40" spans="2:19">
      <c r="B40" s="980">
        <v>30</v>
      </c>
      <c r="C40" s="991" t="s">
        <v>2156</v>
      </c>
      <c r="D40" s="1035">
        <v>68.069999999999993</v>
      </c>
      <c r="E40" s="1035">
        <v>0</v>
      </c>
      <c r="F40" s="984"/>
      <c r="G40" s="988"/>
      <c r="H40" s="984"/>
      <c r="I40" s="988"/>
      <c r="J40" s="988"/>
      <c r="K40" s="988"/>
      <c r="L40" s="988"/>
      <c r="M40" s="988"/>
      <c r="N40" s="988"/>
      <c r="O40" s="1035">
        <v>0</v>
      </c>
      <c r="P40" s="988"/>
      <c r="Q40" s="988"/>
      <c r="R40" s="988"/>
      <c r="S40" s="988"/>
    </row>
    <row r="41" spans="2:19" ht="30">
      <c r="B41" s="980">
        <v>31</v>
      </c>
      <c r="C41" s="994" t="s">
        <v>2157</v>
      </c>
      <c r="D41" s="1035"/>
      <c r="E41" s="1035"/>
      <c r="F41" s="984"/>
      <c r="G41" s="988"/>
      <c r="H41" s="984"/>
      <c r="I41" s="988"/>
      <c r="J41" s="988"/>
      <c r="K41" s="988"/>
      <c r="L41" s="988"/>
      <c r="M41" s="988"/>
      <c r="N41" s="988"/>
      <c r="O41" s="1035"/>
      <c r="P41" s="988"/>
      <c r="Q41" s="988"/>
      <c r="R41" s="988"/>
      <c r="S41" s="988"/>
    </row>
    <row r="42" spans="2:19" s="979" customFormat="1">
      <c r="B42" s="980">
        <v>32</v>
      </c>
      <c r="C42" s="995" t="s">
        <v>2158</v>
      </c>
      <c r="D42" s="1037">
        <v>1431.89</v>
      </c>
      <c r="E42" s="1037">
        <v>1181.81</v>
      </c>
      <c r="F42" s="988"/>
      <c r="G42" s="988"/>
      <c r="H42" s="988"/>
      <c r="I42" s="988"/>
      <c r="J42" s="988"/>
      <c r="K42" s="988"/>
      <c r="L42" s="988"/>
      <c r="M42" s="988"/>
      <c r="N42" s="988"/>
      <c r="O42" s="1037">
        <v>1181.81</v>
      </c>
      <c r="P42" s="988"/>
      <c r="Q42" s="988"/>
      <c r="R42" s="988"/>
      <c r="S42" s="988"/>
    </row>
    <row r="43" spans="2:19" s="979" customFormat="1" ht="30">
      <c r="B43" s="974"/>
      <c r="C43" s="975" t="s">
        <v>2159</v>
      </c>
      <c r="D43" s="1034"/>
      <c r="E43" s="996"/>
      <c r="F43" s="996"/>
      <c r="G43" s="996"/>
      <c r="H43" s="996"/>
      <c r="I43" s="996"/>
      <c r="J43" s="996"/>
      <c r="K43" s="996"/>
      <c r="L43" s="996"/>
      <c r="M43" s="996"/>
      <c r="N43" s="996"/>
      <c r="O43" s="996"/>
      <c r="P43" s="996"/>
      <c r="Q43" s="996"/>
      <c r="R43" s="996"/>
      <c r="S43" s="997"/>
    </row>
    <row r="44" spans="2:19" ht="30">
      <c r="B44" s="998">
        <v>33</v>
      </c>
      <c r="C44" s="999" t="s">
        <v>2160</v>
      </c>
      <c r="D44" s="1038">
        <v>2093.13</v>
      </c>
      <c r="E44" s="989"/>
      <c r="F44" s="989"/>
      <c r="G44" s="989"/>
      <c r="H44" s="989"/>
      <c r="I44" s="989"/>
      <c r="J44" s="989"/>
      <c r="K44" s="989"/>
      <c r="L44" s="989"/>
      <c r="M44" s="989"/>
      <c r="N44" s="989"/>
      <c r="O44" s="989"/>
      <c r="P44" s="989"/>
      <c r="Q44" s="989"/>
      <c r="R44" s="989"/>
      <c r="S44" s="989"/>
    </row>
    <row r="45" spans="2:19">
      <c r="B45" s="998">
        <v>34</v>
      </c>
      <c r="C45" s="987" t="s">
        <v>805</v>
      </c>
      <c r="D45" s="1038">
        <v>2079.94</v>
      </c>
      <c r="E45" s="989"/>
      <c r="F45" s="989"/>
      <c r="G45" s="989"/>
      <c r="H45" s="989"/>
      <c r="I45" s="989"/>
      <c r="J45" s="989"/>
      <c r="K45" s="989"/>
      <c r="L45" s="989"/>
      <c r="M45" s="989"/>
      <c r="N45" s="989"/>
      <c r="O45" s="989"/>
      <c r="P45" s="989"/>
      <c r="Q45" s="989"/>
      <c r="R45" s="989"/>
      <c r="S45" s="989"/>
    </row>
    <row r="46" spans="2:19">
      <c r="B46" s="998">
        <v>35</v>
      </c>
      <c r="C46" s="987" t="s">
        <v>820</v>
      </c>
      <c r="D46" s="1038">
        <v>1.96</v>
      </c>
      <c r="E46" s="989"/>
      <c r="F46" s="989"/>
      <c r="G46" s="989"/>
      <c r="H46" s="989"/>
      <c r="I46" s="989"/>
      <c r="J46" s="989"/>
      <c r="K46" s="989"/>
      <c r="L46" s="989"/>
      <c r="M46" s="989"/>
      <c r="N46" s="989"/>
      <c r="O46" s="989"/>
      <c r="P46" s="989"/>
      <c r="Q46" s="989"/>
      <c r="R46" s="989"/>
      <c r="S46" s="989"/>
    </row>
    <row r="47" spans="2:19">
      <c r="B47" s="998">
        <v>36</v>
      </c>
      <c r="C47" s="987" t="s">
        <v>1598</v>
      </c>
      <c r="D47" s="1038">
        <v>11.23</v>
      </c>
      <c r="E47" s="989"/>
      <c r="F47" s="989"/>
      <c r="G47" s="989"/>
      <c r="H47" s="989"/>
      <c r="I47" s="989"/>
      <c r="J47" s="989"/>
      <c r="K47" s="989"/>
      <c r="L47" s="989"/>
      <c r="M47" s="989"/>
      <c r="N47" s="989"/>
      <c r="O47" s="989"/>
      <c r="P47" s="989"/>
      <c r="Q47" s="989"/>
      <c r="R47" s="989"/>
      <c r="S47" s="989"/>
    </row>
    <row r="48" spans="2:19" ht="30">
      <c r="B48" s="998">
        <v>37</v>
      </c>
      <c r="C48" s="999" t="s">
        <v>2161</v>
      </c>
      <c r="D48" s="1038">
        <v>79.95</v>
      </c>
      <c r="E48" s="989"/>
      <c r="F48" s="989"/>
      <c r="G48" s="989"/>
      <c r="H48" s="989"/>
      <c r="I48" s="989"/>
      <c r="J48" s="989"/>
      <c r="K48" s="989"/>
      <c r="L48" s="989"/>
      <c r="M48" s="989"/>
      <c r="N48" s="989"/>
      <c r="O48" s="989"/>
      <c r="P48" s="989"/>
      <c r="Q48" s="989"/>
      <c r="R48" s="989"/>
      <c r="S48" s="989"/>
    </row>
    <row r="49" spans="1:19">
      <c r="B49" s="998">
        <v>38</v>
      </c>
      <c r="C49" s="987" t="s">
        <v>805</v>
      </c>
      <c r="D49" s="1038">
        <v>79.680000000000007</v>
      </c>
      <c r="E49" s="989"/>
      <c r="F49" s="989"/>
      <c r="G49" s="989"/>
      <c r="H49" s="989"/>
      <c r="I49" s="989"/>
      <c r="J49" s="989"/>
      <c r="K49" s="989"/>
      <c r="L49" s="989"/>
      <c r="M49" s="989"/>
      <c r="N49" s="989"/>
      <c r="O49" s="989"/>
      <c r="P49" s="989"/>
      <c r="Q49" s="989"/>
      <c r="R49" s="989"/>
      <c r="S49" s="989"/>
    </row>
    <row r="50" spans="1:19">
      <c r="B50" s="998">
        <v>39</v>
      </c>
      <c r="C50" s="987" t="s">
        <v>820</v>
      </c>
      <c r="D50" s="1038">
        <v>0</v>
      </c>
      <c r="E50" s="989"/>
      <c r="F50" s="989"/>
      <c r="G50" s="989"/>
      <c r="H50" s="989"/>
      <c r="I50" s="989"/>
      <c r="J50" s="989"/>
      <c r="K50" s="989"/>
      <c r="L50" s="989"/>
      <c r="M50" s="989"/>
      <c r="N50" s="989"/>
      <c r="O50" s="989"/>
      <c r="P50" s="989"/>
      <c r="Q50" s="989"/>
      <c r="R50" s="989"/>
      <c r="S50" s="989"/>
    </row>
    <row r="51" spans="1:19">
      <c r="B51" s="998">
        <v>40</v>
      </c>
      <c r="C51" s="987" t="s">
        <v>1598</v>
      </c>
      <c r="D51" s="1038">
        <v>0.27</v>
      </c>
      <c r="E51" s="989"/>
      <c r="F51" s="989"/>
      <c r="G51" s="989"/>
      <c r="H51" s="989"/>
      <c r="I51" s="989"/>
      <c r="J51" s="989"/>
      <c r="K51" s="989"/>
      <c r="L51" s="989"/>
      <c r="M51" s="989"/>
      <c r="N51" s="989"/>
      <c r="O51" s="989"/>
      <c r="P51" s="989"/>
      <c r="Q51" s="989"/>
      <c r="R51" s="989"/>
      <c r="S51" s="989"/>
    </row>
    <row r="52" spans="1:19">
      <c r="B52" s="1000">
        <v>41</v>
      </c>
      <c r="C52" s="993" t="s">
        <v>2162</v>
      </c>
      <c r="D52" s="1035">
        <v>0</v>
      </c>
      <c r="E52" s="989"/>
      <c r="F52" s="989"/>
      <c r="G52" s="989"/>
      <c r="H52" s="989"/>
      <c r="I52" s="989"/>
      <c r="J52" s="989"/>
      <c r="K52" s="989"/>
      <c r="L52" s="989"/>
      <c r="M52" s="989"/>
      <c r="N52" s="989"/>
      <c r="O52" s="989"/>
      <c r="P52" s="989"/>
      <c r="Q52" s="989"/>
      <c r="R52" s="989"/>
      <c r="S52" s="989"/>
    </row>
    <row r="53" spans="1:19">
      <c r="B53" s="1000">
        <v>42</v>
      </c>
      <c r="C53" s="993" t="s">
        <v>2163</v>
      </c>
      <c r="D53" s="1035">
        <v>51.7</v>
      </c>
      <c r="E53" s="989"/>
      <c r="F53" s="989"/>
      <c r="G53" s="989"/>
      <c r="H53" s="989"/>
      <c r="I53" s="989"/>
      <c r="J53" s="989"/>
      <c r="K53" s="989"/>
      <c r="L53" s="989"/>
      <c r="M53" s="989"/>
      <c r="N53" s="989"/>
      <c r="O53" s="989"/>
      <c r="P53" s="989"/>
      <c r="Q53" s="989"/>
      <c r="R53" s="989"/>
      <c r="S53" s="989"/>
    </row>
    <row r="54" spans="1:19">
      <c r="B54" s="1000">
        <v>43</v>
      </c>
      <c r="C54" s="993" t="s">
        <v>2164</v>
      </c>
      <c r="D54" s="1035">
        <v>0</v>
      </c>
      <c r="E54" s="989"/>
      <c r="F54" s="989"/>
      <c r="G54" s="989"/>
      <c r="H54" s="989"/>
      <c r="I54" s="989"/>
      <c r="J54" s="989"/>
      <c r="K54" s="989"/>
      <c r="L54" s="989"/>
      <c r="M54" s="989"/>
      <c r="N54" s="989"/>
      <c r="O54" s="989"/>
      <c r="P54" s="989"/>
      <c r="Q54" s="989"/>
      <c r="R54" s="989"/>
      <c r="S54" s="989"/>
    </row>
    <row r="55" spans="1:19">
      <c r="B55" s="1000">
        <v>44</v>
      </c>
      <c r="C55" s="993" t="s">
        <v>2165</v>
      </c>
      <c r="D55" s="1035">
        <v>103.79</v>
      </c>
      <c r="E55" s="989"/>
      <c r="F55" s="989"/>
      <c r="G55" s="989"/>
      <c r="H55" s="989"/>
      <c r="I55" s="989"/>
      <c r="J55" s="989"/>
      <c r="K55" s="989"/>
      <c r="L55" s="989"/>
      <c r="M55" s="989"/>
      <c r="N55" s="989"/>
      <c r="O55" s="989"/>
      <c r="P55" s="989"/>
      <c r="Q55" s="989"/>
      <c r="R55" s="989"/>
      <c r="S55" s="989"/>
    </row>
    <row r="56" spans="1:19">
      <c r="B56" s="1000">
        <v>45</v>
      </c>
      <c r="C56" s="995" t="s">
        <v>2166</v>
      </c>
      <c r="D56" s="1035">
        <v>3760.46</v>
      </c>
      <c r="E56" s="989"/>
      <c r="F56" s="989"/>
      <c r="G56" s="989"/>
      <c r="H56" s="989"/>
      <c r="I56" s="989"/>
      <c r="J56" s="989"/>
      <c r="K56" s="989"/>
      <c r="L56" s="989"/>
      <c r="M56" s="989"/>
      <c r="N56" s="989"/>
      <c r="O56" s="989"/>
      <c r="P56" s="989"/>
      <c r="Q56" s="989"/>
      <c r="R56" s="989"/>
      <c r="S56" s="989"/>
    </row>
    <row r="57" spans="1:19" s="979" customFormat="1" ht="30">
      <c r="A57" s="979" t="s">
        <v>1054</v>
      </c>
      <c r="B57" s="1001"/>
      <c r="C57" s="975" t="s">
        <v>2167</v>
      </c>
      <c r="D57" s="1034"/>
      <c r="E57" s="977"/>
      <c r="F57" s="977"/>
      <c r="G57" s="977"/>
      <c r="H57" s="977"/>
      <c r="I57" s="977"/>
      <c r="J57" s="977"/>
      <c r="K57" s="977"/>
      <c r="L57" s="977"/>
      <c r="M57" s="977"/>
      <c r="N57" s="977"/>
      <c r="O57" s="977"/>
      <c r="P57" s="977"/>
      <c r="Q57" s="977"/>
      <c r="R57" s="977"/>
      <c r="S57" s="978"/>
    </row>
    <row r="58" spans="1:19">
      <c r="B58" s="1000">
        <v>46</v>
      </c>
      <c r="C58" s="993" t="s">
        <v>2168</v>
      </c>
      <c r="D58" s="1035">
        <v>326.2</v>
      </c>
      <c r="E58" s="989"/>
      <c r="F58" s="989"/>
      <c r="G58" s="989"/>
      <c r="H58" s="989"/>
      <c r="I58" s="989"/>
      <c r="J58" s="989"/>
      <c r="K58" s="989"/>
      <c r="L58" s="989"/>
      <c r="M58" s="989"/>
      <c r="N58" s="989"/>
      <c r="O58" s="989"/>
      <c r="P58" s="989"/>
      <c r="Q58" s="989"/>
      <c r="R58" s="989"/>
      <c r="S58" s="989"/>
    </row>
    <row r="59" spans="1:19">
      <c r="B59" s="1000">
        <v>47</v>
      </c>
      <c r="C59" s="993" t="s">
        <v>2169</v>
      </c>
      <c r="D59" s="1035">
        <v>3067.7</v>
      </c>
      <c r="E59" s="989"/>
      <c r="F59" s="989"/>
      <c r="G59" s="989"/>
      <c r="H59" s="989"/>
      <c r="I59" s="989"/>
      <c r="J59" s="989"/>
      <c r="K59" s="989"/>
      <c r="L59" s="989"/>
      <c r="M59" s="989"/>
      <c r="N59" s="989"/>
      <c r="O59" s="989"/>
      <c r="P59" s="989"/>
      <c r="Q59" s="989"/>
      <c r="R59" s="989"/>
      <c r="S59" s="989"/>
    </row>
    <row r="60" spans="1:19">
      <c r="B60" s="1000">
        <v>48</v>
      </c>
      <c r="C60" s="993" t="s">
        <v>2170</v>
      </c>
      <c r="D60" s="1035">
        <v>0.67</v>
      </c>
      <c r="E60" s="989"/>
      <c r="F60" s="989"/>
      <c r="G60" s="989"/>
      <c r="H60" s="989"/>
      <c r="I60" s="989"/>
      <c r="J60" s="989"/>
      <c r="K60" s="989"/>
      <c r="L60" s="989"/>
      <c r="M60" s="989"/>
      <c r="N60" s="989"/>
      <c r="O60" s="989"/>
      <c r="P60" s="989"/>
      <c r="Q60" s="989"/>
      <c r="R60" s="989"/>
      <c r="S60" s="989"/>
    </row>
    <row r="61" spans="1:19" ht="38.25" customHeight="1">
      <c r="B61" s="1000">
        <v>49</v>
      </c>
      <c r="C61" s="1002" t="s">
        <v>2171</v>
      </c>
      <c r="D61" s="1035">
        <v>3394.57</v>
      </c>
      <c r="E61" s="989"/>
      <c r="F61" s="989"/>
      <c r="G61" s="989"/>
      <c r="H61" s="989"/>
      <c r="I61" s="989"/>
      <c r="J61" s="989"/>
      <c r="K61" s="989"/>
      <c r="L61" s="989"/>
      <c r="M61" s="989"/>
      <c r="N61" s="989"/>
      <c r="O61" s="989"/>
      <c r="P61" s="989"/>
      <c r="Q61" s="989"/>
      <c r="R61" s="989"/>
      <c r="S61" s="989"/>
    </row>
    <row r="62" spans="1:19" s="979" customFormat="1">
      <c r="B62" s="1000">
        <v>50</v>
      </c>
      <c r="C62" s="995" t="s">
        <v>2172</v>
      </c>
      <c r="D62" s="1037">
        <v>7155.03</v>
      </c>
      <c r="E62" s="989"/>
      <c r="F62" s="989"/>
      <c r="G62" s="989"/>
      <c r="H62" s="989"/>
      <c r="I62" s="989"/>
      <c r="J62" s="989"/>
      <c r="K62" s="989"/>
      <c r="L62" s="989"/>
      <c r="M62" s="989"/>
      <c r="N62" s="989"/>
      <c r="O62" s="989"/>
      <c r="P62" s="989"/>
      <c r="Q62" s="989"/>
      <c r="R62" s="989"/>
      <c r="S62" s="989"/>
    </row>
    <row r="63" spans="1:19">
      <c r="B63" s="967"/>
    </row>
    <row r="64" spans="1:19">
      <c r="B64" s="967"/>
    </row>
    <row r="65" spans="2:3" ht="30">
      <c r="B65" s="967"/>
      <c r="C65" s="967" t="s">
        <v>2214</v>
      </c>
    </row>
    <row r="66" spans="2:3">
      <c r="B66" s="967"/>
    </row>
    <row r="67" spans="2:3" ht="105">
      <c r="B67" s="967"/>
      <c r="C67" s="967" t="s">
        <v>2215</v>
      </c>
    </row>
    <row r="68" spans="2:3">
      <c r="B68" s="967"/>
    </row>
    <row r="69" spans="2:3" ht="405">
      <c r="B69" s="967"/>
      <c r="C69" s="967" t="s">
        <v>2216</v>
      </c>
    </row>
    <row r="70" spans="2:3">
      <c r="B70" s="967"/>
    </row>
    <row r="71" spans="2:3">
      <c r="B71" s="967"/>
    </row>
    <row r="72" spans="2:3">
      <c r="B72" s="967"/>
    </row>
    <row r="73" spans="2:3">
      <c r="B73" s="967"/>
    </row>
    <row r="74" spans="2:3">
      <c r="B74" s="967"/>
    </row>
    <row r="75" spans="2:3">
      <c r="B75" s="967"/>
    </row>
    <row r="76" spans="2:3">
      <c r="B76" s="967"/>
    </row>
    <row r="77" spans="2:3">
      <c r="B77" s="967"/>
    </row>
    <row r="78" spans="2:3">
      <c r="B78" s="967"/>
    </row>
    <row r="79" spans="2:3">
      <c r="B79" s="967"/>
    </row>
    <row r="80" spans="2:3">
      <c r="B80" s="967"/>
    </row>
    <row r="81" s="967" customFormat="1"/>
    <row r="82" s="967" customFormat="1"/>
    <row r="83" s="967" customFormat="1"/>
    <row r="84" s="967" customFormat="1"/>
    <row r="85" s="967" customFormat="1"/>
    <row r="86" s="967" customFormat="1"/>
    <row r="87" s="967" customFormat="1"/>
    <row r="88" s="967" customFormat="1"/>
    <row r="89" s="967" customFormat="1"/>
    <row r="90" s="967" customFormat="1"/>
    <row r="91" s="967" customFormat="1"/>
    <row r="92" s="967" customFormat="1"/>
    <row r="93" s="967" customFormat="1"/>
    <row r="94" s="967" customFormat="1"/>
    <row r="95" s="967" customFormat="1"/>
    <row r="96" s="967" customFormat="1"/>
    <row r="97" s="967" customFormat="1"/>
    <row r="98" s="967" customFormat="1"/>
    <row r="99" s="967" customFormat="1"/>
    <row r="100" s="967" customFormat="1"/>
    <row r="101" s="967" customFormat="1"/>
    <row r="102" s="967" customFormat="1"/>
    <row r="103" s="967" customFormat="1"/>
    <row r="104" s="967" customFormat="1"/>
    <row r="105" s="967" customFormat="1"/>
    <row r="106" s="967" customFormat="1"/>
    <row r="107" s="967" customFormat="1"/>
    <row r="108" s="967" customFormat="1"/>
    <row r="109" s="967" customFormat="1"/>
    <row r="110" s="967" customFormat="1"/>
    <row r="111" s="967" customFormat="1"/>
    <row r="112" s="967" customFormat="1"/>
    <row r="113" s="967" customFormat="1"/>
    <row r="114" s="967" customFormat="1"/>
    <row r="115" s="967" customFormat="1"/>
    <row r="116" s="967" customFormat="1"/>
    <row r="117" s="967" customFormat="1"/>
    <row r="118" s="967" customFormat="1"/>
    <row r="119" s="967" customFormat="1"/>
    <row r="120" s="967" customFormat="1"/>
    <row r="121" s="967" customFormat="1"/>
    <row r="122" s="967" customFormat="1"/>
    <row r="123" s="967" customFormat="1"/>
    <row r="124" s="967" customFormat="1"/>
    <row r="125" s="967" customFormat="1"/>
    <row r="126" s="967" customFormat="1"/>
    <row r="127" s="967" customFormat="1"/>
    <row r="128" s="967" customFormat="1"/>
    <row r="129" s="967" customFormat="1"/>
    <row r="130" s="967" customFormat="1"/>
    <row r="131" s="967" customFormat="1"/>
    <row r="132" s="967" customFormat="1"/>
    <row r="133" s="967" customFormat="1"/>
    <row r="134" s="967" customFormat="1"/>
    <row r="135" s="967" customFormat="1"/>
    <row r="136" s="967" customFormat="1"/>
    <row r="137" s="967" customFormat="1"/>
    <row r="138" s="967" customFormat="1"/>
    <row r="139" s="967" customFormat="1"/>
    <row r="140" s="967" customFormat="1"/>
    <row r="141" s="967" customFormat="1"/>
    <row r="142" s="967" customFormat="1"/>
    <row r="143" s="967" customFormat="1"/>
    <row r="144" s="967" customFormat="1"/>
    <row r="145" s="967" customFormat="1"/>
    <row r="146" s="967" customFormat="1"/>
    <row r="147" s="967" customFormat="1"/>
    <row r="148" s="967" customFormat="1"/>
    <row r="149" s="967" customFormat="1"/>
    <row r="150" s="967" customFormat="1"/>
    <row r="151" s="967" customFormat="1"/>
    <row r="152" s="967" customFormat="1"/>
    <row r="153" s="967" customFormat="1"/>
    <row r="154" s="967" customFormat="1"/>
    <row r="155" s="967" customFormat="1"/>
    <row r="156" s="967" customFormat="1"/>
    <row r="157" s="967" customFormat="1"/>
    <row r="158" s="967" customFormat="1"/>
    <row r="159" s="967" customFormat="1"/>
    <row r="160" s="967" customFormat="1"/>
    <row r="161" s="967" customFormat="1"/>
    <row r="162" s="967" customFormat="1"/>
    <row r="163" s="967" customFormat="1"/>
    <row r="164" s="967" customFormat="1"/>
    <row r="165" s="967" customFormat="1"/>
    <row r="166" s="967" customFormat="1"/>
    <row r="167" s="967" customFormat="1"/>
    <row r="168" s="967" customFormat="1"/>
    <row r="169" s="967" customFormat="1"/>
    <row r="170" s="967" customFormat="1"/>
    <row r="171" s="967" customFormat="1"/>
    <row r="172" s="967" customFormat="1"/>
    <row r="173" s="967" customFormat="1"/>
    <row r="174" s="967" customFormat="1"/>
    <row r="175" s="967" customFormat="1"/>
    <row r="176" s="967" customFormat="1"/>
    <row r="177" s="967" customFormat="1"/>
    <row r="178" s="967" customFormat="1"/>
    <row r="179" s="967" customFormat="1"/>
    <row r="180" s="967" customFormat="1"/>
    <row r="181" s="967" customFormat="1"/>
    <row r="182" s="967" customFormat="1"/>
    <row r="183" s="967" customFormat="1"/>
    <row r="184" s="967" customFormat="1"/>
    <row r="185" s="967" customFormat="1"/>
    <row r="186" s="967" customFormat="1"/>
    <row r="187" s="967" customFormat="1"/>
    <row r="188" s="967" customFormat="1"/>
    <row r="189" s="967" customFormat="1"/>
    <row r="190" s="967" customFormat="1"/>
    <row r="191" s="967" customFormat="1"/>
    <row r="192" s="967" customFormat="1"/>
    <row r="193" s="967" customFormat="1"/>
    <row r="194" s="967" customFormat="1"/>
    <row r="195" s="967" customFormat="1"/>
    <row r="196" s="967" customFormat="1"/>
    <row r="197" s="967" customFormat="1"/>
    <row r="198" s="967" customFormat="1"/>
    <row r="199" s="967" customFormat="1"/>
    <row r="200" s="967" customFormat="1"/>
    <row r="201" s="967" customFormat="1"/>
    <row r="202" s="967" customFormat="1"/>
    <row r="203" s="967" customFormat="1"/>
    <row r="204" s="967" customFormat="1"/>
    <row r="205" s="967" customFormat="1"/>
    <row r="206" s="967" customFormat="1"/>
    <row r="207" s="967" customFormat="1"/>
    <row r="208" s="967" customFormat="1"/>
    <row r="209" s="967" customFormat="1"/>
    <row r="210" s="967" customFormat="1"/>
    <row r="211" s="967" customFormat="1"/>
    <row r="212" s="967" customFormat="1"/>
    <row r="213" s="967" customFormat="1"/>
    <row r="214" s="967" customFormat="1"/>
    <row r="215" s="967" customFormat="1"/>
    <row r="216" s="967" customFormat="1"/>
    <row r="217" s="967" customFormat="1"/>
    <row r="218" s="967" customFormat="1"/>
    <row r="219" s="967" customFormat="1"/>
    <row r="220" s="967" customFormat="1"/>
    <row r="221" s="967" customFormat="1"/>
    <row r="222" s="967" customFormat="1"/>
    <row r="223" s="967" customFormat="1"/>
    <row r="224" s="967" customFormat="1"/>
    <row r="225" s="967" customFormat="1"/>
    <row r="226" s="967" customFormat="1"/>
    <row r="227" s="967" customFormat="1"/>
    <row r="228" s="967" customFormat="1"/>
    <row r="229" s="967" customFormat="1"/>
    <row r="230" s="967" customFormat="1"/>
    <row r="231" s="967" customFormat="1"/>
    <row r="232" s="967" customFormat="1"/>
    <row r="233" s="967" customFormat="1"/>
    <row r="234" s="967" customFormat="1"/>
    <row r="235" s="967" customFormat="1"/>
    <row r="236" s="967" customFormat="1"/>
    <row r="237" s="967" customFormat="1"/>
    <row r="238" s="967" customFormat="1"/>
    <row r="239" s="967" customFormat="1"/>
    <row r="240" s="967" customFormat="1"/>
    <row r="241" s="967" customFormat="1"/>
    <row r="242" s="967" customFormat="1"/>
    <row r="243" s="967" customFormat="1"/>
    <row r="244" s="967" customFormat="1"/>
    <row r="245" s="967" customFormat="1"/>
    <row r="246" s="967" customFormat="1"/>
    <row r="247" s="967" customFormat="1"/>
    <row r="248" s="967" customFormat="1"/>
    <row r="249" s="967" customFormat="1"/>
    <row r="250" s="967" customFormat="1"/>
    <row r="251" s="967" customFormat="1"/>
    <row r="252" s="967" customFormat="1"/>
    <row r="253" s="967" customFormat="1"/>
    <row r="254" s="967" customFormat="1"/>
    <row r="255" s="967" customFormat="1"/>
    <row r="256" s="967" customFormat="1"/>
    <row r="257" s="967" customFormat="1"/>
    <row r="258" s="967" customFormat="1"/>
    <row r="259" s="967" customFormat="1"/>
    <row r="260" s="967" customFormat="1"/>
    <row r="261" s="967" customFormat="1"/>
    <row r="262" s="967" customFormat="1"/>
    <row r="263" s="967" customFormat="1"/>
    <row r="264" s="967" customFormat="1"/>
    <row r="265" s="967" customFormat="1"/>
    <row r="266" s="967" customFormat="1"/>
    <row r="267" s="967" customFormat="1"/>
    <row r="268" s="967" customFormat="1"/>
    <row r="269" s="967" customFormat="1"/>
    <row r="270" s="967" customFormat="1"/>
    <row r="271" s="967" customFormat="1"/>
    <row r="272" s="967" customFormat="1"/>
    <row r="273" s="967" customFormat="1"/>
    <row r="274" s="967" customFormat="1"/>
    <row r="275" s="967" customFormat="1"/>
    <row r="276" s="967" customFormat="1"/>
    <row r="277" s="967" customFormat="1"/>
    <row r="278" s="967" customFormat="1"/>
    <row r="279" s="967" customFormat="1"/>
    <row r="280" s="967" customFormat="1"/>
    <row r="281" s="967" customFormat="1"/>
    <row r="282" s="967" customFormat="1"/>
    <row r="283" s="967" customFormat="1"/>
    <row r="284" s="967" customFormat="1"/>
    <row r="285" s="967" customFormat="1"/>
    <row r="286" s="967" customFormat="1"/>
    <row r="287" s="967" customFormat="1"/>
    <row r="288" s="967" customFormat="1"/>
    <row r="289" s="967" customFormat="1"/>
    <row r="290" s="967" customFormat="1"/>
    <row r="291" s="967" customFormat="1"/>
    <row r="292" s="967" customFormat="1"/>
    <row r="293" s="967" customFormat="1"/>
    <row r="294" s="967" customFormat="1"/>
    <row r="295" s="967" customFormat="1"/>
    <row r="296" s="967" customFormat="1"/>
    <row r="297" s="967" customFormat="1"/>
    <row r="298" s="967" customFormat="1"/>
    <row r="299" s="967" customFormat="1"/>
    <row r="300" s="967" customFormat="1"/>
    <row r="301" s="967" customFormat="1"/>
    <row r="302" s="967" customFormat="1"/>
    <row r="303" s="967" customFormat="1"/>
    <row r="304" s="967" customFormat="1"/>
    <row r="305" s="967" customFormat="1"/>
    <row r="306" s="967" customFormat="1"/>
    <row r="307" s="967" customFormat="1"/>
    <row r="308" s="967" customFormat="1"/>
    <row r="309" s="967"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EBFF-F0B3-4383-A282-87FE8C792219}">
  <sheetPr codeName="Sheet56"/>
  <dimension ref="B2:AJ29"/>
  <sheetViews>
    <sheetView workbookViewId="0"/>
  </sheetViews>
  <sheetFormatPr defaultColWidth="8.85546875" defaultRowHeight="15"/>
  <cols>
    <col min="1" max="1" width="8.85546875" style="1003"/>
    <col min="2" max="2" width="4.140625" style="1004" customWidth="1"/>
    <col min="3" max="3" width="64.42578125" style="1003" customWidth="1"/>
    <col min="4" max="4" width="8.85546875" style="1003"/>
    <col min="5" max="5" width="11.42578125" style="1003" customWidth="1"/>
    <col min="6" max="8" width="12.5703125" style="1003" customWidth="1"/>
    <col min="9" max="9" width="8.85546875" style="1003"/>
    <col min="10" max="10" width="9.5703125" style="1003" customWidth="1"/>
    <col min="11" max="11" width="12.5703125" style="1003" bestFit="1" customWidth="1"/>
    <col min="12" max="13" width="12.5703125" style="1003" customWidth="1"/>
    <col min="14" max="14" width="8.85546875" style="1003"/>
    <col min="15" max="15" width="11" style="1003" customWidth="1"/>
    <col min="16" max="16" width="12.5703125" style="1003" bestFit="1" customWidth="1"/>
    <col min="17" max="18" width="12.5703125" style="1003" customWidth="1"/>
    <col min="19" max="19" width="13.85546875" style="1003" bestFit="1" customWidth="1"/>
    <col min="20" max="20" width="8.85546875" style="1003"/>
    <col min="21" max="21" width="11.42578125" style="1003" customWidth="1"/>
    <col min="22" max="22" width="12" style="1003" bestFit="1" customWidth="1"/>
    <col min="23" max="23" width="13.5703125" style="1003" customWidth="1"/>
    <col min="24" max="24" width="12" style="1003" customWidth="1"/>
    <col min="25" max="25" width="8.85546875" style="1003"/>
    <col min="26" max="26" width="9.5703125" style="1003" customWidth="1"/>
    <col min="27" max="27" width="13.140625" style="1003" customWidth="1"/>
    <col min="28" max="28" width="14.42578125" style="1003" customWidth="1"/>
    <col min="29" max="29" width="12" style="1003" customWidth="1"/>
    <col min="30" max="30" width="8.85546875" style="1003"/>
    <col min="31" max="31" width="11" style="1003" customWidth="1"/>
    <col min="32" max="32" width="12.5703125" style="1003" bestFit="1" customWidth="1"/>
    <col min="33" max="33" width="13" style="1003" bestFit="1" customWidth="1"/>
    <col min="34" max="34" width="12" style="1003" customWidth="1"/>
    <col min="35" max="35" width="15.5703125" style="1003" bestFit="1" customWidth="1"/>
    <col min="36" max="36" width="11.42578125" style="1003" customWidth="1"/>
    <col min="37" max="16384" width="8.85546875" style="1003"/>
  </cols>
  <sheetData>
    <row r="2" spans="2:36">
      <c r="B2" s="966" t="s">
        <v>2173</v>
      </c>
    </row>
    <row r="3" spans="2:36" ht="15.75" thickBot="1">
      <c r="AF3" s="1005"/>
      <c r="AG3" s="1005"/>
      <c r="AH3" s="1005"/>
      <c r="AI3" s="1005"/>
    </row>
    <row r="4" spans="2:36" s="1004" customFormat="1" ht="15.75" thickBot="1">
      <c r="B4" s="1695"/>
      <c r="C4" s="1696"/>
      <c r="D4" s="1006" t="s">
        <v>7</v>
      </c>
      <c r="E4" s="1007" t="s">
        <v>8</v>
      </c>
      <c r="F4" s="1007" t="s">
        <v>9</v>
      </c>
      <c r="G4" s="1007" t="s">
        <v>46</v>
      </c>
      <c r="H4" s="1007" t="s">
        <v>47</v>
      </c>
      <c r="I4" s="1007" t="s">
        <v>155</v>
      </c>
      <c r="J4" s="1007" t="s">
        <v>156</v>
      </c>
      <c r="K4" s="1007" t="s">
        <v>157</v>
      </c>
      <c r="L4" s="1007" t="s">
        <v>158</v>
      </c>
      <c r="M4" s="1007" t="s">
        <v>159</v>
      </c>
      <c r="N4" s="1007" t="s">
        <v>160</v>
      </c>
      <c r="O4" s="1007" t="s">
        <v>161</v>
      </c>
      <c r="P4" s="1007" t="s">
        <v>162</v>
      </c>
      <c r="Q4" s="1007" t="s">
        <v>757</v>
      </c>
      <c r="R4" s="1007" t="s">
        <v>758</v>
      </c>
      <c r="S4" s="1007" t="s">
        <v>759</v>
      </c>
      <c r="T4" s="1007" t="s">
        <v>760</v>
      </c>
      <c r="U4" s="1007" t="s">
        <v>2174</v>
      </c>
      <c r="V4" s="1007" t="s">
        <v>2175</v>
      </c>
      <c r="W4" s="1007" t="s">
        <v>2176</v>
      </c>
      <c r="X4" s="1007" t="s">
        <v>2177</v>
      </c>
      <c r="Y4" s="1007" t="s">
        <v>2178</v>
      </c>
      <c r="Z4" s="1007" t="s">
        <v>2179</v>
      </c>
      <c r="AA4" s="1007" t="s">
        <v>1307</v>
      </c>
      <c r="AB4" s="1007" t="s">
        <v>1309</v>
      </c>
      <c r="AC4" s="1007" t="s">
        <v>2180</v>
      </c>
      <c r="AD4" s="1007" t="s">
        <v>2181</v>
      </c>
      <c r="AE4" s="1007" t="s">
        <v>2182</v>
      </c>
      <c r="AF4" s="1007" t="s">
        <v>2183</v>
      </c>
      <c r="AG4" s="1007" t="s">
        <v>2184</v>
      </c>
      <c r="AH4" s="1007" t="s">
        <v>2185</v>
      </c>
      <c r="AI4" s="1007" t="s">
        <v>2186</v>
      </c>
    </row>
    <row r="5" spans="2:36" ht="29.1" customHeight="1">
      <c r="B5" s="1008"/>
      <c r="C5" s="1009"/>
      <c r="D5" s="1697" t="s">
        <v>2187</v>
      </c>
      <c r="E5" s="1698"/>
      <c r="F5" s="1698"/>
      <c r="G5" s="1698"/>
      <c r="H5" s="1698"/>
      <c r="I5" s="1698"/>
      <c r="J5" s="1698"/>
      <c r="K5" s="1698"/>
      <c r="L5" s="1698"/>
      <c r="M5" s="1698"/>
      <c r="N5" s="1698"/>
      <c r="O5" s="1698"/>
      <c r="P5" s="1698"/>
      <c r="Q5" s="1698"/>
      <c r="R5" s="1698"/>
      <c r="S5" s="1698"/>
      <c r="T5" s="1697" t="s">
        <v>2188</v>
      </c>
      <c r="U5" s="1698"/>
      <c r="V5" s="1698"/>
      <c r="W5" s="1698"/>
      <c r="X5" s="1698"/>
      <c r="Y5" s="1698"/>
      <c r="Z5" s="1698"/>
      <c r="AA5" s="1698"/>
      <c r="AB5" s="1698"/>
      <c r="AC5" s="1698"/>
      <c r="AD5" s="1698"/>
      <c r="AE5" s="1698"/>
      <c r="AF5" s="1698"/>
      <c r="AG5" s="1698"/>
      <c r="AH5" s="1698"/>
      <c r="AI5" s="1699"/>
    </row>
    <row r="6" spans="2:36" ht="14.25" customHeight="1">
      <c r="B6" s="1010"/>
      <c r="C6" s="1011"/>
      <c r="D6" s="1700" t="s">
        <v>2133</v>
      </c>
      <c r="E6" s="1701"/>
      <c r="F6" s="1701"/>
      <c r="G6" s="1701"/>
      <c r="H6" s="1702"/>
      <c r="I6" s="1700" t="s">
        <v>2134</v>
      </c>
      <c r="J6" s="1701"/>
      <c r="K6" s="1701"/>
      <c r="L6" s="1701"/>
      <c r="M6" s="1702"/>
      <c r="N6" s="1700" t="s">
        <v>2135</v>
      </c>
      <c r="O6" s="1701"/>
      <c r="P6" s="1701"/>
      <c r="Q6" s="1701"/>
      <c r="R6" s="1701"/>
      <c r="S6" s="1012"/>
      <c r="T6" s="1700" t="s">
        <v>2133</v>
      </c>
      <c r="U6" s="1701"/>
      <c r="V6" s="1701"/>
      <c r="W6" s="1701"/>
      <c r="X6" s="1702"/>
      <c r="Y6" s="1700" t="s">
        <v>2134</v>
      </c>
      <c r="Z6" s="1701"/>
      <c r="AA6" s="1701"/>
      <c r="AB6" s="1701"/>
      <c r="AC6" s="1702"/>
      <c r="AD6" s="1700" t="s">
        <v>2135</v>
      </c>
      <c r="AE6" s="1701"/>
      <c r="AF6" s="1701"/>
      <c r="AG6" s="1701"/>
      <c r="AH6" s="1701"/>
      <c r="AI6" s="1702"/>
    </row>
    <row r="7" spans="2:36" ht="33.75" customHeight="1">
      <c r="B7" s="1010"/>
      <c r="C7" s="1011"/>
      <c r="D7" s="1703" t="s">
        <v>2189</v>
      </c>
      <c r="E7" s="1704"/>
      <c r="F7" s="1704"/>
      <c r="G7" s="1704"/>
      <c r="H7" s="1705"/>
      <c r="I7" s="1703" t="s">
        <v>2189</v>
      </c>
      <c r="J7" s="1704"/>
      <c r="K7" s="1704"/>
      <c r="L7" s="1704"/>
      <c r="M7" s="1705"/>
      <c r="N7" s="1703" t="s">
        <v>2189</v>
      </c>
      <c r="O7" s="1704"/>
      <c r="P7" s="1704"/>
      <c r="Q7" s="1704"/>
      <c r="R7" s="1705"/>
      <c r="S7" s="1706" t="s">
        <v>2190</v>
      </c>
      <c r="T7" s="1703" t="s">
        <v>2191</v>
      </c>
      <c r="U7" s="1704"/>
      <c r="V7" s="1704"/>
      <c r="W7" s="1704"/>
      <c r="X7" s="1705"/>
      <c r="Y7" s="1703" t="s">
        <v>2191</v>
      </c>
      <c r="Z7" s="1704"/>
      <c r="AA7" s="1704"/>
      <c r="AB7" s="1704"/>
      <c r="AC7" s="1705"/>
      <c r="AD7" s="1703" t="s">
        <v>2191</v>
      </c>
      <c r="AE7" s="1704"/>
      <c r="AF7" s="1704"/>
      <c r="AG7" s="1704"/>
      <c r="AH7" s="1705"/>
      <c r="AI7" s="1706" t="s">
        <v>2192</v>
      </c>
    </row>
    <row r="8" spans="2:36">
      <c r="B8" s="1010"/>
      <c r="C8" s="1011"/>
      <c r="D8" s="1013"/>
      <c r="E8" s="1703" t="s">
        <v>2193</v>
      </c>
      <c r="F8" s="1704"/>
      <c r="G8" s="1704"/>
      <c r="H8" s="1705"/>
      <c r="I8" s="1013"/>
      <c r="J8" s="1703" t="s">
        <v>2193</v>
      </c>
      <c r="K8" s="1704"/>
      <c r="L8" s="1704"/>
      <c r="M8" s="1705"/>
      <c r="N8" s="1013"/>
      <c r="O8" s="1703" t="s">
        <v>2193</v>
      </c>
      <c r="P8" s="1704"/>
      <c r="Q8" s="1704"/>
      <c r="R8" s="1705"/>
      <c r="S8" s="1707"/>
      <c r="T8" s="1013"/>
      <c r="U8" s="1703" t="s">
        <v>2193</v>
      </c>
      <c r="V8" s="1704"/>
      <c r="W8" s="1704"/>
      <c r="X8" s="1705"/>
      <c r="Y8" s="1013"/>
      <c r="Z8" s="1703" t="s">
        <v>2193</v>
      </c>
      <c r="AA8" s="1704"/>
      <c r="AB8" s="1704"/>
      <c r="AC8" s="1705"/>
      <c r="AD8" s="1013"/>
      <c r="AE8" s="1703" t="s">
        <v>2193</v>
      </c>
      <c r="AF8" s="1704"/>
      <c r="AG8" s="1704"/>
      <c r="AH8" s="1705"/>
      <c r="AI8" s="1707"/>
    </row>
    <row r="9" spans="2:36" ht="45">
      <c r="B9" s="1010"/>
      <c r="C9" s="1014" t="s">
        <v>2194</v>
      </c>
      <c r="D9" s="1015"/>
      <c r="E9" s="1015"/>
      <c r="F9" s="1016" t="s">
        <v>2138</v>
      </c>
      <c r="G9" s="984" t="s">
        <v>2139</v>
      </c>
      <c r="H9" s="984" t="s">
        <v>2140</v>
      </c>
      <c r="I9" s="1015"/>
      <c r="J9" s="1015"/>
      <c r="K9" s="1016" t="s">
        <v>2138</v>
      </c>
      <c r="L9" s="984" t="s">
        <v>2141</v>
      </c>
      <c r="M9" s="984" t="s">
        <v>2140</v>
      </c>
      <c r="N9" s="1015"/>
      <c r="O9" s="1015"/>
      <c r="P9" s="1016" t="s">
        <v>2138</v>
      </c>
      <c r="Q9" s="984" t="s">
        <v>2142</v>
      </c>
      <c r="R9" s="984" t="s">
        <v>2140</v>
      </c>
      <c r="S9" s="1708"/>
      <c r="T9" s="1015"/>
      <c r="U9" s="1015"/>
      <c r="V9" s="1016" t="s">
        <v>2138</v>
      </c>
      <c r="W9" s="984" t="s">
        <v>2139</v>
      </c>
      <c r="X9" s="984" t="s">
        <v>2140</v>
      </c>
      <c r="Y9" s="1015"/>
      <c r="Z9" s="1015"/>
      <c r="AA9" s="1016" t="s">
        <v>2138</v>
      </c>
      <c r="AB9" s="984" t="s">
        <v>2141</v>
      </c>
      <c r="AC9" s="984" t="s">
        <v>2140</v>
      </c>
      <c r="AD9" s="1015"/>
      <c r="AE9" s="1015"/>
      <c r="AF9" s="1016" t="s">
        <v>2138</v>
      </c>
      <c r="AG9" s="984" t="s">
        <v>2142</v>
      </c>
      <c r="AH9" s="984" t="s">
        <v>2140</v>
      </c>
      <c r="AI9" s="1708"/>
    </row>
    <row r="10" spans="2:36">
      <c r="B10" s="1000">
        <v>1</v>
      </c>
      <c r="C10" s="1017" t="s">
        <v>2195</v>
      </c>
      <c r="D10" s="1039">
        <v>0.31419999999999998</v>
      </c>
      <c r="E10" s="1015"/>
      <c r="F10" s="1016"/>
      <c r="G10" s="1015"/>
      <c r="H10" s="1015"/>
      <c r="I10" s="1015"/>
      <c r="J10" s="1015"/>
      <c r="K10" s="1016"/>
      <c r="L10" s="1015"/>
      <c r="M10" s="1015"/>
      <c r="N10" s="1039">
        <v>0.31419999999999998</v>
      </c>
      <c r="O10" s="1015"/>
      <c r="P10" s="1016"/>
      <c r="Q10" s="1015"/>
      <c r="R10" s="1015"/>
      <c r="S10" s="1039">
        <v>0.52559999999999996</v>
      </c>
      <c r="T10" s="1039">
        <v>0.22600000000000001</v>
      </c>
      <c r="U10" s="1015"/>
      <c r="V10" s="1016"/>
      <c r="W10" s="1015"/>
      <c r="X10" s="1015"/>
      <c r="Y10" s="1015"/>
      <c r="Z10" s="1015"/>
      <c r="AA10" s="1016"/>
      <c r="AB10" s="1015"/>
      <c r="AC10" s="1015"/>
      <c r="AD10" s="1039">
        <v>0.22600000000000001</v>
      </c>
      <c r="AE10" s="1015"/>
      <c r="AF10" s="1016"/>
      <c r="AG10" s="1015"/>
      <c r="AH10" s="1015"/>
      <c r="AI10" s="1015"/>
      <c r="AJ10" s="1018"/>
    </row>
    <row r="11" spans="2:36" ht="30">
      <c r="B11" s="1000">
        <v>2</v>
      </c>
      <c r="C11" s="1019" t="s">
        <v>2144</v>
      </c>
      <c r="D11" s="1040">
        <v>0.31419999999999998</v>
      </c>
      <c r="E11" s="1016"/>
      <c r="F11" s="1016"/>
      <c r="G11" s="1016"/>
      <c r="H11" s="1016"/>
      <c r="I11" s="1016"/>
      <c r="J11" s="1016"/>
      <c r="K11" s="1016"/>
      <c r="L11" s="1016"/>
      <c r="M11" s="1016"/>
      <c r="N11" s="1040">
        <v>0.31419999999999998</v>
      </c>
      <c r="O11" s="1016"/>
      <c r="P11" s="1016"/>
      <c r="Q11" s="1016"/>
      <c r="R11" s="1016"/>
      <c r="S11" s="1040">
        <v>0.2001</v>
      </c>
      <c r="T11" s="1040"/>
      <c r="U11" s="1016"/>
      <c r="V11" s="1016"/>
      <c r="W11" s="1016"/>
      <c r="X11" s="1016"/>
      <c r="Y11" s="1016"/>
      <c r="Z11" s="1016"/>
      <c r="AA11" s="1016"/>
      <c r="AB11" s="1016"/>
      <c r="AC11" s="1016"/>
      <c r="AD11" s="1040"/>
      <c r="AE11" s="1016"/>
      <c r="AF11" s="1016"/>
      <c r="AG11" s="1016"/>
      <c r="AH11" s="1016"/>
      <c r="AI11" s="1016"/>
    </row>
    <row r="12" spans="2:36">
      <c r="B12" s="1000">
        <v>3</v>
      </c>
      <c r="C12" s="1020" t="s">
        <v>2196</v>
      </c>
      <c r="D12" s="1040"/>
      <c r="E12" s="1016"/>
      <c r="F12" s="1016"/>
      <c r="G12" s="1016"/>
      <c r="H12" s="1016"/>
      <c r="I12" s="1016"/>
      <c r="J12" s="1016"/>
      <c r="K12" s="1016"/>
      <c r="L12" s="1016"/>
      <c r="M12" s="1016"/>
      <c r="N12" s="1040"/>
      <c r="O12" s="1016"/>
      <c r="P12" s="1016"/>
      <c r="Q12" s="1016"/>
      <c r="R12" s="1016"/>
      <c r="S12" s="1040"/>
      <c r="T12" s="1040"/>
      <c r="U12" s="1016"/>
      <c r="V12" s="1016"/>
      <c r="W12" s="1016"/>
      <c r="X12" s="1016"/>
      <c r="Y12" s="1016"/>
      <c r="Z12" s="1016"/>
      <c r="AA12" s="1016"/>
      <c r="AB12" s="1016"/>
      <c r="AC12" s="1016"/>
      <c r="AD12" s="1040"/>
      <c r="AE12" s="1016"/>
      <c r="AF12" s="1016"/>
      <c r="AG12" s="1016"/>
      <c r="AH12" s="1016"/>
      <c r="AI12" s="1016"/>
    </row>
    <row r="13" spans="2:36">
      <c r="B13" s="1000">
        <v>4</v>
      </c>
      <c r="C13" s="1021" t="s">
        <v>810</v>
      </c>
      <c r="D13" s="1040"/>
      <c r="E13" s="1016"/>
      <c r="F13" s="1016"/>
      <c r="G13" s="1016"/>
      <c r="H13" s="1016"/>
      <c r="I13" s="1016"/>
      <c r="J13" s="1016"/>
      <c r="K13" s="1016"/>
      <c r="L13" s="1016"/>
      <c r="M13" s="1016"/>
      <c r="N13" s="1040"/>
      <c r="O13" s="1016"/>
      <c r="P13" s="1016"/>
      <c r="Q13" s="1016"/>
      <c r="R13" s="1016"/>
      <c r="S13" s="1040"/>
      <c r="T13" s="1040"/>
      <c r="U13" s="1016"/>
      <c r="V13" s="1016"/>
      <c r="W13" s="1016"/>
      <c r="X13" s="1016"/>
      <c r="Y13" s="1016"/>
      <c r="Z13" s="1016"/>
      <c r="AA13" s="1016"/>
      <c r="AB13" s="1016"/>
      <c r="AC13" s="1016"/>
      <c r="AD13" s="1040"/>
      <c r="AE13" s="1016"/>
      <c r="AF13" s="1016"/>
      <c r="AG13" s="1016"/>
      <c r="AH13" s="1016"/>
      <c r="AI13" s="1016"/>
    </row>
    <row r="14" spans="2:36">
      <c r="B14" s="1000">
        <v>5</v>
      </c>
      <c r="C14" s="1021" t="s">
        <v>812</v>
      </c>
      <c r="D14" s="1040"/>
      <c r="E14" s="1016"/>
      <c r="F14" s="1016"/>
      <c r="G14" s="1016"/>
      <c r="H14" s="1016"/>
      <c r="I14" s="1016"/>
      <c r="J14" s="1016"/>
      <c r="K14" s="1016"/>
      <c r="L14" s="1016"/>
      <c r="M14" s="1016"/>
      <c r="N14" s="1040"/>
      <c r="O14" s="1016"/>
      <c r="P14" s="1016"/>
      <c r="Q14" s="1016"/>
      <c r="R14" s="1016"/>
      <c r="S14" s="1040"/>
      <c r="T14" s="1040"/>
      <c r="U14" s="1016"/>
      <c r="V14" s="1016"/>
      <c r="W14" s="1016"/>
      <c r="X14" s="1016"/>
      <c r="Y14" s="1016"/>
      <c r="Z14" s="1016"/>
      <c r="AA14" s="1016"/>
      <c r="AB14" s="1016"/>
      <c r="AC14" s="1016"/>
      <c r="AD14" s="1040"/>
      <c r="AE14" s="1016"/>
      <c r="AF14" s="1016"/>
      <c r="AG14" s="1016"/>
      <c r="AH14" s="1016"/>
      <c r="AI14" s="1016"/>
    </row>
    <row r="15" spans="2:36">
      <c r="B15" s="1000">
        <v>6</v>
      </c>
      <c r="C15" s="1022" t="s">
        <v>2147</v>
      </c>
      <c r="D15" s="1040"/>
      <c r="E15" s="1016"/>
      <c r="F15" s="1016"/>
      <c r="G15" s="1016"/>
      <c r="H15" s="1016"/>
      <c r="I15" s="1016"/>
      <c r="J15" s="1016"/>
      <c r="K15" s="1016"/>
      <c r="L15" s="1016"/>
      <c r="M15" s="1016"/>
      <c r="N15" s="1040"/>
      <c r="O15" s="1016"/>
      <c r="P15" s="1016"/>
      <c r="Q15" s="1016"/>
      <c r="R15" s="1016"/>
      <c r="S15" s="1040"/>
      <c r="T15" s="1040"/>
      <c r="U15" s="1016"/>
      <c r="V15" s="1016"/>
      <c r="W15" s="1016"/>
      <c r="X15" s="1016"/>
      <c r="Y15" s="1016"/>
      <c r="Z15" s="1016"/>
      <c r="AA15" s="1016"/>
      <c r="AB15" s="1016"/>
      <c r="AC15" s="1016"/>
      <c r="AD15" s="1040"/>
      <c r="AE15" s="1016"/>
      <c r="AF15" s="1016"/>
      <c r="AG15" s="1016"/>
      <c r="AH15" s="1016"/>
      <c r="AI15" s="1016"/>
    </row>
    <row r="16" spans="2:36">
      <c r="B16" s="1000">
        <v>7</v>
      </c>
      <c r="C16" s="1022" t="s">
        <v>2197</v>
      </c>
      <c r="D16" s="1040"/>
      <c r="E16" s="1016"/>
      <c r="F16" s="1016"/>
      <c r="G16" s="1016"/>
      <c r="H16" s="1016"/>
      <c r="I16" s="1016"/>
      <c r="J16" s="1016"/>
      <c r="K16" s="1016"/>
      <c r="L16" s="1016"/>
      <c r="M16" s="1016"/>
      <c r="N16" s="1040"/>
      <c r="O16" s="1016"/>
      <c r="P16" s="1016"/>
      <c r="Q16" s="1016"/>
      <c r="R16" s="1016"/>
      <c r="S16" s="1040"/>
      <c r="T16" s="1040"/>
      <c r="U16" s="1016"/>
      <c r="V16" s="1016"/>
      <c r="W16" s="1016"/>
      <c r="X16" s="1016"/>
      <c r="Y16" s="1016"/>
      <c r="Z16" s="1016"/>
      <c r="AA16" s="1016"/>
      <c r="AB16" s="1016"/>
      <c r="AC16" s="1016"/>
      <c r="AD16" s="1040"/>
      <c r="AE16" s="1016"/>
      <c r="AF16" s="1016"/>
      <c r="AG16" s="1016"/>
      <c r="AH16" s="1016"/>
      <c r="AI16" s="1016"/>
    </row>
    <row r="17" spans="2:35">
      <c r="B17" s="1000">
        <v>8</v>
      </c>
      <c r="C17" s="1022" t="s">
        <v>2149</v>
      </c>
      <c r="D17" s="1040"/>
      <c r="E17" s="1016"/>
      <c r="F17" s="1016"/>
      <c r="G17" s="1016"/>
      <c r="H17" s="1016"/>
      <c r="I17" s="1016"/>
      <c r="J17" s="1016"/>
      <c r="K17" s="1016"/>
      <c r="L17" s="1016"/>
      <c r="M17" s="1016"/>
      <c r="N17" s="1040"/>
      <c r="O17" s="1016"/>
      <c r="P17" s="1016"/>
      <c r="Q17" s="1016"/>
      <c r="R17" s="1016"/>
      <c r="S17" s="1040"/>
      <c r="T17" s="1040"/>
      <c r="U17" s="1016"/>
      <c r="V17" s="1016"/>
      <c r="W17" s="988"/>
      <c r="X17" s="1016"/>
      <c r="Y17" s="1016"/>
      <c r="Z17" s="1016"/>
      <c r="AA17" s="1016"/>
      <c r="AB17" s="1016"/>
      <c r="AC17" s="1016"/>
      <c r="AD17" s="1040"/>
      <c r="AE17" s="1016"/>
      <c r="AF17" s="1016"/>
      <c r="AG17" s="1016"/>
      <c r="AH17" s="1016"/>
      <c r="AI17" s="1016"/>
    </row>
    <row r="18" spans="2:35">
      <c r="B18" s="1000">
        <v>9</v>
      </c>
      <c r="C18" s="1020" t="s">
        <v>2198</v>
      </c>
      <c r="D18" s="1040">
        <v>1E-4</v>
      </c>
      <c r="E18" s="1016"/>
      <c r="F18" s="1016"/>
      <c r="G18" s="1016"/>
      <c r="H18" s="1016"/>
      <c r="I18" s="1016"/>
      <c r="J18" s="1016"/>
      <c r="K18" s="1016"/>
      <c r="L18" s="1016"/>
      <c r="M18" s="1016"/>
      <c r="N18" s="1040">
        <v>1E-4</v>
      </c>
      <c r="O18" s="1016"/>
      <c r="P18" s="1016"/>
      <c r="Q18" s="1016"/>
      <c r="R18" s="1016"/>
      <c r="S18" s="1040">
        <v>1E-4</v>
      </c>
      <c r="T18" s="1040"/>
      <c r="U18" s="1016"/>
      <c r="V18" s="1016"/>
      <c r="W18" s="1016"/>
      <c r="X18" s="1016"/>
      <c r="Y18" s="1016"/>
      <c r="Z18" s="1016"/>
      <c r="AA18" s="1016"/>
      <c r="AB18" s="1016"/>
      <c r="AC18" s="1016"/>
      <c r="AD18" s="1040"/>
      <c r="AE18" s="1016"/>
      <c r="AF18" s="1016"/>
      <c r="AG18" s="1016"/>
      <c r="AH18" s="1016"/>
      <c r="AI18" s="1016"/>
    </row>
    <row r="19" spans="2:35">
      <c r="B19" s="1000">
        <v>10</v>
      </c>
      <c r="C19" s="1020" t="s">
        <v>818</v>
      </c>
      <c r="D19" s="1041">
        <v>0.31409999999999999</v>
      </c>
      <c r="E19" s="1023"/>
      <c r="F19" s="1023"/>
      <c r="G19" s="1023"/>
      <c r="H19" s="1023"/>
      <c r="I19" s="1024"/>
      <c r="J19" s="1024"/>
      <c r="K19" s="1024"/>
      <c r="L19" s="1024"/>
      <c r="M19" s="1024"/>
      <c r="N19" s="1041">
        <v>0.31409999999999999</v>
      </c>
      <c r="O19" s="1023"/>
      <c r="P19" s="1023"/>
      <c r="Q19" s="1023"/>
      <c r="R19" s="1023"/>
      <c r="S19" s="1041">
        <v>0.1905</v>
      </c>
      <c r="T19" s="1041">
        <v>0.22600000000000001</v>
      </c>
      <c r="U19" s="1023"/>
      <c r="V19" s="1023"/>
      <c r="W19" s="1023"/>
      <c r="X19" s="1023"/>
      <c r="Y19" s="1024"/>
      <c r="Z19" s="1024"/>
      <c r="AA19" s="1024"/>
      <c r="AB19" s="1024"/>
      <c r="AC19" s="1024"/>
      <c r="AD19" s="1041">
        <v>0.22600000000000001</v>
      </c>
      <c r="AE19" s="1023"/>
      <c r="AF19" s="1023"/>
      <c r="AG19" s="1023"/>
      <c r="AH19" s="1023"/>
      <c r="AI19" s="1016"/>
    </row>
    <row r="20" spans="2:35" ht="30">
      <c r="B20" s="1000">
        <v>11</v>
      </c>
      <c r="C20" s="1022" t="s">
        <v>2151</v>
      </c>
      <c r="D20" s="1040">
        <v>0.309</v>
      </c>
      <c r="E20" s="1016"/>
      <c r="F20" s="1016"/>
      <c r="G20" s="1016"/>
      <c r="H20" s="1016"/>
      <c r="I20" s="1024"/>
      <c r="J20" s="1024"/>
      <c r="K20" s="1024"/>
      <c r="L20" s="1024"/>
      <c r="M20" s="1024"/>
      <c r="N20" s="1040">
        <v>0.309</v>
      </c>
      <c r="O20" s="1016"/>
      <c r="P20" s="1016"/>
      <c r="Q20" s="1016"/>
      <c r="R20" s="1016"/>
      <c r="S20" s="1040">
        <v>0.16850000000000001</v>
      </c>
      <c r="T20" s="1040">
        <v>0.21299999999999999</v>
      </c>
      <c r="U20" s="1016"/>
      <c r="V20" s="1016"/>
      <c r="W20" s="1016"/>
      <c r="X20" s="1016"/>
      <c r="Y20" s="1024"/>
      <c r="Z20" s="1024"/>
      <c r="AA20" s="1024"/>
      <c r="AB20" s="1024"/>
      <c r="AC20" s="1024"/>
      <c r="AD20" s="1040">
        <v>0.21299999999999999</v>
      </c>
      <c r="AE20" s="1016"/>
      <c r="AF20" s="1016"/>
      <c r="AG20" s="1016"/>
      <c r="AH20" s="1016"/>
      <c r="AI20" s="1016"/>
    </row>
    <row r="21" spans="2:35">
      <c r="B21" s="1000">
        <v>12</v>
      </c>
      <c r="C21" s="1022" t="s">
        <v>2152</v>
      </c>
      <c r="D21" s="1040"/>
      <c r="E21" s="1016"/>
      <c r="F21" s="1016"/>
      <c r="G21" s="1016"/>
      <c r="H21" s="1016"/>
      <c r="I21" s="1024"/>
      <c r="J21" s="1024"/>
      <c r="K21" s="1024"/>
      <c r="L21" s="1024"/>
      <c r="M21" s="1024"/>
      <c r="N21" s="1040"/>
      <c r="O21" s="1016"/>
      <c r="P21" s="1016"/>
      <c r="Q21" s="1016"/>
      <c r="R21" s="1016"/>
      <c r="S21" s="1040"/>
      <c r="T21" s="1040"/>
      <c r="U21" s="1016"/>
      <c r="V21" s="1016"/>
      <c r="W21" s="1016"/>
      <c r="X21" s="1016"/>
      <c r="Y21" s="1024"/>
      <c r="Z21" s="1024"/>
      <c r="AA21" s="1024"/>
      <c r="AB21" s="1024"/>
      <c r="AC21" s="1024"/>
      <c r="AD21" s="1040"/>
      <c r="AE21" s="1016"/>
      <c r="AF21" s="1016"/>
      <c r="AG21" s="1016"/>
      <c r="AH21" s="1016"/>
      <c r="AI21" s="1016"/>
    </row>
    <row r="22" spans="2:35">
      <c r="B22" s="1000">
        <v>13</v>
      </c>
      <c r="C22" s="1022" t="s">
        <v>2153</v>
      </c>
      <c r="D22" s="1040">
        <v>5.1000000000000004E-3</v>
      </c>
      <c r="E22" s="1016"/>
      <c r="F22" s="1016"/>
      <c r="G22" s="1016"/>
      <c r="H22" s="1016"/>
      <c r="I22" s="1024"/>
      <c r="J22" s="1024"/>
      <c r="K22" s="1024"/>
      <c r="L22" s="1024"/>
      <c r="M22" s="1024"/>
      <c r="N22" s="1040">
        <v>5.1000000000000004E-3</v>
      </c>
      <c r="O22" s="1016"/>
      <c r="P22" s="1016"/>
      <c r="Q22" s="1016"/>
      <c r="R22" s="1016"/>
      <c r="S22" s="1040">
        <v>4.3E-3</v>
      </c>
      <c r="T22" s="1040">
        <v>1.2999999999999999E-2</v>
      </c>
      <c r="U22" s="1016"/>
      <c r="V22" s="1016"/>
      <c r="W22" s="1016"/>
      <c r="X22" s="1016"/>
      <c r="Y22" s="1024"/>
      <c r="Z22" s="1024"/>
      <c r="AA22" s="1024"/>
      <c r="AB22" s="1024"/>
      <c r="AC22" s="1024"/>
      <c r="AD22" s="1040">
        <v>1.2999999999999999E-2</v>
      </c>
      <c r="AE22" s="1016"/>
      <c r="AF22" s="1016"/>
      <c r="AG22" s="1016"/>
      <c r="AH22" s="1016"/>
      <c r="AI22" s="1016"/>
    </row>
    <row r="23" spans="2:35">
      <c r="B23" s="1000">
        <v>14</v>
      </c>
      <c r="C23" s="1021" t="s">
        <v>2199</v>
      </c>
      <c r="D23" s="1040"/>
      <c r="E23" s="1016"/>
      <c r="F23" s="1016"/>
      <c r="G23" s="1016"/>
      <c r="H23" s="1016"/>
      <c r="I23" s="1024"/>
      <c r="J23" s="1024"/>
      <c r="K23" s="1024"/>
      <c r="L23" s="1024"/>
      <c r="M23" s="1024"/>
      <c r="N23" s="1040"/>
      <c r="O23" s="1016"/>
      <c r="P23" s="1016"/>
      <c r="Q23" s="1016"/>
      <c r="R23" s="1016"/>
      <c r="S23" s="1040">
        <v>9.4999999999999998E-3</v>
      </c>
      <c r="T23" s="1040"/>
      <c r="U23" s="1016"/>
      <c r="V23" s="1016"/>
      <c r="W23" s="1016"/>
      <c r="X23" s="1016"/>
      <c r="Y23" s="1024"/>
      <c r="Z23" s="1024"/>
      <c r="AA23" s="1024"/>
      <c r="AB23" s="1024"/>
      <c r="AC23" s="1024"/>
      <c r="AD23" s="1040"/>
      <c r="AE23" s="1016"/>
      <c r="AF23" s="1016"/>
      <c r="AG23" s="1016"/>
      <c r="AH23" s="1016"/>
      <c r="AI23" s="1016"/>
    </row>
    <row r="24" spans="2:35">
      <c r="B24" s="1000">
        <v>15</v>
      </c>
      <c r="C24" s="986" t="s">
        <v>2155</v>
      </c>
      <c r="D24" s="1040"/>
      <c r="E24" s="1016"/>
      <c r="F24" s="1016"/>
      <c r="G24" s="1016"/>
      <c r="H24" s="1016"/>
      <c r="I24" s="1024"/>
      <c r="J24" s="1024"/>
      <c r="K24" s="1024"/>
      <c r="L24" s="1024"/>
      <c r="M24" s="1024"/>
      <c r="N24" s="1040"/>
      <c r="O24" s="1016"/>
      <c r="P24" s="1016"/>
      <c r="Q24" s="1016"/>
      <c r="R24" s="1016"/>
      <c r="S24" s="1040"/>
      <c r="T24" s="1040"/>
      <c r="U24" s="1016"/>
      <c r="V24" s="1016"/>
      <c r="W24" s="1016"/>
      <c r="X24" s="1016"/>
      <c r="Y24" s="1024"/>
      <c r="Z24" s="1024"/>
      <c r="AA24" s="1024"/>
      <c r="AB24" s="1024"/>
      <c r="AC24" s="1024"/>
      <c r="AD24" s="1040"/>
      <c r="AE24" s="1016"/>
      <c r="AF24" s="1016"/>
      <c r="AG24" s="1016"/>
      <c r="AH24" s="1016"/>
      <c r="AI24" s="1016"/>
    </row>
    <row r="25" spans="2:35">
      <c r="B25" s="1000">
        <v>16</v>
      </c>
      <c r="C25" s="986" t="s">
        <v>2156</v>
      </c>
      <c r="D25" s="1040"/>
      <c r="E25" s="1016"/>
      <c r="F25" s="1016"/>
      <c r="G25" s="1016"/>
      <c r="H25" s="1016"/>
      <c r="I25" s="1023"/>
      <c r="J25" s="1023"/>
      <c r="K25" s="1023"/>
      <c r="L25" s="1023"/>
      <c r="M25" s="1023"/>
      <c r="N25" s="1040"/>
      <c r="O25" s="1023"/>
      <c r="P25" s="1023"/>
      <c r="Q25" s="1023"/>
      <c r="R25" s="1023"/>
      <c r="S25" s="1041">
        <v>9.4999999999999998E-3</v>
      </c>
      <c r="T25" s="1041"/>
      <c r="U25" s="1023"/>
      <c r="V25" s="1023"/>
      <c r="W25" s="1023"/>
      <c r="X25" s="1023"/>
      <c r="Y25" s="1023"/>
      <c r="Z25" s="1023"/>
      <c r="AA25" s="1023"/>
      <c r="AB25" s="1023"/>
      <c r="AC25" s="1023"/>
      <c r="AD25" s="1041"/>
      <c r="AE25" s="1023"/>
      <c r="AF25" s="1023"/>
      <c r="AG25" s="1023"/>
      <c r="AH25" s="1023"/>
      <c r="AI25" s="1016"/>
    </row>
    <row r="26" spans="2:35" ht="30">
      <c r="B26" s="1000">
        <v>17</v>
      </c>
      <c r="C26" s="1025" t="s">
        <v>2157</v>
      </c>
      <c r="D26" s="1040"/>
      <c r="E26" s="1016"/>
      <c r="F26" s="1016"/>
      <c r="G26" s="1016"/>
      <c r="H26" s="1016"/>
      <c r="I26" s="1024"/>
      <c r="J26" s="1024"/>
      <c r="K26" s="1024"/>
      <c r="L26" s="1024"/>
      <c r="M26" s="1024"/>
      <c r="N26" s="1040"/>
      <c r="O26" s="1016"/>
      <c r="P26" s="1016"/>
      <c r="Q26" s="1016"/>
      <c r="R26" s="1016"/>
      <c r="S26" s="1040"/>
      <c r="T26" s="1040"/>
      <c r="U26" s="1016"/>
      <c r="V26" s="1016"/>
      <c r="W26" s="1016"/>
      <c r="X26" s="1016"/>
      <c r="Y26" s="1024"/>
      <c r="Z26" s="1024"/>
      <c r="AA26" s="1024"/>
      <c r="AB26" s="1024"/>
      <c r="AC26" s="1024"/>
      <c r="AD26" s="1040"/>
      <c r="AE26" s="1016"/>
      <c r="AF26" s="1016"/>
      <c r="AG26" s="1016"/>
      <c r="AH26" s="1016"/>
      <c r="AI26" s="1016"/>
    </row>
    <row r="29" spans="2:35">
      <c r="C29" s="1044" t="s">
        <v>2217</v>
      </c>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BDE2-8D9D-42E0-AD14-F9CFBCFCD753}">
  <sheetPr codeName="Sheet60"/>
  <dimension ref="B2:H20"/>
  <sheetViews>
    <sheetView workbookViewId="0">
      <selection activeCell="C2" sqref="C2"/>
    </sheetView>
  </sheetViews>
  <sheetFormatPr defaultColWidth="8.85546875" defaultRowHeight="15"/>
  <cols>
    <col min="1" max="1" width="8.85546875" style="1026"/>
    <col min="2" max="2" width="3.42578125" style="1026" customWidth="1"/>
    <col min="3" max="3" width="55.42578125" style="1026" customWidth="1"/>
    <col min="4" max="4" width="62.140625" style="1026" bestFit="1" customWidth="1"/>
    <col min="5" max="5" width="33.42578125" style="1026" bestFit="1" customWidth="1"/>
    <col min="6" max="6" width="27.42578125" style="1026" customWidth="1"/>
    <col min="7" max="7" width="28.42578125" style="1026" customWidth="1"/>
    <col min="8" max="8" width="64" style="1026" customWidth="1"/>
    <col min="9" max="16384" width="8.85546875" style="1026"/>
  </cols>
  <sheetData>
    <row r="2" spans="2:8">
      <c r="C2" s="1027" t="s">
        <v>2200</v>
      </c>
    </row>
    <row r="4" spans="2:8">
      <c r="C4" s="1028" t="s">
        <v>7</v>
      </c>
      <c r="D4" s="1028" t="s">
        <v>8</v>
      </c>
      <c r="E4" s="1028" t="s">
        <v>9</v>
      </c>
      <c r="F4" s="1028" t="s">
        <v>46</v>
      </c>
      <c r="G4" s="1028" t="s">
        <v>47</v>
      </c>
      <c r="H4" s="1028" t="s">
        <v>155</v>
      </c>
    </row>
    <row r="5" spans="2:8">
      <c r="C5" s="1711" t="s">
        <v>2201</v>
      </c>
      <c r="D5" s="1711" t="s">
        <v>2202</v>
      </c>
      <c r="E5" s="1711" t="s">
        <v>2203</v>
      </c>
      <c r="F5" s="1709" t="s">
        <v>2204</v>
      </c>
      <c r="G5" s="1709" t="s">
        <v>2205</v>
      </c>
      <c r="H5" s="1706" t="s">
        <v>2206</v>
      </c>
    </row>
    <row r="6" spans="2:8">
      <c r="C6" s="1712"/>
      <c r="D6" s="1712"/>
      <c r="E6" s="1712"/>
      <c r="F6" s="1710"/>
      <c r="G6" s="1710"/>
      <c r="H6" s="1708"/>
    </row>
    <row r="7" spans="2:8" ht="14.45" customHeight="1">
      <c r="B7" s="1029">
        <v>1</v>
      </c>
      <c r="C7" s="1706" t="s">
        <v>2207</v>
      </c>
      <c r="D7" s="1029" t="s">
        <v>2196</v>
      </c>
      <c r="E7" s="1029"/>
      <c r="F7" s="1030"/>
      <c r="G7" s="1030"/>
      <c r="H7" s="1029"/>
    </row>
    <row r="8" spans="2:8">
      <c r="B8" s="1029">
        <v>2</v>
      </c>
      <c r="C8" s="1707"/>
      <c r="D8" s="1029" t="s">
        <v>814</v>
      </c>
      <c r="E8" s="1029"/>
      <c r="F8" s="1030"/>
      <c r="G8" s="1030"/>
      <c r="H8" s="1029"/>
    </row>
    <row r="9" spans="2:8">
      <c r="B9" s="1029">
        <v>3</v>
      </c>
      <c r="C9" s="1707"/>
      <c r="D9" s="1031" t="s">
        <v>2037</v>
      </c>
      <c r="E9" s="1029"/>
      <c r="F9" s="1030"/>
      <c r="G9" s="1030"/>
      <c r="H9" s="1029"/>
    </row>
    <row r="10" spans="2:8">
      <c r="B10" s="1029">
        <v>4</v>
      </c>
      <c r="C10" s="1707"/>
      <c r="D10" s="1029" t="s">
        <v>818</v>
      </c>
      <c r="E10" s="1029"/>
      <c r="F10" s="1030"/>
      <c r="G10" s="1030"/>
      <c r="H10" s="1029"/>
    </row>
    <row r="11" spans="2:8">
      <c r="B11" s="1029">
        <v>5</v>
      </c>
      <c r="C11" s="1707"/>
      <c r="D11" s="1031" t="s">
        <v>2038</v>
      </c>
      <c r="E11" s="1029"/>
      <c r="F11" s="1030"/>
      <c r="G11" s="1030"/>
      <c r="H11" s="1029"/>
    </row>
    <row r="12" spans="2:8">
      <c r="B12" s="1029">
        <v>6</v>
      </c>
      <c r="C12" s="1707"/>
      <c r="D12" s="1031" t="s">
        <v>2208</v>
      </c>
      <c r="E12" s="1029"/>
      <c r="F12" s="1030"/>
      <c r="G12" s="1030"/>
      <c r="H12" s="1029"/>
    </row>
    <row r="13" spans="2:8">
      <c r="B13" s="1029">
        <v>7</v>
      </c>
      <c r="C13" s="1708"/>
      <c r="D13" s="1029" t="s">
        <v>2209</v>
      </c>
      <c r="E13" s="1029"/>
      <c r="F13" s="1030"/>
      <c r="G13" s="1030"/>
      <c r="H13" s="1029"/>
    </row>
    <row r="14" spans="2:8" ht="14.45" customHeight="1">
      <c r="B14" s="1029">
        <v>8</v>
      </c>
      <c r="C14" s="1706" t="s">
        <v>2210</v>
      </c>
      <c r="D14" s="1029" t="s">
        <v>2196</v>
      </c>
      <c r="E14" s="1029"/>
      <c r="F14" s="1030"/>
      <c r="G14" s="1030"/>
      <c r="H14" s="1029"/>
    </row>
    <row r="15" spans="2:8" ht="45">
      <c r="B15" s="1029">
        <v>9</v>
      </c>
      <c r="C15" s="1707"/>
      <c r="D15" s="1029" t="s">
        <v>814</v>
      </c>
      <c r="E15" s="1042">
        <v>29.47</v>
      </c>
      <c r="F15" s="1030" t="s">
        <v>1861</v>
      </c>
      <c r="G15" s="1030"/>
      <c r="H15" s="1043" t="s">
        <v>2211</v>
      </c>
    </row>
    <row r="16" spans="2:8" ht="45">
      <c r="B16" s="1029">
        <v>10</v>
      </c>
      <c r="C16" s="1707"/>
      <c r="D16" s="1031" t="s">
        <v>2037</v>
      </c>
      <c r="E16" s="1042">
        <v>29.07</v>
      </c>
      <c r="F16" s="1030" t="s">
        <v>1861</v>
      </c>
      <c r="G16" s="1030"/>
      <c r="H16" s="1043" t="s">
        <v>2211</v>
      </c>
    </row>
    <row r="17" spans="2:8" ht="45">
      <c r="B17" s="1029">
        <v>11</v>
      </c>
      <c r="C17" s="1707"/>
      <c r="D17" s="1029" t="s">
        <v>818</v>
      </c>
      <c r="E17" s="1042">
        <v>43.92</v>
      </c>
      <c r="F17" s="1030" t="s">
        <v>1861</v>
      </c>
      <c r="G17" s="1030"/>
      <c r="H17" s="1043" t="s">
        <v>2212</v>
      </c>
    </row>
    <row r="18" spans="2:8" ht="45">
      <c r="B18" s="1029">
        <v>12</v>
      </c>
      <c r="C18" s="1707"/>
      <c r="D18" s="1031" t="s">
        <v>2038</v>
      </c>
      <c r="E18" s="1042">
        <v>43.92</v>
      </c>
      <c r="F18" s="1030" t="s">
        <v>1861</v>
      </c>
      <c r="G18" s="1030"/>
      <c r="H18" s="1043" t="s">
        <v>2212</v>
      </c>
    </row>
    <row r="19" spans="2:8">
      <c r="B19" s="1029">
        <v>13</v>
      </c>
      <c r="C19" s="1707"/>
      <c r="D19" s="1031" t="s">
        <v>2208</v>
      </c>
      <c r="E19" s="1029"/>
      <c r="F19" s="1030"/>
      <c r="G19" s="1030"/>
      <c r="H19" s="1029"/>
    </row>
    <row r="20" spans="2:8">
      <c r="B20" s="1029">
        <v>14</v>
      </c>
      <c r="C20" s="1708"/>
      <c r="D20" s="1029" t="s">
        <v>2209</v>
      </c>
      <c r="E20" s="1029"/>
      <c r="F20" s="1030"/>
      <c r="G20" s="1030"/>
      <c r="H20" s="1029"/>
    </row>
  </sheetData>
  <mergeCells count="8">
    <mergeCell ref="F5:F6"/>
    <mergeCell ref="G5:G6"/>
    <mergeCell ref="H5:H6"/>
    <mergeCell ref="C7:C13"/>
    <mergeCell ref="C14:C20"/>
    <mergeCell ref="C5:C6"/>
    <mergeCell ref="D5:D6"/>
    <mergeCell ref="E5:E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F101-D263-4462-9F49-AB385D1DDE6A}">
  <sheetPr codeName="Sheet69"/>
  <dimension ref="A1:AD45"/>
  <sheetViews>
    <sheetView zoomScale="85" zoomScaleNormal="85" workbookViewId="0"/>
  </sheetViews>
  <sheetFormatPr defaultColWidth="0" defaultRowHeight="15" zeroHeight="1"/>
  <cols>
    <col min="1" max="1" width="4.5703125" style="964" customWidth="1"/>
    <col min="2" max="2" width="12.85546875" style="1053" customWidth="1"/>
    <col min="3" max="3" width="18.42578125" style="1053" customWidth="1"/>
    <col min="4" max="4" width="10.85546875" style="1053" customWidth="1"/>
    <col min="5" max="5" width="16.140625" style="1053" customWidth="1"/>
    <col min="6" max="6" width="10.5703125" style="1053" customWidth="1"/>
    <col min="7" max="7" width="22.85546875" style="1053" customWidth="1"/>
    <col min="8" max="19" width="16" style="1053" customWidth="1"/>
    <col min="20" max="20" width="4.5703125" style="964" customWidth="1"/>
    <col min="21" max="30" width="16.140625" style="1053" hidden="1" customWidth="1"/>
    <col min="31" max="16384" width="10.85546875" style="1053" hidden="1"/>
  </cols>
  <sheetData>
    <row r="1" spans="1:26"/>
    <row r="2" spans="1:26" ht="25.5">
      <c r="B2" s="1054" t="s">
        <v>2221</v>
      </c>
      <c r="C2" s="1055" t="s">
        <v>2222</v>
      </c>
    </row>
    <row r="3" spans="1:26" ht="38.25">
      <c r="B3" s="1054" t="s">
        <v>2223</v>
      </c>
      <c r="C3" s="1055" t="s">
        <v>2224</v>
      </c>
      <c r="D3"/>
      <c r="E3"/>
    </row>
    <row r="4" spans="1:26" ht="15.75" thickBot="1">
      <c r="A4" s="1056"/>
      <c r="T4" s="1056"/>
    </row>
    <row r="5" spans="1:26" ht="19.5" thickBot="1">
      <c r="A5" s="1056"/>
      <c r="B5" s="1714" t="s">
        <v>2225</v>
      </c>
      <c r="C5" s="1715"/>
      <c r="D5" s="1715"/>
      <c r="E5" s="1715"/>
      <c r="F5" s="1715"/>
      <c r="G5" s="1715"/>
      <c r="H5" s="1715"/>
      <c r="I5" s="1715"/>
      <c r="J5" s="1715"/>
      <c r="K5" s="1715"/>
      <c r="L5" s="1715"/>
      <c r="M5" s="1715"/>
      <c r="N5" s="1715"/>
      <c r="O5" s="1715"/>
      <c r="P5" s="1715"/>
      <c r="Q5" s="1715"/>
      <c r="R5" s="1715"/>
      <c r="S5" s="1716"/>
      <c r="T5" s="1056"/>
    </row>
    <row r="6" spans="1:26" ht="18" customHeight="1">
      <c r="A6" s="1056"/>
      <c r="B6" s="1057"/>
      <c r="T6" s="1056"/>
    </row>
    <row r="7" spans="1:26" ht="45" customHeight="1">
      <c r="A7" s="1056"/>
      <c r="B7" s="1717"/>
      <c r="C7" s="1718" t="s">
        <v>2226</v>
      </c>
      <c r="D7" s="1719"/>
      <c r="E7" s="1720"/>
      <c r="F7" s="1727"/>
      <c r="G7" s="1729" t="s">
        <v>2227</v>
      </c>
      <c r="H7" s="1732" t="s">
        <v>2228</v>
      </c>
      <c r="I7" s="1733"/>
      <c r="J7" s="1734"/>
      <c r="K7" s="1732" t="s">
        <v>2229</v>
      </c>
      <c r="L7" s="1733"/>
      <c r="M7" s="1733"/>
      <c r="N7" s="1733"/>
      <c r="O7" s="1734"/>
      <c r="P7" s="1732" t="s">
        <v>2230</v>
      </c>
      <c r="Q7" s="1733"/>
      <c r="R7" s="1733"/>
      <c r="S7" s="1734"/>
      <c r="T7" s="1056"/>
    </row>
    <row r="8" spans="1:26" ht="51.75" customHeight="1">
      <c r="A8" s="1056"/>
      <c r="B8" s="1717"/>
      <c r="C8" s="1721"/>
      <c r="D8" s="1722"/>
      <c r="E8" s="1723"/>
      <c r="F8" s="1728"/>
      <c r="G8" s="1730"/>
      <c r="H8" s="1728" t="s">
        <v>2231</v>
      </c>
      <c r="I8" s="1735" t="s">
        <v>2232</v>
      </c>
      <c r="J8" s="1735" t="s">
        <v>2233</v>
      </c>
      <c r="K8" s="1713" t="s">
        <v>2234</v>
      </c>
      <c r="L8" s="1738" t="s">
        <v>2235</v>
      </c>
      <c r="M8" s="1738"/>
      <c r="N8" s="1737" t="s">
        <v>2236</v>
      </c>
      <c r="O8" s="1738" t="s">
        <v>2237</v>
      </c>
      <c r="P8" s="1713" t="s">
        <v>2238</v>
      </c>
      <c r="Q8" s="1737" t="s">
        <v>2239</v>
      </c>
      <c r="R8" s="1737" t="s">
        <v>2236</v>
      </c>
      <c r="S8" s="1738" t="s">
        <v>2240</v>
      </c>
    </row>
    <row r="9" spans="1:26" ht="54" customHeight="1">
      <c r="A9" s="1056"/>
      <c r="B9" s="1717"/>
      <c r="C9" s="1721"/>
      <c r="D9" s="1722"/>
      <c r="E9" s="1723"/>
      <c r="F9" s="1728"/>
      <c r="G9" s="1731"/>
      <c r="H9" s="1728"/>
      <c r="I9" s="1735"/>
      <c r="J9" s="1735"/>
      <c r="K9" s="1713"/>
      <c r="L9" s="1059" t="s">
        <v>2241</v>
      </c>
      <c r="M9" s="1058" t="s">
        <v>2242</v>
      </c>
      <c r="N9" s="1737"/>
      <c r="O9" s="1738"/>
      <c r="P9" s="1713"/>
      <c r="Q9" s="1737"/>
      <c r="R9" s="1737"/>
      <c r="S9" s="1738"/>
    </row>
    <row r="10" spans="1:26" ht="15.75" customHeight="1">
      <c r="A10" s="1056"/>
      <c r="B10" s="1717"/>
      <c r="C10" s="1724"/>
      <c r="D10" s="1725"/>
      <c r="E10" s="1726"/>
      <c r="F10" s="1728"/>
      <c r="G10" s="1060" t="s">
        <v>2243</v>
      </c>
      <c r="H10" s="1060" t="s">
        <v>2244</v>
      </c>
      <c r="I10" s="1060" t="s">
        <v>2245</v>
      </c>
      <c r="J10" s="1060" t="s">
        <v>2246</v>
      </c>
      <c r="K10" s="1060" t="s">
        <v>2247</v>
      </c>
      <c r="L10" s="1060" t="s">
        <v>2248</v>
      </c>
      <c r="M10" s="1060" t="s">
        <v>2249</v>
      </c>
      <c r="N10" s="1060" t="s">
        <v>2250</v>
      </c>
      <c r="O10" s="1060" t="s">
        <v>2251</v>
      </c>
      <c r="P10" s="1060" t="s">
        <v>2252</v>
      </c>
      <c r="Q10" s="1060" t="s">
        <v>2253</v>
      </c>
      <c r="R10" s="1060" t="s">
        <v>2254</v>
      </c>
      <c r="S10" s="1060" t="s">
        <v>2255</v>
      </c>
    </row>
    <row r="11" spans="1:26" s="1057" customFormat="1" ht="15" customHeight="1">
      <c r="A11" s="1056"/>
      <c r="B11" s="1739" t="s">
        <v>2256</v>
      </c>
      <c r="C11" s="1739"/>
      <c r="D11" s="1739"/>
      <c r="E11" s="1739"/>
      <c r="F11" s="1062" t="s">
        <v>2243</v>
      </c>
      <c r="G11" s="1063">
        <f>+G12+G13+G14+G17+G21+G22+G23+G25</f>
        <v>7056417</v>
      </c>
      <c r="H11" s="1064"/>
      <c r="I11" s="1063">
        <f t="shared" ref="I11:S11" si="0">+I12+I13+I14+I17+I21+I22+I23+I25</f>
        <v>7056417</v>
      </c>
      <c r="J11" s="1063">
        <f t="shared" si="0"/>
        <v>0</v>
      </c>
      <c r="K11" s="1063">
        <f t="shared" si="0"/>
        <v>3121566</v>
      </c>
      <c r="L11" s="1063">
        <f t="shared" si="0"/>
        <v>6275</v>
      </c>
      <c r="M11" s="1063">
        <f t="shared" si="0"/>
        <v>0</v>
      </c>
      <c r="N11" s="1063">
        <f t="shared" si="0"/>
        <v>0</v>
      </c>
      <c r="O11" s="1063">
        <f t="shared" si="0"/>
        <v>0</v>
      </c>
      <c r="P11" s="1063">
        <f t="shared" si="0"/>
        <v>3889228</v>
      </c>
      <c r="Q11" s="1063">
        <f t="shared" si="0"/>
        <v>244024</v>
      </c>
      <c r="R11" s="1063">
        <f t="shared" si="0"/>
        <v>0</v>
      </c>
      <c r="S11" s="1063">
        <f t="shared" si="0"/>
        <v>0</v>
      </c>
      <c r="T11" s="964"/>
      <c r="U11" s="1053"/>
      <c r="V11" s="1053"/>
      <c r="W11" s="1053"/>
      <c r="X11" s="1053"/>
      <c r="Y11" s="1053"/>
      <c r="Z11" s="1053"/>
    </row>
    <row r="12" spans="1:26">
      <c r="A12" s="1056"/>
      <c r="B12" s="1740" t="s">
        <v>2257</v>
      </c>
      <c r="C12" s="1741" t="s">
        <v>2258</v>
      </c>
      <c r="D12" s="1741"/>
      <c r="E12" s="1741"/>
      <c r="F12" s="1062" t="s">
        <v>2244</v>
      </c>
      <c r="G12" s="1065">
        <f t="shared" ref="G12:G25" si="1">SUM(I12:J12)</f>
        <v>3066931</v>
      </c>
      <c r="H12" s="1066"/>
      <c r="I12" s="1067">
        <v>3066931</v>
      </c>
      <c r="J12" s="1067">
        <v>0</v>
      </c>
      <c r="K12" s="1068">
        <v>3066927</v>
      </c>
      <c r="L12" s="1068">
        <v>0</v>
      </c>
      <c r="M12" s="1068">
        <v>0</v>
      </c>
      <c r="N12" s="1068">
        <v>0</v>
      </c>
      <c r="O12" s="1068">
        <v>0</v>
      </c>
      <c r="P12" s="1068">
        <v>4</v>
      </c>
      <c r="Q12" s="1068">
        <v>0</v>
      </c>
      <c r="R12" s="1068">
        <v>0</v>
      </c>
      <c r="S12" s="1068">
        <v>0</v>
      </c>
    </row>
    <row r="13" spans="1:26">
      <c r="A13" s="1056"/>
      <c r="B13" s="1740"/>
      <c r="C13" s="1741" t="s">
        <v>2259</v>
      </c>
      <c r="D13" s="1741"/>
      <c r="E13" s="1741"/>
      <c r="F13" s="1062" t="s">
        <v>2245</v>
      </c>
      <c r="G13" s="1065">
        <f t="shared" si="1"/>
        <v>37674</v>
      </c>
      <c r="H13" s="1066"/>
      <c r="I13" s="1067">
        <v>37674</v>
      </c>
      <c r="J13" s="1067">
        <v>0</v>
      </c>
      <c r="K13" s="1068">
        <v>37671</v>
      </c>
      <c r="L13" s="1068">
        <v>0</v>
      </c>
      <c r="M13" s="1068">
        <v>0</v>
      </c>
      <c r="N13" s="1068">
        <v>0</v>
      </c>
      <c r="O13" s="1068">
        <v>0</v>
      </c>
      <c r="P13" s="1068">
        <v>3</v>
      </c>
      <c r="Q13" s="1068">
        <v>0</v>
      </c>
      <c r="R13" s="1068">
        <v>0</v>
      </c>
      <c r="S13" s="1068">
        <v>0</v>
      </c>
    </row>
    <row r="14" spans="1:26">
      <c r="A14" s="1056"/>
      <c r="B14" s="1740"/>
      <c r="C14" s="1741" t="s">
        <v>805</v>
      </c>
      <c r="D14" s="1741"/>
      <c r="E14" s="1741"/>
      <c r="F14" s="1062" t="s">
        <v>2246</v>
      </c>
      <c r="G14" s="1065">
        <f>SUM(I14:J14)</f>
        <v>3602638</v>
      </c>
      <c r="H14" s="1066"/>
      <c r="I14" s="1067">
        <v>3602638</v>
      </c>
      <c r="J14" s="1067">
        <v>0</v>
      </c>
      <c r="K14" s="1068">
        <v>0</v>
      </c>
      <c r="L14" s="1068">
        <v>0</v>
      </c>
      <c r="M14" s="1068">
        <v>0</v>
      </c>
      <c r="N14" s="1068">
        <v>0</v>
      </c>
      <c r="O14" s="1068">
        <v>0</v>
      </c>
      <c r="P14" s="1068">
        <v>3562057</v>
      </c>
      <c r="Q14" s="1068">
        <v>0</v>
      </c>
      <c r="R14" s="1068">
        <v>0</v>
      </c>
      <c r="S14" s="1068">
        <v>0</v>
      </c>
    </row>
    <row r="15" spans="1:26">
      <c r="A15" s="1056"/>
      <c r="B15" s="1740"/>
      <c r="C15" s="1741" t="s">
        <v>2260</v>
      </c>
      <c r="D15" s="1741"/>
      <c r="E15" s="1741"/>
      <c r="F15" s="1062" t="s">
        <v>2247</v>
      </c>
      <c r="G15" s="1065">
        <f t="shared" si="1"/>
        <v>2896170</v>
      </c>
      <c r="H15" s="1066"/>
      <c r="I15" s="1067">
        <v>2896170</v>
      </c>
      <c r="J15" s="1067">
        <v>0</v>
      </c>
      <c r="K15" s="1068">
        <v>0</v>
      </c>
      <c r="L15" s="1068">
        <v>0</v>
      </c>
      <c r="M15" s="1068">
        <v>0</v>
      </c>
      <c r="N15" s="1068">
        <v>0</v>
      </c>
      <c r="O15" s="1068">
        <v>0</v>
      </c>
      <c r="P15" s="1068">
        <v>2863547</v>
      </c>
      <c r="Q15" s="1068">
        <v>0</v>
      </c>
      <c r="R15" s="1068">
        <v>0</v>
      </c>
      <c r="S15" s="1068">
        <v>0</v>
      </c>
    </row>
    <row r="16" spans="1:26">
      <c r="A16" s="1056"/>
      <c r="B16" s="1740"/>
      <c r="C16" s="1742" t="s">
        <v>2261</v>
      </c>
      <c r="D16" s="1742"/>
      <c r="E16" s="1742"/>
      <c r="F16" s="1062" t="s">
        <v>2248</v>
      </c>
      <c r="G16" s="1065">
        <f t="shared" si="1"/>
        <v>706468</v>
      </c>
      <c r="H16" s="1066"/>
      <c r="I16" s="1067">
        <v>706468</v>
      </c>
      <c r="J16" s="1067">
        <v>0</v>
      </c>
      <c r="K16" s="1068">
        <v>0</v>
      </c>
      <c r="L16" s="1068">
        <v>0</v>
      </c>
      <c r="M16" s="1068">
        <v>0</v>
      </c>
      <c r="N16" s="1068">
        <v>0</v>
      </c>
      <c r="O16" s="1068">
        <v>0</v>
      </c>
      <c r="P16" s="1068">
        <v>698510</v>
      </c>
      <c r="Q16" s="1068">
        <v>0</v>
      </c>
      <c r="R16" s="1068">
        <v>0</v>
      </c>
      <c r="S16" s="1068">
        <v>0</v>
      </c>
    </row>
    <row r="17" spans="1:26">
      <c r="A17" s="1056"/>
      <c r="B17" s="1740"/>
      <c r="C17" s="1736" t="s">
        <v>820</v>
      </c>
      <c r="D17" s="1736"/>
      <c r="E17" s="1736"/>
      <c r="F17" s="1062" t="s">
        <v>2249</v>
      </c>
      <c r="G17" s="1065">
        <f t="shared" si="1"/>
        <v>336581</v>
      </c>
      <c r="H17" s="1066" t="s">
        <v>2262</v>
      </c>
      <c r="I17" s="1067">
        <v>336581</v>
      </c>
      <c r="J17" s="1067">
        <v>0</v>
      </c>
      <c r="K17" s="1068">
        <v>6275</v>
      </c>
      <c r="L17" s="1068">
        <v>6275</v>
      </c>
      <c r="M17" s="1068">
        <v>0</v>
      </c>
      <c r="N17" s="1068">
        <v>0</v>
      </c>
      <c r="O17" s="1068">
        <v>0</v>
      </c>
      <c r="P17" s="1068">
        <v>325284</v>
      </c>
      <c r="Q17" s="1068">
        <v>244024</v>
      </c>
      <c r="R17" s="1068">
        <v>0</v>
      </c>
      <c r="S17" s="1068">
        <v>0</v>
      </c>
    </row>
    <row r="18" spans="1:26">
      <c r="A18" s="1056"/>
      <c r="B18" s="1740"/>
      <c r="C18" s="1742" t="s">
        <v>2263</v>
      </c>
      <c r="D18" s="1742"/>
      <c r="E18" s="1742"/>
      <c r="F18" s="1062" t="s">
        <v>2250</v>
      </c>
      <c r="G18" s="1065">
        <f t="shared" si="1"/>
        <v>336581</v>
      </c>
      <c r="H18" s="1066" t="s">
        <v>2262</v>
      </c>
      <c r="I18" s="1067">
        <v>336581</v>
      </c>
      <c r="J18" s="1067">
        <v>0</v>
      </c>
      <c r="K18" s="1068">
        <v>6275</v>
      </c>
      <c r="L18" s="1068">
        <v>6275</v>
      </c>
      <c r="M18" s="1068">
        <v>0</v>
      </c>
      <c r="N18" s="1068">
        <v>0</v>
      </c>
      <c r="O18" s="1068">
        <v>0</v>
      </c>
      <c r="P18" s="1068">
        <v>325284</v>
      </c>
      <c r="Q18" s="1068">
        <v>244024</v>
      </c>
      <c r="R18" s="1068">
        <v>0</v>
      </c>
      <c r="S18" s="1068">
        <v>0</v>
      </c>
    </row>
    <row r="19" spans="1:26">
      <c r="A19" s="1056"/>
      <c r="B19" s="1740"/>
      <c r="C19" s="1742" t="s">
        <v>2264</v>
      </c>
      <c r="D19" s="1742"/>
      <c r="E19" s="1742"/>
      <c r="F19" s="1062" t="s">
        <v>2251</v>
      </c>
      <c r="G19" s="1065">
        <f t="shared" si="1"/>
        <v>0</v>
      </c>
      <c r="H19" s="1066" t="s">
        <v>2262</v>
      </c>
      <c r="I19" s="1067">
        <v>0</v>
      </c>
      <c r="J19" s="1067">
        <v>0</v>
      </c>
      <c r="K19" s="1068">
        <v>0</v>
      </c>
      <c r="L19" s="1068">
        <v>0</v>
      </c>
      <c r="M19" s="1068">
        <v>0</v>
      </c>
      <c r="N19" s="1068">
        <v>0</v>
      </c>
      <c r="O19" s="1068">
        <v>0</v>
      </c>
      <c r="P19" s="1068">
        <v>0</v>
      </c>
      <c r="Q19" s="1068">
        <v>0</v>
      </c>
      <c r="R19" s="1068">
        <v>0</v>
      </c>
      <c r="S19" s="1068">
        <v>0</v>
      </c>
    </row>
    <row r="20" spans="1:26">
      <c r="A20" s="1056"/>
      <c r="B20" s="1740"/>
      <c r="C20" s="1742" t="s">
        <v>2265</v>
      </c>
      <c r="D20" s="1742"/>
      <c r="E20" s="1742"/>
      <c r="F20" s="1062" t="s">
        <v>2252</v>
      </c>
      <c r="G20" s="1065">
        <f t="shared" si="1"/>
        <v>0</v>
      </c>
      <c r="H20" s="1066" t="s">
        <v>2262</v>
      </c>
      <c r="I20" s="1067">
        <v>0</v>
      </c>
      <c r="J20" s="1067">
        <v>0</v>
      </c>
      <c r="K20" s="1068">
        <v>0</v>
      </c>
      <c r="L20" s="1068">
        <v>0</v>
      </c>
      <c r="M20" s="1068">
        <v>0</v>
      </c>
      <c r="N20" s="1068">
        <v>0</v>
      </c>
      <c r="O20" s="1068">
        <v>0</v>
      </c>
      <c r="P20" s="1068">
        <v>0</v>
      </c>
      <c r="Q20" s="1068">
        <v>0</v>
      </c>
      <c r="R20" s="1068">
        <v>0</v>
      </c>
      <c r="S20" s="1068">
        <v>0</v>
      </c>
    </row>
    <row r="21" spans="1:26">
      <c r="A21" s="1056"/>
      <c r="B21" s="1740"/>
      <c r="C21" s="1741" t="s">
        <v>592</v>
      </c>
      <c r="D21" s="1741"/>
      <c r="E21" s="1741"/>
      <c r="F21" s="1062" t="s">
        <v>2253</v>
      </c>
      <c r="G21" s="1065">
        <f t="shared" si="1"/>
        <v>1900</v>
      </c>
      <c r="H21" s="1066" t="s">
        <v>2262</v>
      </c>
      <c r="I21" s="1067">
        <v>1900</v>
      </c>
      <c r="J21" s="1067">
        <v>0</v>
      </c>
      <c r="K21" s="1068">
        <v>0</v>
      </c>
      <c r="L21" s="1068">
        <v>0</v>
      </c>
      <c r="M21" s="1068">
        <v>0</v>
      </c>
      <c r="N21" s="1068">
        <v>0</v>
      </c>
      <c r="O21" s="1068">
        <v>0</v>
      </c>
      <c r="P21" s="1068">
        <v>1880</v>
      </c>
      <c r="Q21" s="1068">
        <v>0</v>
      </c>
      <c r="R21" s="1068">
        <v>0</v>
      </c>
      <c r="S21" s="1068">
        <v>0</v>
      </c>
    </row>
    <row r="22" spans="1:26">
      <c r="A22" s="1056"/>
      <c r="B22" s="1740"/>
      <c r="C22" s="1736" t="s">
        <v>2266</v>
      </c>
      <c r="D22" s="1736"/>
      <c r="E22" s="1736"/>
      <c r="F22" s="1062" t="s">
        <v>2254</v>
      </c>
      <c r="G22" s="1065">
        <f t="shared" si="1"/>
        <v>0</v>
      </c>
      <c r="H22" s="1066"/>
      <c r="I22" s="1067">
        <v>0</v>
      </c>
      <c r="J22" s="1067">
        <v>0</v>
      </c>
      <c r="K22" s="1068">
        <v>0</v>
      </c>
      <c r="L22" s="1068">
        <v>0</v>
      </c>
      <c r="M22" s="1068">
        <v>0</v>
      </c>
      <c r="N22" s="1068">
        <v>0</v>
      </c>
      <c r="O22" s="1068">
        <v>0</v>
      </c>
      <c r="P22" s="1068">
        <v>0</v>
      </c>
      <c r="Q22" s="1068">
        <v>0</v>
      </c>
      <c r="R22" s="1068">
        <v>0</v>
      </c>
      <c r="S22" s="1068">
        <v>0</v>
      </c>
    </row>
    <row r="23" spans="1:26">
      <c r="A23" s="1056"/>
      <c r="B23" s="1740"/>
      <c r="C23" s="1736" t="s">
        <v>2162</v>
      </c>
      <c r="D23" s="1736"/>
      <c r="E23" s="1736"/>
      <c r="F23" s="1062" t="s">
        <v>2255</v>
      </c>
      <c r="G23" s="1065">
        <f t="shared" si="1"/>
        <v>0</v>
      </c>
      <c r="H23" s="1066"/>
      <c r="I23" s="1067">
        <v>0</v>
      </c>
      <c r="J23" s="1067">
        <v>0</v>
      </c>
      <c r="K23" s="1068">
        <v>0</v>
      </c>
      <c r="L23" s="1068">
        <v>0</v>
      </c>
      <c r="M23" s="1068">
        <v>0</v>
      </c>
      <c r="N23" s="1068">
        <v>0</v>
      </c>
      <c r="O23" s="1068">
        <v>0</v>
      </c>
      <c r="P23" s="1068">
        <v>0</v>
      </c>
      <c r="Q23" s="1068">
        <v>0</v>
      </c>
      <c r="R23" s="1068">
        <v>0</v>
      </c>
      <c r="S23" s="1068">
        <v>0</v>
      </c>
    </row>
    <row r="24" spans="1:26">
      <c r="A24" s="1056"/>
      <c r="B24" s="1740"/>
      <c r="C24" s="1742" t="s">
        <v>2267</v>
      </c>
      <c r="D24" s="1742"/>
      <c r="E24" s="1742"/>
      <c r="F24" s="1062" t="s">
        <v>2268</v>
      </c>
      <c r="G24" s="1065">
        <f t="shared" si="1"/>
        <v>0</v>
      </c>
      <c r="H24" s="1066"/>
      <c r="I24" s="1067">
        <v>0</v>
      </c>
      <c r="J24" s="1067">
        <v>0</v>
      </c>
      <c r="K24" s="1068">
        <v>0</v>
      </c>
      <c r="L24" s="1068">
        <v>0</v>
      </c>
      <c r="M24" s="1068">
        <v>0</v>
      </c>
      <c r="N24" s="1068">
        <v>0</v>
      </c>
      <c r="O24" s="1068">
        <v>0</v>
      </c>
      <c r="P24" s="1068">
        <v>0</v>
      </c>
      <c r="Q24" s="1068">
        <v>0</v>
      </c>
      <c r="R24" s="1068">
        <v>0</v>
      </c>
      <c r="S24" s="1068">
        <v>0</v>
      </c>
    </row>
    <row r="25" spans="1:26">
      <c r="A25" s="1056"/>
      <c r="B25" s="1740"/>
      <c r="C25" s="1736" t="s">
        <v>1604</v>
      </c>
      <c r="D25" s="1736"/>
      <c r="E25" s="1736"/>
      <c r="F25" s="1062" t="s">
        <v>2269</v>
      </c>
      <c r="G25" s="1065">
        <f t="shared" si="1"/>
        <v>10693</v>
      </c>
      <c r="H25" s="1066"/>
      <c r="I25" s="1067">
        <v>10693</v>
      </c>
      <c r="J25" s="1067">
        <v>0</v>
      </c>
      <c r="K25" s="1068">
        <v>10693</v>
      </c>
      <c r="L25" s="1068">
        <v>0</v>
      </c>
      <c r="M25" s="1068">
        <v>0</v>
      </c>
      <c r="N25" s="1068">
        <v>0</v>
      </c>
      <c r="O25" s="1068">
        <v>0</v>
      </c>
      <c r="P25" s="1068">
        <v>0</v>
      </c>
      <c r="Q25" s="1068">
        <v>0</v>
      </c>
      <c r="R25" s="1068">
        <v>0</v>
      </c>
      <c r="S25" s="1068">
        <v>0</v>
      </c>
    </row>
    <row r="26" spans="1:26" s="1057" customFormat="1" ht="15" customHeight="1">
      <c r="A26" s="1056"/>
      <c r="B26" s="1740" t="s">
        <v>2270</v>
      </c>
      <c r="C26" s="1740"/>
      <c r="D26" s="1740"/>
      <c r="E26" s="1740"/>
      <c r="F26" s="1062" t="s">
        <v>2271</v>
      </c>
      <c r="G26" s="1063">
        <f>G27+G28+G29+G32+G33+G34+G35+G37</f>
        <v>6399267</v>
      </c>
      <c r="H26" s="1064"/>
      <c r="I26" s="1063">
        <f t="shared" ref="I26:S26" si="2">I27+I28+I29+I32+I33+I34+I35+I37</f>
        <v>6399267</v>
      </c>
      <c r="J26" s="1063">
        <f t="shared" si="2"/>
        <v>0</v>
      </c>
      <c r="K26" s="1063">
        <f t="shared" si="2"/>
        <v>0</v>
      </c>
      <c r="L26" s="1063">
        <f t="shared" si="2"/>
        <v>0</v>
      </c>
      <c r="M26" s="1063">
        <f t="shared" si="2"/>
        <v>0</v>
      </c>
      <c r="N26" s="1063">
        <f t="shared" si="2"/>
        <v>0</v>
      </c>
      <c r="O26" s="1063">
        <f t="shared" si="2"/>
        <v>0</v>
      </c>
      <c r="P26" s="1063">
        <f t="shared" si="2"/>
        <v>6419158</v>
      </c>
      <c r="Q26" s="1063">
        <f t="shared" si="2"/>
        <v>0</v>
      </c>
      <c r="R26" s="1063">
        <f t="shared" si="2"/>
        <v>0</v>
      </c>
      <c r="S26" s="1063">
        <f t="shared" si="2"/>
        <v>0</v>
      </c>
      <c r="T26" s="964"/>
    </row>
    <row r="27" spans="1:26" s="1057" customFormat="1">
      <c r="A27" s="1056"/>
      <c r="B27" s="1740" t="s">
        <v>2272</v>
      </c>
      <c r="C27" s="1741" t="s">
        <v>2258</v>
      </c>
      <c r="D27" s="1741"/>
      <c r="E27" s="1741"/>
      <c r="F27" s="1062" t="s">
        <v>2273</v>
      </c>
      <c r="G27" s="1065">
        <f>SUM(I27:J27)</f>
        <v>0</v>
      </c>
      <c r="H27" s="1066"/>
      <c r="I27" s="1067">
        <v>0</v>
      </c>
      <c r="J27" s="1067">
        <v>0</v>
      </c>
      <c r="K27" s="1068">
        <v>0</v>
      </c>
      <c r="L27" s="1068">
        <v>0</v>
      </c>
      <c r="M27" s="1068">
        <v>0</v>
      </c>
      <c r="N27" s="1068">
        <v>0</v>
      </c>
      <c r="O27" s="1068">
        <v>0</v>
      </c>
      <c r="P27" s="1068">
        <v>0</v>
      </c>
      <c r="Q27" s="1068">
        <v>0</v>
      </c>
      <c r="R27" s="1068">
        <v>0</v>
      </c>
      <c r="S27" s="1068">
        <v>0</v>
      </c>
      <c r="T27" s="964"/>
      <c r="U27" s="1053"/>
      <c r="V27" s="1053"/>
      <c r="W27" s="1053"/>
      <c r="X27" s="1053"/>
      <c r="Y27" s="1053"/>
      <c r="Z27" s="1053"/>
    </row>
    <row r="28" spans="1:26">
      <c r="A28" s="1056"/>
      <c r="B28" s="1740"/>
      <c r="C28" s="1741" t="s">
        <v>2259</v>
      </c>
      <c r="D28" s="1741"/>
      <c r="E28" s="1741"/>
      <c r="F28" s="1062" t="s">
        <v>2274</v>
      </c>
      <c r="G28" s="1065">
        <f t="shared" ref="G28:G37" si="3">SUM(I28:J28)</f>
        <v>43000</v>
      </c>
      <c r="H28" s="1066"/>
      <c r="I28" s="1067">
        <v>43000</v>
      </c>
      <c r="J28" s="1067">
        <v>0</v>
      </c>
      <c r="K28" s="1068">
        <v>0</v>
      </c>
      <c r="L28" s="1068">
        <v>0</v>
      </c>
      <c r="M28" s="1068">
        <v>0</v>
      </c>
      <c r="N28" s="1068">
        <v>0</v>
      </c>
      <c r="O28" s="1068">
        <v>0</v>
      </c>
      <c r="P28" s="1068">
        <v>43059</v>
      </c>
      <c r="Q28" s="1068">
        <v>0</v>
      </c>
      <c r="R28" s="1068">
        <v>0</v>
      </c>
      <c r="S28" s="1068">
        <v>0</v>
      </c>
    </row>
    <row r="29" spans="1:26">
      <c r="A29" s="1056"/>
      <c r="B29" s="1740"/>
      <c r="C29" s="1741" t="s">
        <v>2275</v>
      </c>
      <c r="D29" s="1741"/>
      <c r="E29" s="1741"/>
      <c r="F29" s="1062" t="s">
        <v>2276</v>
      </c>
      <c r="G29" s="1065">
        <f t="shared" si="3"/>
        <v>5663117</v>
      </c>
      <c r="H29" s="1066"/>
      <c r="I29" s="1067">
        <v>5663117</v>
      </c>
      <c r="J29" s="1067">
        <v>0</v>
      </c>
      <c r="K29" s="1068">
        <v>0</v>
      </c>
      <c r="L29" s="1068">
        <v>0</v>
      </c>
      <c r="M29" s="1068">
        <v>0</v>
      </c>
      <c r="N29" s="1068">
        <v>0</v>
      </c>
      <c r="O29" s="1068">
        <v>0</v>
      </c>
      <c r="P29" s="1068">
        <v>5687946</v>
      </c>
      <c r="Q29" s="1068">
        <v>0</v>
      </c>
      <c r="R29" s="1068">
        <v>0</v>
      </c>
      <c r="S29" s="1068">
        <v>0</v>
      </c>
    </row>
    <row r="30" spans="1:26">
      <c r="A30" s="1056"/>
      <c r="B30" s="1740"/>
      <c r="C30" s="1743" t="s">
        <v>2260</v>
      </c>
      <c r="D30" s="1743"/>
      <c r="E30" s="1743"/>
      <c r="F30" s="1062" t="s">
        <v>2277</v>
      </c>
      <c r="G30" s="1065">
        <f t="shared" si="3"/>
        <v>2980443</v>
      </c>
      <c r="H30" s="1066"/>
      <c r="I30" s="1067">
        <v>2980443</v>
      </c>
      <c r="J30" s="1067">
        <v>0</v>
      </c>
      <c r="K30" s="1068">
        <v>0</v>
      </c>
      <c r="L30" s="1068">
        <v>0</v>
      </c>
      <c r="M30" s="1068">
        <v>0</v>
      </c>
      <c r="N30" s="1068">
        <v>0</v>
      </c>
      <c r="O30" s="1068">
        <v>0</v>
      </c>
      <c r="P30" s="1068">
        <v>2993510</v>
      </c>
      <c r="Q30" s="1068">
        <v>0</v>
      </c>
      <c r="R30" s="1068">
        <v>0</v>
      </c>
      <c r="S30" s="1068">
        <v>0</v>
      </c>
      <c r="T30" s="1069"/>
    </row>
    <row r="31" spans="1:26">
      <c r="B31" s="1740"/>
      <c r="C31" s="1743" t="s">
        <v>2278</v>
      </c>
      <c r="D31" s="1743"/>
      <c r="E31" s="1743"/>
      <c r="F31" s="1062" t="s">
        <v>2279</v>
      </c>
      <c r="G31" s="1065">
        <f t="shared" si="3"/>
        <v>2682674</v>
      </c>
      <c r="H31" s="1066"/>
      <c r="I31" s="1067">
        <v>2682674</v>
      </c>
      <c r="J31" s="1067">
        <v>0</v>
      </c>
      <c r="K31" s="1068">
        <v>0</v>
      </c>
      <c r="L31" s="1068">
        <v>0</v>
      </c>
      <c r="M31" s="1068">
        <v>0</v>
      </c>
      <c r="N31" s="1068">
        <v>0</v>
      </c>
      <c r="O31" s="1068">
        <v>0</v>
      </c>
      <c r="P31" s="1068">
        <v>2694436</v>
      </c>
      <c r="Q31" s="1068">
        <v>0</v>
      </c>
      <c r="R31" s="1068">
        <v>0</v>
      </c>
      <c r="S31" s="1068">
        <v>0</v>
      </c>
    </row>
    <row r="32" spans="1:26">
      <c r="B32" s="1740"/>
      <c r="C32" s="1736" t="s">
        <v>2280</v>
      </c>
      <c r="D32" s="1736"/>
      <c r="E32" s="1736"/>
      <c r="F32" s="1062" t="s">
        <v>2281</v>
      </c>
      <c r="G32" s="1065">
        <f t="shared" si="3"/>
        <v>443150</v>
      </c>
      <c r="H32" s="1066"/>
      <c r="I32" s="1067">
        <v>443150</v>
      </c>
      <c r="J32" s="1067">
        <v>0</v>
      </c>
      <c r="K32" s="1068">
        <v>0</v>
      </c>
      <c r="L32" s="1068">
        <v>0</v>
      </c>
      <c r="M32" s="1068">
        <v>0</v>
      </c>
      <c r="N32" s="1068">
        <v>0</v>
      </c>
      <c r="O32" s="1068">
        <v>0</v>
      </c>
      <c r="P32" s="1068">
        <v>438435</v>
      </c>
      <c r="Q32" s="1068">
        <v>0</v>
      </c>
      <c r="R32" s="1068">
        <v>0</v>
      </c>
      <c r="S32" s="1068">
        <v>0</v>
      </c>
    </row>
    <row r="33" spans="2:19">
      <c r="B33" s="1740"/>
      <c r="C33" s="1741" t="s">
        <v>592</v>
      </c>
      <c r="D33" s="1741"/>
      <c r="E33" s="1741"/>
      <c r="F33" s="1062" t="s">
        <v>2282</v>
      </c>
      <c r="G33" s="1065">
        <f t="shared" si="3"/>
        <v>250000</v>
      </c>
      <c r="H33" s="1066"/>
      <c r="I33" s="1067">
        <v>250000</v>
      </c>
      <c r="J33" s="1067">
        <v>0</v>
      </c>
      <c r="K33" s="1068">
        <v>0</v>
      </c>
      <c r="L33" s="1068">
        <v>0</v>
      </c>
      <c r="M33" s="1068">
        <v>0</v>
      </c>
      <c r="N33" s="1068">
        <v>0</v>
      </c>
      <c r="O33" s="1068">
        <v>0</v>
      </c>
      <c r="P33" s="1068">
        <v>249718</v>
      </c>
      <c r="Q33" s="1068">
        <v>0</v>
      </c>
      <c r="R33" s="1068">
        <v>0</v>
      </c>
      <c r="S33" s="1068">
        <v>0</v>
      </c>
    </row>
    <row r="34" spans="2:19" ht="14.25" customHeight="1">
      <c r="B34" s="1740"/>
      <c r="C34" s="1736" t="s">
        <v>2266</v>
      </c>
      <c r="D34" s="1736"/>
      <c r="E34" s="1736"/>
      <c r="F34" s="1062" t="s">
        <v>2283</v>
      </c>
      <c r="G34" s="1065">
        <f t="shared" si="3"/>
        <v>0</v>
      </c>
      <c r="H34" s="1066"/>
      <c r="I34" s="1067">
        <v>0</v>
      </c>
      <c r="J34" s="1067">
        <v>0</v>
      </c>
      <c r="K34" s="1068">
        <v>0</v>
      </c>
      <c r="L34" s="1068">
        <v>0</v>
      </c>
      <c r="M34" s="1068">
        <v>0</v>
      </c>
      <c r="N34" s="1068">
        <v>0</v>
      </c>
      <c r="O34" s="1068">
        <v>0</v>
      </c>
      <c r="P34" s="1068">
        <v>0</v>
      </c>
      <c r="Q34" s="1068">
        <v>0</v>
      </c>
      <c r="R34" s="1068">
        <v>0</v>
      </c>
      <c r="S34" s="1068">
        <v>0</v>
      </c>
    </row>
    <row r="35" spans="2:19">
      <c r="B35" s="1740"/>
      <c r="C35" s="1736" t="s">
        <v>2162</v>
      </c>
      <c r="D35" s="1736"/>
      <c r="E35" s="1736"/>
      <c r="F35" s="1062" t="s">
        <v>2284</v>
      </c>
      <c r="G35" s="1065">
        <f t="shared" si="3"/>
        <v>0</v>
      </c>
      <c r="H35" s="1066"/>
      <c r="I35" s="1067">
        <v>0</v>
      </c>
      <c r="J35" s="1067">
        <v>0</v>
      </c>
      <c r="K35" s="1068">
        <v>0</v>
      </c>
      <c r="L35" s="1068">
        <v>0</v>
      </c>
      <c r="M35" s="1068">
        <v>0</v>
      </c>
      <c r="N35" s="1068">
        <v>0</v>
      </c>
      <c r="O35" s="1068">
        <v>0</v>
      </c>
      <c r="P35" s="1068">
        <v>0</v>
      </c>
      <c r="Q35" s="1068">
        <v>0</v>
      </c>
      <c r="R35" s="1068">
        <v>0</v>
      </c>
      <c r="S35" s="1068">
        <v>0</v>
      </c>
    </row>
    <row r="36" spans="2:19">
      <c r="B36" s="1740"/>
      <c r="C36" s="1742" t="s">
        <v>2267</v>
      </c>
      <c r="D36" s="1742"/>
      <c r="E36" s="1742"/>
      <c r="F36" s="1062" t="s">
        <v>2285</v>
      </c>
      <c r="G36" s="1065">
        <f t="shared" si="3"/>
        <v>0</v>
      </c>
      <c r="H36" s="1066"/>
      <c r="I36" s="1067">
        <v>0</v>
      </c>
      <c r="J36" s="1067">
        <v>0</v>
      </c>
      <c r="K36" s="1068">
        <v>0</v>
      </c>
      <c r="L36" s="1068">
        <v>0</v>
      </c>
      <c r="M36" s="1068">
        <v>0</v>
      </c>
      <c r="N36" s="1068">
        <v>0</v>
      </c>
      <c r="O36" s="1068">
        <v>0</v>
      </c>
      <c r="P36" s="1068">
        <v>0</v>
      </c>
      <c r="Q36" s="1068">
        <v>0</v>
      </c>
      <c r="R36" s="1068">
        <v>0</v>
      </c>
      <c r="S36" s="1068">
        <v>0</v>
      </c>
    </row>
    <row r="37" spans="2:19">
      <c r="B37" s="1740"/>
      <c r="C37" s="1736" t="s">
        <v>2286</v>
      </c>
      <c r="D37" s="1736"/>
      <c r="E37" s="1736"/>
      <c r="F37" s="1062" t="s">
        <v>2287</v>
      </c>
      <c r="G37" s="1065">
        <f t="shared" si="3"/>
        <v>0</v>
      </c>
      <c r="H37" s="1066"/>
      <c r="I37" s="1067">
        <v>0</v>
      </c>
      <c r="J37" s="1067">
        <v>0</v>
      </c>
      <c r="K37" s="1068">
        <v>0</v>
      </c>
      <c r="L37" s="1068">
        <v>0</v>
      </c>
      <c r="M37" s="1068">
        <v>0</v>
      </c>
      <c r="N37" s="1068">
        <v>0</v>
      </c>
      <c r="O37" s="1068">
        <v>0</v>
      </c>
      <c r="P37" s="1068">
        <v>0</v>
      </c>
      <c r="Q37" s="1068">
        <v>0</v>
      </c>
      <c r="R37" s="1068">
        <v>0</v>
      </c>
      <c r="S37" s="1068">
        <v>0</v>
      </c>
    </row>
    <row r="38" spans="2:19" s="964" customFormat="1" ht="25.5" customHeight="1">
      <c r="B38" s="1718" t="s">
        <v>2288</v>
      </c>
      <c r="C38" s="1719"/>
      <c r="D38" s="1719"/>
      <c r="E38" s="1719"/>
      <c r="F38" s="1733"/>
      <c r="G38" s="1733"/>
      <c r="H38" s="1733"/>
      <c r="I38" s="1733"/>
      <c r="J38" s="1733"/>
      <c r="K38" s="1733"/>
      <c r="L38" s="1733"/>
      <c r="M38" s="1733"/>
      <c r="N38" s="1733"/>
      <c r="O38" s="1733"/>
      <c r="P38" s="1733"/>
      <c r="Q38" s="1733"/>
      <c r="R38" s="1733"/>
      <c r="S38" s="1733"/>
    </row>
    <row r="39" spans="2:19">
      <c r="B39" s="1070" t="s">
        <v>2289</v>
      </c>
      <c r="C39" s="1071"/>
      <c r="D39" s="1072"/>
      <c r="E39" s="1073"/>
      <c r="F39" s="1074" t="s">
        <v>2290</v>
      </c>
      <c r="G39" s="1075">
        <f>SUM(I39:J39)</f>
        <v>0</v>
      </c>
      <c r="H39" s="1066"/>
      <c r="I39" s="1076">
        <v>0</v>
      </c>
      <c r="J39" s="1076">
        <v>0</v>
      </c>
      <c r="K39" s="1076">
        <v>0</v>
      </c>
      <c r="L39" s="1076">
        <v>0</v>
      </c>
      <c r="M39" s="1076">
        <v>0</v>
      </c>
      <c r="N39" s="1076">
        <v>0</v>
      </c>
      <c r="O39" s="1076">
        <v>0</v>
      </c>
      <c r="P39" s="1076">
        <v>0</v>
      </c>
      <c r="Q39" s="1076">
        <v>0</v>
      </c>
      <c r="R39" s="1076">
        <v>0</v>
      </c>
      <c r="S39" s="1076">
        <v>0</v>
      </c>
    </row>
    <row r="40" spans="2:19">
      <c r="B40" s="1077" t="s">
        <v>2291</v>
      </c>
      <c r="C40" s="1077"/>
      <c r="D40" s="1077"/>
      <c r="E40" s="1078"/>
      <c r="F40" s="1074" t="s">
        <v>2292</v>
      </c>
      <c r="G40" s="1075">
        <f>SUM(I40:J40)</f>
        <v>321836</v>
      </c>
      <c r="H40" s="1066"/>
      <c r="I40" s="1076">
        <v>321836</v>
      </c>
      <c r="J40" s="1076">
        <v>0</v>
      </c>
      <c r="K40" s="1076">
        <v>321836</v>
      </c>
      <c r="L40" s="1076">
        <v>0</v>
      </c>
      <c r="M40" s="1076">
        <v>0</v>
      </c>
      <c r="N40" s="1076">
        <v>0</v>
      </c>
      <c r="O40" s="1076">
        <v>0</v>
      </c>
      <c r="P40" s="1076">
        <v>0</v>
      </c>
      <c r="Q40" s="1076">
        <v>0</v>
      </c>
      <c r="R40" s="1076">
        <v>0</v>
      </c>
      <c r="S40" s="1076">
        <v>0</v>
      </c>
    </row>
    <row r="41" spans="2:19">
      <c r="B41"/>
      <c r="C41"/>
      <c r="D41"/>
      <c r="E41"/>
      <c r="F41"/>
      <c r="G41"/>
      <c r="H41"/>
      <c r="I41"/>
      <c r="J41"/>
      <c r="K41"/>
      <c r="L41"/>
      <c r="M41"/>
      <c r="N41"/>
      <c r="O41"/>
      <c r="P41"/>
      <c r="Q41"/>
      <c r="R41"/>
      <c r="S41"/>
    </row>
    <row r="42" spans="2:19" hidden="1">
      <c r="B42"/>
      <c r="C42"/>
      <c r="D42"/>
      <c r="E42"/>
      <c r="F42"/>
      <c r="G42"/>
      <c r="H42"/>
      <c r="I42"/>
      <c r="J42"/>
      <c r="K42"/>
      <c r="L42"/>
      <c r="M42"/>
      <c r="N42"/>
      <c r="O42"/>
      <c r="P42"/>
      <c r="Q42"/>
      <c r="R42"/>
      <c r="S42"/>
    </row>
    <row r="43" spans="2:19" hidden="1">
      <c r="B43"/>
      <c r="C43"/>
      <c r="D43"/>
      <c r="E43"/>
      <c r="F43"/>
      <c r="G43"/>
      <c r="H43"/>
      <c r="I43"/>
      <c r="J43"/>
      <c r="K43"/>
      <c r="L43"/>
      <c r="M43"/>
      <c r="N43"/>
      <c r="O43"/>
      <c r="P43"/>
      <c r="Q43"/>
      <c r="R43"/>
      <c r="S43"/>
    </row>
    <row r="44" spans="2:19" hidden="1">
      <c r="B44"/>
      <c r="C44"/>
      <c r="D44"/>
      <c r="E44"/>
      <c r="F44"/>
      <c r="G44"/>
      <c r="H44"/>
      <c r="I44"/>
      <c r="J44"/>
      <c r="K44"/>
      <c r="L44"/>
      <c r="M44"/>
      <c r="N44"/>
      <c r="O44"/>
      <c r="P44"/>
      <c r="Q44"/>
      <c r="R44"/>
      <c r="S44"/>
    </row>
    <row r="45" spans="2:19" hidden="1">
      <c r="B45"/>
      <c r="C45"/>
      <c r="D45"/>
      <c r="E45"/>
      <c r="F45"/>
      <c r="G45"/>
      <c r="H45"/>
      <c r="I45"/>
      <c r="J45"/>
      <c r="K45"/>
      <c r="L45"/>
      <c r="M45"/>
      <c r="N45"/>
      <c r="O45"/>
      <c r="P45"/>
      <c r="Q45"/>
      <c r="R45"/>
      <c r="S45"/>
    </row>
  </sheetData>
  <mergeCells count="49">
    <mergeCell ref="B38:S38"/>
    <mergeCell ref="C32:E32"/>
    <mergeCell ref="C33:E33"/>
    <mergeCell ref="C34:E34"/>
    <mergeCell ref="C35:E35"/>
    <mergeCell ref="C36:E36"/>
    <mergeCell ref="C37:E37"/>
    <mergeCell ref="C23:E23"/>
    <mergeCell ref="C24:E24"/>
    <mergeCell ref="C25:E25"/>
    <mergeCell ref="B26:E26"/>
    <mergeCell ref="B27:B37"/>
    <mergeCell ref="C27:E27"/>
    <mergeCell ref="C28:E28"/>
    <mergeCell ref="C29:E29"/>
    <mergeCell ref="C30:E30"/>
    <mergeCell ref="C31:E31"/>
    <mergeCell ref="C17:E17"/>
    <mergeCell ref="C18:E18"/>
    <mergeCell ref="C19:E19"/>
    <mergeCell ref="C20:E20"/>
    <mergeCell ref="C21:E21"/>
    <mergeCell ref="C22:E22"/>
    <mergeCell ref="Q8:Q9"/>
    <mergeCell ref="R8:R9"/>
    <mergeCell ref="S8:S9"/>
    <mergeCell ref="B11:E11"/>
    <mergeCell ref="B12:B25"/>
    <mergeCell ref="C12:E12"/>
    <mergeCell ref="C13:E13"/>
    <mergeCell ref="C14:E14"/>
    <mergeCell ref="C15:E15"/>
    <mergeCell ref="C16:E16"/>
    <mergeCell ref="J8:J9"/>
    <mergeCell ref="K8:K9"/>
    <mergeCell ref="L8:M8"/>
    <mergeCell ref="N8:N9"/>
    <mergeCell ref="O8:O9"/>
    <mergeCell ref="P8:P9"/>
    <mergeCell ref="B5:S5"/>
    <mergeCell ref="B7:B10"/>
    <mergeCell ref="C7:E10"/>
    <mergeCell ref="F7:F10"/>
    <mergeCell ref="G7:G9"/>
    <mergeCell ref="H7:J7"/>
    <mergeCell ref="K7:O7"/>
    <mergeCell ref="P7:S7"/>
    <mergeCell ref="H8:H9"/>
    <mergeCell ref="I8:I9"/>
  </mergeCells>
  <conditionalFormatting sqref="G26:L26">
    <cfRule type="cellIs" dxfId="16" priority="1" stopIfTrue="1" operator="lessThan">
      <formula>0</formula>
    </cfRule>
  </conditionalFormatting>
  <conditionalFormatting sqref="G11:R11">
    <cfRule type="cellIs" dxfId="15" priority="5" stopIfTrue="1" operator="lessThan">
      <formula>0</formula>
    </cfRule>
  </conditionalFormatting>
  <conditionalFormatting sqref="K12:M26">
    <cfRule type="cellIs" dxfId="14" priority="4" stopIfTrue="1" operator="lessThan">
      <formula>0</formula>
    </cfRule>
  </conditionalFormatting>
  <conditionalFormatting sqref="K27:P37">
    <cfRule type="cellIs" dxfId="13" priority="7" stopIfTrue="1" operator="lessThan">
      <formula>0</formula>
    </cfRule>
  </conditionalFormatting>
  <conditionalFormatting sqref="N17:P26">
    <cfRule type="cellIs" dxfId="12" priority="9" stopIfTrue="1" operator="lessThan">
      <formula>0</formula>
    </cfRule>
  </conditionalFormatting>
  <conditionalFormatting sqref="N12:R16">
    <cfRule type="cellIs" dxfId="11" priority="8" stopIfTrue="1" operator="lessThan">
      <formula>0</formula>
    </cfRule>
  </conditionalFormatting>
  <conditionalFormatting sqref="N26:R26">
    <cfRule type="cellIs" dxfId="10" priority="3" stopIfTrue="1" operator="lessThan">
      <formula>0</formula>
    </cfRule>
  </conditionalFormatting>
  <conditionalFormatting sqref="Q17:R37">
    <cfRule type="cellIs" dxfId="9" priority="6" stopIfTrue="1" operator="lessThan">
      <formula>0</formula>
    </cfRule>
  </conditionalFormatting>
  <conditionalFormatting sqref="S11:S37">
    <cfRule type="cellIs" dxfId="8" priority="2" stopIfTrue="1" operator="lessThan">
      <formula>0</formula>
    </cfRule>
  </conditionalFormatting>
  <dataValidations count="2">
    <dataValidation type="custom" operator="greaterThanOrEqual" allowBlank="1" showInputMessage="1" showErrorMessage="1" error="Numeric value expected" sqref="I12:S25 I27:S37 I39:S40" xr:uid="{1F80E583-C977-4C87-8A5A-DFAF2DF0640A}">
      <formula1>ISNUMBER(I12)</formula1>
    </dataValidation>
    <dataValidation type="list" allowBlank="1" showInputMessage="1" showErrorMessage="1" sqref="H12:H25 H27:H37 H39:H40" xr:uid="{B9D6DCB8-7292-4CA2-A217-1692BA83F1EE}">
      <formula1>"Only for EVE , Only for NII, Only for MVC, All metrics (EVE/NII/MVC)"</formula1>
    </dataValidation>
  </dataValidation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AA5-0E02-46B5-B1FF-C60D6CCC2178}">
  <sheetPr codeName="Sheet71"/>
  <dimension ref="A1:AC46"/>
  <sheetViews>
    <sheetView zoomScale="85" zoomScaleNormal="85" workbookViewId="0"/>
  </sheetViews>
  <sheetFormatPr defaultColWidth="0" defaultRowHeight="15" zeroHeight="1" outlineLevelRow="1"/>
  <cols>
    <col min="1" max="1" width="4.5703125" style="964" customWidth="1"/>
    <col min="2" max="2" width="18.85546875" customWidth="1"/>
    <col min="3" max="3" width="16.140625" customWidth="1"/>
    <col min="4" max="4" width="18.85546875" customWidth="1"/>
    <col min="5" max="8" width="10.85546875" customWidth="1"/>
    <col min="9" max="9" width="25.42578125" customWidth="1"/>
    <col min="10" max="12" width="18.85546875" customWidth="1"/>
    <col min="13" max="18" width="20.140625" customWidth="1"/>
    <col min="19" max="19" width="4.5703125" style="964" customWidth="1"/>
    <col min="20" max="21" width="20.140625" hidden="1" customWidth="1"/>
    <col min="22" max="22" width="19.5703125" hidden="1" customWidth="1"/>
    <col min="23" max="23" width="9.5703125" hidden="1" customWidth="1"/>
    <col min="24" max="24" width="8.85546875" hidden="1" customWidth="1"/>
    <col min="25" max="25" width="9.140625" hidden="1" customWidth="1"/>
    <col min="26" max="26" width="20.140625" hidden="1" customWidth="1"/>
    <col min="27" max="16384" width="16.140625" hidden="1"/>
  </cols>
  <sheetData>
    <row r="1" spans="1:29"/>
    <row r="2" spans="1:29" ht="25.5">
      <c r="B2" s="1054" t="s">
        <v>2221</v>
      </c>
      <c r="C2" s="1055" t="s">
        <v>2222</v>
      </c>
    </row>
    <row r="3" spans="1:29" ht="25.5">
      <c r="B3" s="1054" t="s">
        <v>2223</v>
      </c>
      <c r="C3" s="1055" t="s">
        <v>2224</v>
      </c>
    </row>
    <row r="4" spans="1:29" ht="25.5">
      <c r="B4" s="1054" t="s">
        <v>2293</v>
      </c>
      <c r="C4" s="1055" t="s">
        <v>2294</v>
      </c>
    </row>
    <row r="5" spans="1:29" ht="15.75" thickBot="1">
      <c r="A5" s="1056"/>
      <c r="S5" s="1056"/>
    </row>
    <row r="6" spans="1:29" ht="15.75" thickBot="1">
      <c r="A6" s="1056"/>
      <c r="B6" s="1745" t="s">
        <v>2295</v>
      </c>
      <c r="C6" s="1746"/>
      <c r="D6" s="1746"/>
      <c r="E6" s="1746"/>
      <c r="F6" s="1746"/>
      <c r="G6" s="1746"/>
      <c r="H6" s="1746"/>
      <c r="I6" s="1746"/>
      <c r="J6" s="1746"/>
      <c r="K6" s="1746"/>
      <c r="L6" s="1746"/>
      <c r="M6" s="1746"/>
      <c r="N6" s="1746"/>
      <c r="O6" s="1746"/>
      <c r="P6" s="1746"/>
      <c r="Q6" s="1746"/>
      <c r="R6" s="1747"/>
      <c r="S6" s="1056"/>
    </row>
    <row r="7" spans="1:29" s="1080" customFormat="1" ht="18" customHeight="1">
      <c r="A7" s="1056"/>
      <c r="B7" s="1079"/>
      <c r="S7" s="1056"/>
      <c r="W7" s="1056"/>
    </row>
    <row r="8" spans="1:29">
      <c r="A8" s="1056"/>
      <c r="B8" s="1748" t="s">
        <v>2296</v>
      </c>
      <c r="C8" s="1748"/>
      <c r="D8" s="1748"/>
      <c r="E8" s="1748"/>
      <c r="F8" s="1748"/>
      <c r="G8" s="1748"/>
      <c r="H8" s="1748"/>
      <c r="I8" s="1748"/>
      <c r="J8" s="1748"/>
      <c r="K8" s="1748"/>
      <c r="L8" s="1748"/>
      <c r="M8" s="1748"/>
      <c r="N8" s="1748"/>
      <c r="O8" s="1748"/>
      <c r="P8" s="1748"/>
      <c r="Q8" s="1748"/>
      <c r="R8" s="1748"/>
      <c r="S8" s="1056"/>
      <c r="W8" s="1081"/>
      <c r="X8" s="1081"/>
      <c r="Y8" s="1081"/>
      <c r="Z8" s="1081"/>
      <c r="AA8" s="1081"/>
      <c r="AB8" s="1081"/>
      <c r="AC8" s="1081"/>
    </row>
    <row r="9" spans="1:29" ht="15" customHeight="1">
      <c r="A9" s="1056"/>
      <c r="B9" s="1749"/>
      <c r="C9" s="1749"/>
      <c r="D9" s="1749"/>
      <c r="E9" s="1749"/>
      <c r="F9" s="1732" t="s">
        <v>2297</v>
      </c>
      <c r="G9" s="1733"/>
      <c r="H9" s="1733"/>
      <c r="I9" s="1733"/>
      <c r="J9" s="1733"/>
      <c r="K9" s="1733"/>
      <c r="L9" s="1733"/>
      <c r="M9" s="1733"/>
      <c r="N9" s="1733"/>
      <c r="O9" s="1733"/>
      <c r="P9" s="1733"/>
      <c r="Q9" s="1733"/>
      <c r="R9" s="1734"/>
    </row>
    <row r="10" spans="1:29" ht="28.5" customHeight="1">
      <c r="A10" s="1056"/>
      <c r="B10" s="1749"/>
      <c r="C10" s="1749"/>
      <c r="D10" s="1749"/>
      <c r="E10" s="1749"/>
      <c r="F10" s="1732" t="s">
        <v>2298</v>
      </c>
      <c r="G10" s="1733"/>
      <c r="H10" s="1733"/>
      <c r="I10" s="1732" t="s">
        <v>2299</v>
      </c>
      <c r="J10" s="1733"/>
      <c r="K10" s="1733"/>
      <c r="L10" s="1734"/>
      <c r="M10" s="1739" t="s">
        <v>2300</v>
      </c>
      <c r="N10" s="1739"/>
      <c r="O10" s="1739"/>
      <c r="P10" s="1739" t="s">
        <v>2301</v>
      </c>
      <c r="Q10" s="1739"/>
      <c r="R10" s="1739"/>
    </row>
    <row r="11" spans="1:29" ht="51">
      <c r="A11" s="1056"/>
      <c r="B11" s="1749"/>
      <c r="C11" s="1749"/>
      <c r="D11" s="1749"/>
      <c r="E11" s="1749"/>
      <c r="F11" s="1082" t="s">
        <v>2302</v>
      </c>
      <c r="G11" s="1082" t="s">
        <v>2303</v>
      </c>
      <c r="H11" s="1082" t="s">
        <v>2304</v>
      </c>
      <c r="I11" s="1083" t="s">
        <v>2305</v>
      </c>
      <c r="J11" s="1083" t="s">
        <v>2306</v>
      </c>
      <c r="K11" s="1083" t="s">
        <v>2307</v>
      </c>
      <c r="L11" s="1083" t="s">
        <v>2308</v>
      </c>
      <c r="M11" s="1083" t="s">
        <v>2309</v>
      </c>
      <c r="N11" s="1083" t="s">
        <v>2310</v>
      </c>
      <c r="O11" s="1083" t="s">
        <v>2311</v>
      </c>
      <c r="P11" s="1083" t="s">
        <v>2312</v>
      </c>
      <c r="Q11" s="1083" t="s">
        <v>2313</v>
      </c>
      <c r="R11" s="1083" t="s">
        <v>2314</v>
      </c>
    </row>
    <row r="12" spans="1:29" ht="22.5" customHeight="1">
      <c r="A12" s="1056"/>
      <c r="B12" s="1749"/>
      <c r="C12" s="1749"/>
      <c r="D12" s="1749"/>
      <c r="E12" s="1749"/>
      <c r="F12" s="1084" t="s">
        <v>2243</v>
      </c>
      <c r="G12" s="1084" t="s">
        <v>2244</v>
      </c>
      <c r="H12" s="1084" t="s">
        <v>2245</v>
      </c>
      <c r="I12" s="1084" t="s">
        <v>2246</v>
      </c>
      <c r="J12" s="1084" t="s">
        <v>2247</v>
      </c>
      <c r="K12" s="1084" t="s">
        <v>2248</v>
      </c>
      <c r="L12" s="1084" t="s">
        <v>2249</v>
      </c>
      <c r="M12" s="1084" t="s">
        <v>2250</v>
      </c>
      <c r="N12" s="1084" t="s">
        <v>2251</v>
      </c>
      <c r="O12" s="1084" t="s">
        <v>2252</v>
      </c>
      <c r="P12" s="1084" t="s">
        <v>2253</v>
      </c>
      <c r="Q12" s="1084" t="s">
        <v>2254</v>
      </c>
      <c r="R12" s="1084" t="s">
        <v>2255</v>
      </c>
    </row>
    <row r="13" spans="1:29" outlineLevel="1">
      <c r="A13" s="1056"/>
      <c r="B13" s="1739" t="s">
        <v>2172</v>
      </c>
      <c r="C13" s="1739"/>
      <c r="D13" s="1739"/>
      <c r="E13" s="1085" t="s">
        <v>2243</v>
      </c>
      <c r="F13" s="1086">
        <v>0</v>
      </c>
      <c r="G13" s="1086">
        <v>0</v>
      </c>
      <c r="H13" s="1086">
        <v>0</v>
      </c>
      <c r="I13" s="1087">
        <f>+I14+I15+I16+I19+I23+I24+I25+I27</f>
        <v>320919</v>
      </c>
      <c r="J13" s="1088">
        <f>+J14+J15+J16+J19+J23+J24+J25+J27</f>
        <v>320919</v>
      </c>
      <c r="K13" s="1088">
        <f>+K14+K15+K16+K19+K23+K24+K25+K27</f>
        <v>0</v>
      </c>
      <c r="L13" s="1088">
        <f t="shared" ref="L13:N13" si="0">+L14+L15+L16+L19+L23+L24+L25+L27</f>
        <v>0</v>
      </c>
      <c r="M13" s="1088">
        <f t="shared" si="0"/>
        <v>6778</v>
      </c>
      <c r="N13" s="1088">
        <f t="shared" si="0"/>
        <v>-1687</v>
      </c>
      <c r="O13" s="1088">
        <f>+O14+O15+O16+O19+O23+O24+O25+O27</f>
        <v>0</v>
      </c>
      <c r="P13" s="1088">
        <f>+P14+P15+P16+P19+P23+P24+P25+P27</f>
        <v>0</v>
      </c>
      <c r="Q13" s="1088">
        <f>+Q14+Q15+Q16+Q19+Q23+Q24+Q25+Q27</f>
        <v>0</v>
      </c>
      <c r="R13" s="1088">
        <f>+R14+R15+R16+R19+R23+R24+R25+R27</f>
        <v>0</v>
      </c>
    </row>
    <row r="14" spans="1:29" outlineLevel="1">
      <c r="A14" s="1056"/>
      <c r="B14" s="1750" t="s">
        <v>2315</v>
      </c>
      <c r="C14" s="1750"/>
      <c r="D14" s="1750"/>
      <c r="E14" s="1085" t="s">
        <v>2244</v>
      </c>
      <c r="F14" s="1086">
        <v>0</v>
      </c>
      <c r="G14" s="1086">
        <v>0</v>
      </c>
      <c r="H14" s="1086">
        <v>0</v>
      </c>
      <c r="I14" s="1086">
        <v>0</v>
      </c>
      <c r="J14" s="1086">
        <v>0</v>
      </c>
      <c r="K14" s="1086">
        <v>0</v>
      </c>
      <c r="L14" s="1086">
        <v>0</v>
      </c>
      <c r="M14" s="1086">
        <v>0</v>
      </c>
      <c r="N14" s="1086">
        <v>0</v>
      </c>
      <c r="O14" s="1086">
        <v>0</v>
      </c>
      <c r="P14" s="1089">
        <v>0</v>
      </c>
      <c r="Q14" s="1089">
        <v>0</v>
      </c>
      <c r="R14" s="1089">
        <v>0</v>
      </c>
    </row>
    <row r="15" spans="1:29" outlineLevel="1">
      <c r="A15" s="1056"/>
      <c r="B15" s="1751" t="s">
        <v>2316</v>
      </c>
      <c r="C15" s="1751"/>
      <c r="D15" s="1751"/>
      <c r="E15" s="1085" t="s">
        <v>2245</v>
      </c>
      <c r="F15" s="1086">
        <v>0</v>
      </c>
      <c r="G15" s="1086">
        <v>0</v>
      </c>
      <c r="H15" s="1086">
        <v>0</v>
      </c>
      <c r="I15" s="1086">
        <v>0</v>
      </c>
      <c r="J15" s="1086">
        <v>0</v>
      </c>
      <c r="K15" s="1086">
        <v>0</v>
      </c>
      <c r="L15" s="1086">
        <v>0</v>
      </c>
      <c r="M15" s="1086">
        <v>0</v>
      </c>
      <c r="N15" s="1086">
        <v>0</v>
      </c>
      <c r="O15" s="1086">
        <v>0</v>
      </c>
      <c r="P15" s="1089">
        <v>0</v>
      </c>
      <c r="Q15" s="1089">
        <v>0</v>
      </c>
      <c r="R15" s="1089">
        <v>0</v>
      </c>
    </row>
    <row r="16" spans="1:29" ht="15" customHeight="1" outlineLevel="1">
      <c r="A16" s="1056"/>
      <c r="B16" s="1751" t="s">
        <v>805</v>
      </c>
      <c r="C16" s="1751"/>
      <c r="D16" s="1751"/>
      <c r="E16" s="1085" t="s">
        <v>2246</v>
      </c>
      <c r="F16" s="1086">
        <v>0</v>
      </c>
      <c r="G16" s="1086">
        <v>0</v>
      </c>
      <c r="H16" s="1086">
        <v>0</v>
      </c>
      <c r="I16" s="1086">
        <v>0</v>
      </c>
      <c r="J16" s="1086">
        <v>0</v>
      </c>
      <c r="K16" s="1086">
        <v>0</v>
      </c>
      <c r="L16" s="1086">
        <v>0</v>
      </c>
      <c r="M16" s="1086">
        <v>0</v>
      </c>
      <c r="N16" s="1086">
        <v>0</v>
      </c>
      <c r="O16" s="1086">
        <v>0</v>
      </c>
      <c r="P16" s="1089">
        <v>0</v>
      </c>
      <c r="Q16" s="1089">
        <v>0</v>
      </c>
      <c r="R16" s="1089">
        <v>0</v>
      </c>
    </row>
    <row r="17" spans="1:19" outlineLevel="1">
      <c r="A17" s="1056"/>
      <c r="B17" s="1744" t="s">
        <v>2260</v>
      </c>
      <c r="C17" s="1744"/>
      <c r="D17" s="1744"/>
      <c r="E17" s="1085" t="s">
        <v>2247</v>
      </c>
      <c r="F17" s="1086">
        <v>0</v>
      </c>
      <c r="G17" s="1086">
        <v>0</v>
      </c>
      <c r="H17" s="1086">
        <v>0</v>
      </c>
      <c r="I17" s="1086">
        <v>0</v>
      </c>
      <c r="J17" s="1086">
        <v>0</v>
      </c>
      <c r="K17" s="1086">
        <v>0</v>
      </c>
      <c r="L17" s="1086">
        <v>0</v>
      </c>
      <c r="M17" s="1086">
        <v>0</v>
      </c>
      <c r="N17" s="1086">
        <v>0</v>
      </c>
      <c r="O17" s="1086">
        <v>0</v>
      </c>
      <c r="P17" s="1090"/>
      <c r="Q17" s="1090"/>
      <c r="R17" s="1090"/>
    </row>
    <row r="18" spans="1:19" outlineLevel="1">
      <c r="A18" s="1056"/>
      <c r="B18" s="1744" t="s">
        <v>2278</v>
      </c>
      <c r="C18" s="1744"/>
      <c r="D18" s="1744"/>
      <c r="E18" s="1085" t="s">
        <v>2248</v>
      </c>
      <c r="F18" s="1086">
        <v>0</v>
      </c>
      <c r="G18" s="1086">
        <v>0</v>
      </c>
      <c r="H18" s="1086">
        <v>0</v>
      </c>
      <c r="I18" s="1086">
        <v>0</v>
      </c>
      <c r="J18" s="1086">
        <v>0</v>
      </c>
      <c r="K18" s="1086">
        <v>0</v>
      </c>
      <c r="L18" s="1086">
        <v>0</v>
      </c>
      <c r="M18" s="1086">
        <v>0</v>
      </c>
      <c r="N18" s="1086">
        <v>0</v>
      </c>
      <c r="O18" s="1086">
        <v>0</v>
      </c>
      <c r="P18" s="1090"/>
      <c r="Q18" s="1090"/>
      <c r="R18" s="1090"/>
    </row>
    <row r="19" spans="1:19" outlineLevel="1">
      <c r="A19" s="1056"/>
      <c r="B19" s="1744" t="s">
        <v>820</v>
      </c>
      <c r="C19" s="1744"/>
      <c r="D19" s="1744"/>
      <c r="E19" s="1085" t="s">
        <v>2249</v>
      </c>
      <c r="F19" s="1086">
        <v>0</v>
      </c>
      <c r="G19" s="1086">
        <v>176</v>
      </c>
      <c r="H19" s="1086">
        <v>0</v>
      </c>
      <c r="I19" s="1086">
        <v>319092</v>
      </c>
      <c r="J19" s="1086">
        <v>319092</v>
      </c>
      <c r="K19" s="1086">
        <v>0</v>
      </c>
      <c r="L19" s="1086">
        <v>0</v>
      </c>
      <c r="M19" s="1086">
        <v>6778</v>
      </c>
      <c r="N19" s="1086">
        <v>-1687</v>
      </c>
      <c r="O19" s="1086">
        <v>0</v>
      </c>
      <c r="P19" s="1089">
        <v>0</v>
      </c>
      <c r="Q19" s="1089">
        <v>0</v>
      </c>
      <c r="R19" s="1089">
        <v>0</v>
      </c>
    </row>
    <row r="20" spans="1:19" outlineLevel="1">
      <c r="A20" s="1056"/>
      <c r="B20" s="1752" t="s">
        <v>2317</v>
      </c>
      <c r="C20" s="1752"/>
      <c r="D20" s="1752"/>
      <c r="E20" s="1085" t="s">
        <v>2250</v>
      </c>
      <c r="F20" s="1086">
        <v>0</v>
      </c>
      <c r="G20" s="1086">
        <v>176</v>
      </c>
      <c r="H20" s="1086">
        <v>0</v>
      </c>
      <c r="I20" s="1086">
        <v>319092</v>
      </c>
      <c r="J20" s="1086">
        <v>319092</v>
      </c>
      <c r="K20" s="1086">
        <v>0</v>
      </c>
      <c r="L20" s="1086">
        <v>0</v>
      </c>
      <c r="M20" s="1086">
        <v>6778</v>
      </c>
      <c r="N20" s="1086">
        <v>-1687</v>
      </c>
      <c r="O20" s="1086">
        <v>0</v>
      </c>
      <c r="P20" s="1089">
        <v>0</v>
      </c>
      <c r="Q20" s="1089">
        <v>0</v>
      </c>
      <c r="R20" s="1089">
        <v>0</v>
      </c>
    </row>
    <row r="21" spans="1:19" outlineLevel="1">
      <c r="A21" s="1056"/>
      <c r="B21" s="1752" t="s">
        <v>2318</v>
      </c>
      <c r="C21" s="1752"/>
      <c r="D21" s="1752"/>
      <c r="E21" s="1085" t="s">
        <v>2251</v>
      </c>
      <c r="F21" s="1086">
        <v>0</v>
      </c>
      <c r="G21" s="1086">
        <v>0</v>
      </c>
      <c r="H21" s="1086">
        <v>0</v>
      </c>
      <c r="I21" s="1086">
        <v>0</v>
      </c>
      <c r="J21" s="1086">
        <v>0</v>
      </c>
      <c r="K21" s="1086">
        <v>0</v>
      </c>
      <c r="L21" s="1086">
        <v>0</v>
      </c>
      <c r="M21" s="1086">
        <v>0</v>
      </c>
      <c r="N21" s="1086">
        <v>0</v>
      </c>
      <c r="O21" s="1086">
        <v>0</v>
      </c>
      <c r="P21" s="1089">
        <v>0</v>
      </c>
      <c r="Q21" s="1089">
        <v>0</v>
      </c>
      <c r="R21" s="1089">
        <v>0</v>
      </c>
    </row>
    <row r="22" spans="1:19" outlineLevel="1">
      <c r="A22" s="1056"/>
      <c r="B22" s="1752" t="s">
        <v>2265</v>
      </c>
      <c r="C22" s="1752"/>
      <c r="D22" s="1752"/>
      <c r="E22" s="1085" t="s">
        <v>2252</v>
      </c>
      <c r="F22" s="1086">
        <v>0</v>
      </c>
      <c r="G22" s="1086">
        <v>0</v>
      </c>
      <c r="H22" s="1086">
        <v>0</v>
      </c>
      <c r="I22" s="1086">
        <v>0</v>
      </c>
      <c r="J22" s="1086">
        <v>0</v>
      </c>
      <c r="K22" s="1086">
        <v>0</v>
      </c>
      <c r="L22" s="1086">
        <v>0</v>
      </c>
      <c r="M22" s="1086">
        <v>0</v>
      </c>
      <c r="N22" s="1086">
        <v>0</v>
      </c>
      <c r="O22" s="1086">
        <v>0</v>
      </c>
      <c r="P22" s="1089">
        <v>0</v>
      </c>
      <c r="Q22" s="1089">
        <v>0</v>
      </c>
      <c r="R22" s="1089">
        <v>0</v>
      </c>
    </row>
    <row r="23" spans="1:19" outlineLevel="1">
      <c r="A23" s="1056"/>
      <c r="B23" s="1744" t="s">
        <v>592</v>
      </c>
      <c r="C23" s="1744"/>
      <c r="D23" s="1744"/>
      <c r="E23" s="1085" t="s">
        <v>2253</v>
      </c>
      <c r="F23" s="1086">
        <v>0</v>
      </c>
      <c r="G23" s="1086">
        <v>0</v>
      </c>
      <c r="H23" s="1086">
        <v>0</v>
      </c>
      <c r="I23" s="1086">
        <v>1827</v>
      </c>
      <c r="J23" s="1086">
        <v>1827</v>
      </c>
      <c r="K23" s="1086">
        <v>0</v>
      </c>
      <c r="L23" s="1086">
        <v>0</v>
      </c>
      <c r="M23" s="1086">
        <v>0</v>
      </c>
      <c r="N23" s="1086">
        <v>0</v>
      </c>
      <c r="O23" s="1086">
        <v>0</v>
      </c>
      <c r="P23" s="1089">
        <v>0</v>
      </c>
      <c r="Q23" s="1089">
        <v>0</v>
      </c>
      <c r="R23" s="1089">
        <v>0</v>
      </c>
    </row>
    <row r="24" spans="1:19" outlineLevel="1">
      <c r="A24" s="1056"/>
      <c r="B24" s="1744" t="s">
        <v>2266</v>
      </c>
      <c r="C24" s="1744"/>
      <c r="D24" s="1744"/>
      <c r="E24" s="1085" t="s">
        <v>2254</v>
      </c>
      <c r="F24" s="1086">
        <v>0</v>
      </c>
      <c r="G24" s="1086">
        <v>0</v>
      </c>
      <c r="H24" s="1086">
        <v>0</v>
      </c>
      <c r="I24" s="1086">
        <v>0</v>
      </c>
      <c r="J24" s="1086">
        <v>0</v>
      </c>
      <c r="K24" s="1086">
        <v>0</v>
      </c>
      <c r="L24" s="1086">
        <v>0</v>
      </c>
      <c r="M24" s="1086">
        <v>0</v>
      </c>
      <c r="N24" s="1086">
        <v>0</v>
      </c>
      <c r="O24" s="1086">
        <v>0</v>
      </c>
      <c r="P24" s="1089">
        <v>0</v>
      </c>
      <c r="Q24" s="1089">
        <v>0</v>
      </c>
      <c r="R24" s="1089">
        <v>0</v>
      </c>
    </row>
    <row r="25" spans="1:19" outlineLevel="1">
      <c r="A25" s="1056"/>
      <c r="B25" s="1744" t="s">
        <v>2162</v>
      </c>
      <c r="C25" s="1744"/>
      <c r="D25" s="1744"/>
      <c r="E25" s="1085" t="s">
        <v>2255</v>
      </c>
      <c r="F25" s="1086">
        <v>0</v>
      </c>
      <c r="G25" s="1086">
        <v>0</v>
      </c>
      <c r="H25" s="1086">
        <v>0</v>
      </c>
      <c r="I25" s="1086">
        <v>0</v>
      </c>
      <c r="J25" s="1086">
        <v>0</v>
      </c>
      <c r="K25" s="1086">
        <v>0</v>
      </c>
      <c r="L25" s="1086">
        <v>0</v>
      </c>
      <c r="M25" s="1086">
        <v>0</v>
      </c>
      <c r="N25" s="1086">
        <v>0</v>
      </c>
      <c r="O25" s="1086">
        <v>0</v>
      </c>
      <c r="P25" s="1089">
        <v>0</v>
      </c>
      <c r="Q25" s="1089">
        <v>0</v>
      </c>
      <c r="R25" s="1089">
        <v>0</v>
      </c>
    </row>
    <row r="26" spans="1:19" outlineLevel="1">
      <c r="A26" s="1056"/>
      <c r="B26" s="1753" t="s">
        <v>2319</v>
      </c>
      <c r="C26" s="1753"/>
      <c r="D26" s="1753"/>
      <c r="E26" s="1085" t="s">
        <v>2268</v>
      </c>
      <c r="F26" s="1086">
        <v>0</v>
      </c>
      <c r="G26" s="1086">
        <v>0</v>
      </c>
      <c r="H26" s="1086">
        <v>0</v>
      </c>
      <c r="I26" s="1086">
        <v>0</v>
      </c>
      <c r="J26" s="1086">
        <v>0</v>
      </c>
      <c r="K26" s="1086">
        <v>0</v>
      </c>
      <c r="L26" s="1086">
        <v>0</v>
      </c>
      <c r="M26" s="1086">
        <v>0</v>
      </c>
      <c r="N26" s="1086">
        <v>0</v>
      </c>
      <c r="O26" s="1086">
        <v>0</v>
      </c>
      <c r="P26" s="1089">
        <v>0</v>
      </c>
      <c r="Q26" s="1089">
        <v>0</v>
      </c>
      <c r="R26" s="1089">
        <v>0</v>
      </c>
    </row>
    <row r="27" spans="1:19" outlineLevel="1">
      <c r="A27" s="1056"/>
      <c r="B27" s="1744" t="s">
        <v>1604</v>
      </c>
      <c r="C27" s="1744"/>
      <c r="D27" s="1744"/>
      <c r="E27" s="1085" t="s">
        <v>2269</v>
      </c>
      <c r="F27" s="1086">
        <v>0</v>
      </c>
      <c r="G27" s="1086">
        <v>0</v>
      </c>
      <c r="H27" s="1086">
        <v>0</v>
      </c>
      <c r="I27" s="1091">
        <v>0</v>
      </c>
      <c r="J27" s="1091">
        <v>0</v>
      </c>
      <c r="K27" s="1091">
        <v>0</v>
      </c>
      <c r="L27" s="1091">
        <v>0</v>
      </c>
      <c r="M27" s="1091">
        <v>0</v>
      </c>
      <c r="N27" s="1091">
        <v>0</v>
      </c>
      <c r="O27" s="1091">
        <v>0</v>
      </c>
      <c r="P27" s="1089">
        <v>0</v>
      </c>
      <c r="Q27" s="1089">
        <v>0</v>
      </c>
      <c r="R27" s="1089">
        <v>0</v>
      </c>
    </row>
    <row r="28" spans="1:19" ht="15" customHeight="1" outlineLevel="1">
      <c r="A28" s="1056"/>
      <c r="B28" s="1739" t="s">
        <v>2320</v>
      </c>
      <c r="C28" s="1739"/>
      <c r="D28" s="1739"/>
      <c r="E28" s="1085" t="s">
        <v>2271</v>
      </c>
      <c r="F28" s="1086">
        <v>0</v>
      </c>
      <c r="G28" s="1086">
        <v>0</v>
      </c>
      <c r="H28" s="1086">
        <v>0</v>
      </c>
      <c r="I28" s="1087">
        <f>+I29+I30+I31+I6+I33+I34+I35+I36+I38</f>
        <v>0</v>
      </c>
      <c r="J28" s="1087">
        <f>+J29+J30+J31+J6+J33+J34+J35+J36+J38</f>
        <v>0</v>
      </c>
      <c r="K28" s="1087">
        <f t="shared" ref="K28:R28" si="1">+K29+K30+K31+K33+K34+K35+K36+K38</f>
        <v>0</v>
      </c>
      <c r="L28" s="1087">
        <f t="shared" si="1"/>
        <v>0</v>
      </c>
      <c r="M28" s="1087">
        <f t="shared" si="1"/>
        <v>0</v>
      </c>
      <c r="N28" s="1087">
        <f t="shared" si="1"/>
        <v>0</v>
      </c>
      <c r="O28" s="1087">
        <f t="shared" si="1"/>
        <v>0</v>
      </c>
      <c r="P28" s="1087">
        <f t="shared" si="1"/>
        <v>0</v>
      </c>
      <c r="Q28" s="1087">
        <f t="shared" si="1"/>
        <v>0</v>
      </c>
      <c r="R28" s="1087">
        <f t="shared" si="1"/>
        <v>0</v>
      </c>
    </row>
    <row r="29" spans="1:19" outlineLevel="1">
      <c r="A29" s="1056"/>
      <c r="B29" s="1744" t="s">
        <v>2315</v>
      </c>
      <c r="C29" s="1744"/>
      <c r="D29" s="1744"/>
      <c r="E29" s="1085" t="s">
        <v>2273</v>
      </c>
      <c r="F29" s="1086">
        <v>0</v>
      </c>
      <c r="G29" s="1086">
        <v>0</v>
      </c>
      <c r="H29" s="1086">
        <v>0</v>
      </c>
      <c r="I29" s="1086">
        <v>0</v>
      </c>
      <c r="J29" s="1086">
        <v>0</v>
      </c>
      <c r="K29" s="1086">
        <v>0</v>
      </c>
      <c r="L29" s="1086">
        <v>0</v>
      </c>
      <c r="M29" s="1086">
        <v>0</v>
      </c>
      <c r="N29" s="1086">
        <v>0</v>
      </c>
      <c r="O29" s="1086">
        <v>0</v>
      </c>
      <c r="P29" s="1089">
        <v>0</v>
      </c>
      <c r="Q29" s="1089">
        <v>0</v>
      </c>
      <c r="R29" s="1089">
        <v>0</v>
      </c>
    </row>
    <row r="30" spans="1:19" outlineLevel="1">
      <c r="A30" s="1056"/>
      <c r="B30" s="1744" t="s">
        <v>2259</v>
      </c>
      <c r="C30" s="1744"/>
      <c r="D30" s="1744"/>
      <c r="E30" s="1085" t="s">
        <v>2274</v>
      </c>
      <c r="F30" s="1086">
        <v>0</v>
      </c>
      <c r="G30" s="1086">
        <v>0</v>
      </c>
      <c r="H30" s="1086">
        <v>0</v>
      </c>
      <c r="I30" s="1086">
        <v>0</v>
      </c>
      <c r="J30" s="1086">
        <v>0</v>
      </c>
      <c r="K30" s="1086">
        <v>0</v>
      </c>
      <c r="L30" s="1086">
        <v>0</v>
      </c>
      <c r="M30" s="1086">
        <v>0</v>
      </c>
      <c r="N30" s="1086">
        <v>0</v>
      </c>
      <c r="O30" s="1086">
        <v>0</v>
      </c>
      <c r="P30" s="1089">
        <v>0</v>
      </c>
      <c r="Q30" s="1089">
        <v>0</v>
      </c>
      <c r="R30" s="1089">
        <v>0</v>
      </c>
    </row>
    <row r="31" spans="1:19" outlineLevel="1">
      <c r="A31" s="1056"/>
      <c r="B31" s="1751" t="s">
        <v>2275</v>
      </c>
      <c r="C31" s="1751"/>
      <c r="D31" s="1751"/>
      <c r="E31" s="1085" t="s">
        <v>2276</v>
      </c>
      <c r="F31" s="1086">
        <v>0</v>
      </c>
      <c r="G31" s="1086">
        <v>0</v>
      </c>
      <c r="H31" s="1086">
        <v>0</v>
      </c>
      <c r="I31" s="1086">
        <v>0</v>
      </c>
      <c r="J31" s="1086">
        <v>0</v>
      </c>
      <c r="K31" s="1086">
        <v>0</v>
      </c>
      <c r="L31" s="1086">
        <v>0</v>
      </c>
      <c r="M31" s="1086">
        <v>0</v>
      </c>
      <c r="N31" s="1086">
        <v>0</v>
      </c>
      <c r="O31" s="1086">
        <v>0</v>
      </c>
      <c r="P31" s="1089">
        <v>0</v>
      </c>
      <c r="Q31" s="1089">
        <v>0</v>
      </c>
      <c r="R31" s="1089">
        <v>0</v>
      </c>
      <c r="S31" s="1069"/>
    </row>
    <row r="32" spans="1:19" outlineLevel="1">
      <c r="B32" s="1754" t="s">
        <v>2321</v>
      </c>
      <c r="C32" s="1754"/>
      <c r="D32" s="1754"/>
      <c r="E32" s="1085" t="s">
        <v>2277</v>
      </c>
      <c r="F32" s="1086">
        <v>0</v>
      </c>
      <c r="G32" s="1086">
        <v>0</v>
      </c>
      <c r="H32" s="1086">
        <v>0</v>
      </c>
      <c r="I32" s="1086">
        <v>0</v>
      </c>
      <c r="J32" s="1086">
        <v>0</v>
      </c>
      <c r="K32" s="1086">
        <v>0</v>
      </c>
      <c r="L32" s="1086">
        <v>0</v>
      </c>
      <c r="M32" s="1086">
        <v>0</v>
      </c>
      <c r="N32" s="1086">
        <v>0</v>
      </c>
      <c r="O32" s="1086">
        <v>0</v>
      </c>
      <c r="P32" s="1090"/>
      <c r="Q32" s="1090"/>
      <c r="R32" s="1090"/>
    </row>
    <row r="33" spans="2:18" outlineLevel="1">
      <c r="B33" s="1744" t="s">
        <v>2322</v>
      </c>
      <c r="C33" s="1744"/>
      <c r="D33" s="1744"/>
      <c r="E33" s="1085" t="s">
        <v>2279</v>
      </c>
      <c r="F33" s="1086">
        <v>0</v>
      </c>
      <c r="G33" s="1086">
        <v>0</v>
      </c>
      <c r="H33" s="1086">
        <v>0</v>
      </c>
      <c r="I33" s="1086">
        <v>0</v>
      </c>
      <c r="J33" s="1086">
        <v>0</v>
      </c>
      <c r="K33" s="1086">
        <v>0</v>
      </c>
      <c r="L33" s="1086">
        <v>0</v>
      </c>
      <c r="M33" s="1086">
        <v>0</v>
      </c>
      <c r="N33" s="1086">
        <v>0</v>
      </c>
      <c r="O33" s="1086">
        <v>0</v>
      </c>
      <c r="P33" s="1089">
        <v>0</v>
      </c>
      <c r="Q33" s="1089">
        <v>0</v>
      </c>
      <c r="R33" s="1089">
        <v>0</v>
      </c>
    </row>
    <row r="34" spans="2:18" outlineLevel="1">
      <c r="B34" s="1744" t="s">
        <v>592</v>
      </c>
      <c r="C34" s="1744"/>
      <c r="D34" s="1744"/>
      <c r="E34" s="1085" t="s">
        <v>2281</v>
      </c>
      <c r="F34" s="1086">
        <v>0</v>
      </c>
      <c r="G34" s="1086">
        <v>0</v>
      </c>
      <c r="H34" s="1086">
        <v>0</v>
      </c>
      <c r="I34" s="1086">
        <v>0</v>
      </c>
      <c r="J34" s="1086">
        <v>0</v>
      </c>
      <c r="K34" s="1086">
        <v>0</v>
      </c>
      <c r="L34" s="1086">
        <v>0</v>
      </c>
      <c r="M34" s="1086">
        <v>0</v>
      </c>
      <c r="N34" s="1086">
        <v>0</v>
      </c>
      <c r="O34" s="1086">
        <v>0</v>
      </c>
      <c r="P34" s="1089">
        <v>0</v>
      </c>
      <c r="Q34" s="1089">
        <v>0</v>
      </c>
      <c r="R34" s="1089">
        <v>0</v>
      </c>
    </row>
    <row r="35" spans="2:18" outlineLevel="1">
      <c r="B35" s="1744" t="s">
        <v>2266</v>
      </c>
      <c r="C35" s="1744"/>
      <c r="D35" s="1744"/>
      <c r="E35" s="1085" t="s">
        <v>2282</v>
      </c>
      <c r="F35" s="1086">
        <v>0</v>
      </c>
      <c r="G35" s="1086">
        <v>0</v>
      </c>
      <c r="H35" s="1086">
        <v>0</v>
      </c>
      <c r="I35" s="1086">
        <v>0</v>
      </c>
      <c r="J35" s="1086">
        <v>0</v>
      </c>
      <c r="K35" s="1086">
        <v>0</v>
      </c>
      <c r="L35" s="1086">
        <v>0</v>
      </c>
      <c r="M35" s="1086">
        <v>0</v>
      </c>
      <c r="N35" s="1086">
        <v>0</v>
      </c>
      <c r="O35" s="1086">
        <v>0</v>
      </c>
      <c r="P35" s="1089">
        <v>0</v>
      </c>
      <c r="Q35" s="1089">
        <v>0</v>
      </c>
      <c r="R35" s="1089">
        <v>0</v>
      </c>
    </row>
    <row r="36" spans="2:18" outlineLevel="1">
      <c r="B36" s="1744" t="s">
        <v>2162</v>
      </c>
      <c r="C36" s="1744"/>
      <c r="D36" s="1744"/>
      <c r="E36" s="1085" t="s">
        <v>2283</v>
      </c>
      <c r="F36" s="1086">
        <v>0</v>
      </c>
      <c r="G36" s="1086">
        <v>0</v>
      </c>
      <c r="H36" s="1086">
        <v>0</v>
      </c>
      <c r="I36" s="1086">
        <v>0</v>
      </c>
      <c r="J36" s="1086">
        <v>0</v>
      </c>
      <c r="K36" s="1086">
        <v>0</v>
      </c>
      <c r="L36" s="1086">
        <v>0</v>
      </c>
      <c r="M36" s="1086">
        <v>0</v>
      </c>
      <c r="N36" s="1086">
        <v>0</v>
      </c>
      <c r="O36" s="1086">
        <v>0</v>
      </c>
      <c r="P36" s="1089">
        <v>0</v>
      </c>
      <c r="Q36" s="1089">
        <v>0</v>
      </c>
      <c r="R36" s="1089">
        <v>0</v>
      </c>
    </row>
    <row r="37" spans="2:18" outlineLevel="1">
      <c r="B37" s="1755" t="s">
        <v>2323</v>
      </c>
      <c r="C37" s="1755"/>
      <c r="D37" s="1755"/>
      <c r="E37" s="1085" t="s">
        <v>2284</v>
      </c>
      <c r="F37" s="1086">
        <v>0</v>
      </c>
      <c r="G37" s="1086">
        <v>0</v>
      </c>
      <c r="H37" s="1086">
        <v>0</v>
      </c>
      <c r="I37" s="1086">
        <v>0</v>
      </c>
      <c r="J37" s="1086">
        <v>0</v>
      </c>
      <c r="K37" s="1086">
        <v>0</v>
      </c>
      <c r="L37" s="1086">
        <v>0</v>
      </c>
      <c r="M37" s="1086">
        <v>0</v>
      </c>
      <c r="N37" s="1086">
        <v>0</v>
      </c>
      <c r="O37" s="1086">
        <v>0</v>
      </c>
      <c r="P37" s="1089">
        <v>0</v>
      </c>
      <c r="Q37" s="1089">
        <v>0</v>
      </c>
      <c r="R37" s="1089">
        <v>0</v>
      </c>
    </row>
    <row r="38" spans="2:18" outlineLevel="1">
      <c r="B38" s="1744" t="s">
        <v>2286</v>
      </c>
      <c r="C38" s="1744"/>
      <c r="D38" s="1744"/>
      <c r="E38" s="1085" t="s">
        <v>2285</v>
      </c>
      <c r="F38" s="1086">
        <v>0</v>
      </c>
      <c r="G38" s="1086">
        <v>0</v>
      </c>
      <c r="H38" s="1086">
        <v>0</v>
      </c>
      <c r="I38" s="1086">
        <v>0</v>
      </c>
      <c r="J38" s="1086">
        <v>0</v>
      </c>
      <c r="K38" s="1086">
        <v>0</v>
      </c>
      <c r="L38" s="1086">
        <v>0</v>
      </c>
      <c r="M38" s="1086">
        <v>0</v>
      </c>
      <c r="N38" s="1086">
        <v>0</v>
      </c>
      <c r="O38" s="1086">
        <v>0</v>
      </c>
      <c r="P38" s="1089">
        <v>0</v>
      </c>
      <c r="Q38" s="1089">
        <v>0</v>
      </c>
      <c r="R38" s="1089">
        <v>0</v>
      </c>
    </row>
    <row r="39" spans="2:18" ht="25.5" customHeight="1">
      <c r="B39" s="1732" t="s">
        <v>2288</v>
      </c>
      <c r="C39" s="1733"/>
      <c r="D39" s="1733"/>
      <c r="E39" s="1733"/>
      <c r="F39" s="1733"/>
      <c r="G39" s="1733"/>
      <c r="H39" s="1733"/>
      <c r="I39" s="1733"/>
      <c r="J39" s="1733"/>
      <c r="K39" s="1733"/>
      <c r="L39" s="1733"/>
      <c r="M39" s="1733"/>
      <c r="N39" s="1733"/>
      <c r="O39" s="1733"/>
      <c r="P39" s="1733"/>
      <c r="Q39" s="1733"/>
      <c r="R39" s="1734"/>
    </row>
    <row r="40" spans="2:18" ht="15" customHeight="1">
      <c r="B40" s="1744" t="s">
        <v>2324</v>
      </c>
      <c r="C40" s="1744"/>
      <c r="D40" s="1744"/>
      <c r="E40" s="1085" t="s">
        <v>2287</v>
      </c>
      <c r="F40" s="1090"/>
      <c r="G40" s="1090"/>
      <c r="H40" s="1090"/>
      <c r="I40" s="1092"/>
      <c r="J40" s="1093">
        <v>0</v>
      </c>
      <c r="K40" s="1093">
        <v>0</v>
      </c>
      <c r="L40" s="1093">
        <v>0</v>
      </c>
      <c r="M40" s="1089">
        <v>0</v>
      </c>
      <c r="N40" s="1089">
        <v>0</v>
      </c>
      <c r="O40" s="1089">
        <v>0</v>
      </c>
      <c r="P40" s="1090"/>
      <c r="Q40" s="1090"/>
      <c r="R40" s="1090"/>
    </row>
    <row r="41" spans="2:18" ht="15" customHeight="1">
      <c r="B41" s="1744" t="s">
        <v>2325</v>
      </c>
      <c r="C41" s="1744"/>
      <c r="D41" s="1744"/>
      <c r="E41" s="1085" t="s">
        <v>2290</v>
      </c>
      <c r="F41" s="1090"/>
      <c r="G41" s="1090"/>
      <c r="H41" s="1090"/>
      <c r="I41" s="1092"/>
      <c r="J41" s="1093">
        <v>0</v>
      </c>
      <c r="K41" s="1093">
        <v>0</v>
      </c>
      <c r="L41" s="1093">
        <v>0</v>
      </c>
      <c r="M41" s="1089">
        <v>0</v>
      </c>
      <c r="N41" s="1089">
        <v>0</v>
      </c>
      <c r="O41" s="1089">
        <v>0</v>
      </c>
      <c r="P41" s="1090"/>
      <c r="Q41" s="1090"/>
      <c r="R41" s="1090"/>
    </row>
    <row r="42" spans="2:18" ht="15" customHeight="1">
      <c r="B42" s="1744" t="s">
        <v>2326</v>
      </c>
      <c r="C42" s="1744"/>
      <c r="D42" s="1744"/>
      <c r="E42" s="1085" t="s">
        <v>2292</v>
      </c>
      <c r="F42" s="1090"/>
      <c r="G42" s="1090"/>
      <c r="H42" s="1090"/>
      <c r="I42" s="1092"/>
      <c r="J42" s="1093">
        <v>0</v>
      </c>
      <c r="K42" s="1093">
        <v>0</v>
      </c>
      <c r="L42" s="1093">
        <v>0</v>
      </c>
      <c r="M42" s="1089">
        <v>0</v>
      </c>
      <c r="N42" s="1089">
        <v>0</v>
      </c>
      <c r="O42" s="1089">
        <v>0</v>
      </c>
      <c r="P42" s="1090"/>
      <c r="Q42" s="1090"/>
      <c r="R42" s="1090"/>
    </row>
    <row r="43" spans="2:18">
      <c r="B43" s="1030" t="s">
        <v>2289</v>
      </c>
      <c r="C43" s="1030"/>
      <c r="D43" s="1030"/>
      <c r="E43" s="1085" t="s">
        <v>2327</v>
      </c>
      <c r="F43" s="1090"/>
      <c r="G43" s="1090"/>
      <c r="H43" s="1090"/>
      <c r="I43" s="1094">
        <v>0</v>
      </c>
      <c r="J43" s="1093">
        <v>0</v>
      </c>
      <c r="K43" s="1093">
        <v>0</v>
      </c>
      <c r="L43" s="1093">
        <v>0</v>
      </c>
      <c r="M43" s="1089">
        <v>0</v>
      </c>
      <c r="N43" s="1089">
        <v>0</v>
      </c>
      <c r="O43" s="1089">
        <v>0</v>
      </c>
      <c r="P43" s="1090"/>
      <c r="Q43" s="1090"/>
      <c r="R43" s="1090"/>
    </row>
    <row r="44" spans="2:18">
      <c r="B44" s="1030" t="s">
        <v>2291</v>
      </c>
      <c r="C44" s="1030"/>
      <c r="D44" s="1030"/>
      <c r="E44" s="1085" t="s">
        <v>2328</v>
      </c>
      <c r="F44" s="1090"/>
      <c r="G44" s="1090"/>
      <c r="H44" s="1090"/>
      <c r="I44" s="1094">
        <v>0</v>
      </c>
      <c r="J44" s="1093">
        <v>0</v>
      </c>
      <c r="K44" s="1093">
        <v>0</v>
      </c>
      <c r="L44" s="1093">
        <v>0</v>
      </c>
      <c r="M44" s="1089">
        <v>0</v>
      </c>
      <c r="N44" s="1089">
        <v>0</v>
      </c>
      <c r="O44" s="1089">
        <v>0</v>
      </c>
      <c r="P44" s="1090"/>
      <c r="Q44" s="1090"/>
      <c r="R44" s="1090"/>
    </row>
    <row r="45" spans="2:18"/>
    <row r="46" spans="2:18" hidden="1">
      <c r="B46" s="1095"/>
    </row>
  </sheetData>
  <mergeCells count="38">
    <mergeCell ref="B42:D42"/>
    <mergeCell ref="B31:D31"/>
    <mergeCell ref="B32:D32"/>
    <mergeCell ref="B33:D33"/>
    <mergeCell ref="B34:D34"/>
    <mergeCell ref="B35:D35"/>
    <mergeCell ref="B36:D36"/>
    <mergeCell ref="B37:D37"/>
    <mergeCell ref="B38:D38"/>
    <mergeCell ref="B39:R39"/>
    <mergeCell ref="B40:D40"/>
    <mergeCell ref="B41:D41"/>
    <mergeCell ref="B30:D30"/>
    <mergeCell ref="B19:D19"/>
    <mergeCell ref="B20:D20"/>
    <mergeCell ref="B21:D21"/>
    <mergeCell ref="B22:D22"/>
    <mergeCell ref="B23:D23"/>
    <mergeCell ref="B24:D24"/>
    <mergeCell ref="B25:D25"/>
    <mergeCell ref="B26:D26"/>
    <mergeCell ref="B27:D27"/>
    <mergeCell ref="B28:D28"/>
    <mergeCell ref="B29:D29"/>
    <mergeCell ref="B18:D18"/>
    <mergeCell ref="B6:R6"/>
    <mergeCell ref="B8:R8"/>
    <mergeCell ref="B9:E12"/>
    <mergeCell ref="F9:R9"/>
    <mergeCell ref="F10:H10"/>
    <mergeCell ref="I10:L10"/>
    <mergeCell ref="M10:O10"/>
    <mergeCell ref="P10:R10"/>
    <mergeCell ref="B13:D13"/>
    <mergeCell ref="B14:D14"/>
    <mergeCell ref="B15:D15"/>
    <mergeCell ref="B16:D16"/>
    <mergeCell ref="B17:D17"/>
  </mergeCells>
  <conditionalFormatting sqref="F13:H38">
    <cfRule type="cellIs" dxfId="7" priority="1" stopIfTrue="1" operator="lessThan">
      <formula>0</formula>
    </cfRule>
  </conditionalFormatting>
  <conditionalFormatting sqref="I14:O26">
    <cfRule type="cellIs" dxfId="6" priority="3" stopIfTrue="1" operator="lessThan">
      <formula>0</formula>
    </cfRule>
  </conditionalFormatting>
  <conditionalFormatting sqref="I29:O38">
    <cfRule type="cellIs" dxfId="5" priority="2" stopIfTrue="1" operator="lessThan">
      <formula>0</formula>
    </cfRule>
  </conditionalFormatting>
  <conditionalFormatting sqref="J13:R13">
    <cfRule type="cellIs" dxfId="4" priority="4" stopIfTrue="1" operator="lessThan">
      <formula>0</formula>
    </cfRule>
  </conditionalFormatting>
  <dataValidations count="2">
    <dataValidation type="custom" allowBlank="1" showInputMessage="1" showErrorMessage="1" error="Numeric value expected" sqref="F13:H38 I14:R16 P19:R27 I17:O27 I29:R31 I32:O38 P33:R38 J40:O44 I43:I44" xr:uid="{F0FAC500-CB5F-4AEB-AF66-910E4B51F316}">
      <formula1>ISNUMBER(F13)</formula1>
    </dataValidation>
    <dataValidation allowBlank="1" showInputMessage="1" showErrorMessage="1" error="Numeric value expected" sqref="P32:R32 I40:I42" xr:uid="{93758BF1-E314-4A60-84B1-33BC0CE4F596}"/>
  </dataValidation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B66F-B0C5-4C32-8A89-6CD9D057FCF0}">
  <sheetPr codeName="Sheet81"/>
  <dimension ref="A1:V32"/>
  <sheetViews>
    <sheetView zoomScale="85" zoomScaleNormal="85" workbookViewId="0"/>
  </sheetViews>
  <sheetFormatPr defaultColWidth="0" defaultRowHeight="15" zeroHeight="1"/>
  <cols>
    <col min="1" max="1" width="4.5703125" style="964" customWidth="1"/>
    <col min="2" max="2" width="8" style="1080" customWidth="1" collapsed="1"/>
    <col min="3" max="3" width="24.140625" style="1080" customWidth="1"/>
    <col min="4" max="4" width="32.140625" style="1080" customWidth="1"/>
    <col min="5" max="5" width="30.85546875" style="1080" customWidth="1"/>
    <col min="6" max="7" width="18.42578125" style="1080" customWidth="1" collapsed="1"/>
    <col min="8" max="10" width="18.42578125" style="1080" customWidth="1"/>
    <col min="11" max="11" width="16.5703125" style="1080" bestFit="1" customWidth="1"/>
    <col min="12" max="12" width="16.5703125" style="1080" customWidth="1"/>
    <col min="13" max="13" width="18.42578125" style="1080" customWidth="1"/>
    <col min="14" max="14" width="9.140625" style="1096" customWidth="1"/>
    <col min="15" max="15" width="19.42578125" style="1080" hidden="1" customWidth="1"/>
    <col min="16" max="18" width="19.42578125" style="1080" hidden="1" customWidth="1" collapsed="1"/>
    <col min="19" max="16384" width="8.85546875" style="1080" hidden="1"/>
  </cols>
  <sheetData>
    <row r="1" spans="1:22"/>
    <row r="2" spans="1:22" ht="51">
      <c r="B2" s="1054" t="s">
        <v>2221</v>
      </c>
      <c r="C2" s="1055" t="s">
        <v>2222</v>
      </c>
      <c r="D2" s="1097"/>
      <c r="E2" s="1097"/>
    </row>
    <row r="3" spans="1:22" ht="63.75">
      <c r="B3" s="1054" t="s">
        <v>2223</v>
      </c>
      <c r="C3" s="1055" t="s">
        <v>2224</v>
      </c>
      <c r="D3" s="1097"/>
      <c r="E3" s="1097"/>
    </row>
    <row r="4" spans="1:22" ht="15.75" thickBot="1"/>
    <row r="5" spans="1:22" ht="15.75" thickBot="1">
      <c r="A5" s="1056"/>
      <c r="B5" s="1745" t="s">
        <v>2329</v>
      </c>
      <c r="C5" s="1746"/>
      <c r="D5" s="1746"/>
      <c r="E5" s="1746"/>
      <c r="F5" s="1746"/>
      <c r="G5" s="1746"/>
      <c r="H5" s="1746"/>
      <c r="I5" s="1746"/>
      <c r="J5" s="1746"/>
      <c r="K5" s="1746"/>
      <c r="L5" s="1746"/>
      <c r="M5" s="1747"/>
      <c r="N5"/>
    </row>
    <row r="6" spans="1:22" ht="18" customHeight="1">
      <c r="A6" s="1056"/>
      <c r="N6" s="1080"/>
      <c r="R6" s="1056"/>
      <c r="V6" s="1056"/>
    </row>
    <row r="7" spans="1:22" ht="18" customHeight="1">
      <c r="A7" s="1056"/>
      <c r="B7" s="1756" t="s">
        <v>2330</v>
      </c>
      <c r="C7" s="1757"/>
      <c r="D7" s="1757"/>
      <c r="E7" s="1757"/>
      <c r="F7" s="1757"/>
      <c r="G7" s="1757"/>
      <c r="H7" s="1757"/>
      <c r="I7" s="1757"/>
      <c r="J7" s="1757"/>
      <c r="K7" s="1757"/>
      <c r="L7" s="1757"/>
      <c r="M7" s="1758"/>
      <c r="N7"/>
      <c r="R7" s="1056"/>
      <c r="V7" s="1056"/>
    </row>
    <row r="8" spans="1:22" ht="33.6" customHeight="1">
      <c r="A8" s="1056"/>
      <c r="B8"/>
      <c r="C8"/>
      <c r="D8"/>
      <c r="E8" s="1739" t="s">
        <v>2331</v>
      </c>
      <c r="F8" s="1739" t="s">
        <v>2229</v>
      </c>
      <c r="G8" s="1732" t="s">
        <v>2332</v>
      </c>
      <c r="H8" s="1733"/>
      <c r="I8" s="1733"/>
      <c r="J8" s="1733"/>
      <c r="K8" s="1734"/>
      <c r="L8" s="1739" t="s">
        <v>2333</v>
      </c>
      <c r="M8" s="1739"/>
      <c r="N8" s="1080"/>
    </row>
    <row r="9" spans="1:22">
      <c r="A9" s="1056"/>
      <c r="B9"/>
      <c r="C9"/>
      <c r="D9"/>
      <c r="E9" s="1739"/>
      <c r="F9" s="1739"/>
      <c r="G9" s="1098" t="s">
        <v>2334</v>
      </c>
      <c r="H9" s="1099"/>
      <c r="I9" s="1099"/>
      <c r="J9" s="1099"/>
      <c r="K9" s="1100"/>
      <c r="L9" s="1759" t="s">
        <v>2335</v>
      </c>
      <c r="M9" s="1759" t="s">
        <v>2336</v>
      </c>
      <c r="N9" s="1080"/>
    </row>
    <row r="10" spans="1:22" ht="25.5">
      <c r="A10" s="1056"/>
      <c r="B10"/>
      <c r="C10"/>
      <c r="D10" s="1101"/>
      <c r="E10" s="1739"/>
      <c r="F10" s="1739"/>
      <c r="G10" s="1102"/>
      <c r="H10" s="1103" t="s">
        <v>2337</v>
      </c>
      <c r="I10" s="1103" t="s">
        <v>2338</v>
      </c>
      <c r="J10" s="1104" t="s">
        <v>2339</v>
      </c>
      <c r="K10" s="1104" t="s">
        <v>2340</v>
      </c>
      <c r="L10" s="1759"/>
      <c r="M10" s="1759"/>
      <c r="N10" s="1080"/>
    </row>
    <row r="11" spans="1:22">
      <c r="A11" s="1056"/>
      <c r="B11"/>
      <c r="C11"/>
      <c r="D11" s="1054" t="s">
        <v>2341</v>
      </c>
      <c r="E11" s="1060" t="s">
        <v>2243</v>
      </c>
      <c r="F11" s="1060" t="s">
        <v>2244</v>
      </c>
      <c r="G11" s="1060" t="s">
        <v>2245</v>
      </c>
      <c r="H11" s="1060" t="s">
        <v>2246</v>
      </c>
      <c r="I11" s="1060" t="s">
        <v>2247</v>
      </c>
      <c r="J11" s="1060" t="s">
        <v>2248</v>
      </c>
      <c r="K11" s="1060" t="s">
        <v>2249</v>
      </c>
      <c r="L11" s="1105" t="s">
        <v>2250</v>
      </c>
      <c r="M11" s="1105" t="s">
        <v>2251</v>
      </c>
      <c r="N11" s="1080"/>
    </row>
    <row r="12" spans="1:22" ht="51">
      <c r="A12" s="1056"/>
      <c r="B12" s="1074" t="s">
        <v>2243</v>
      </c>
      <c r="C12" s="1106" t="s">
        <v>2342</v>
      </c>
      <c r="D12" s="1107" t="s">
        <v>2343</v>
      </c>
      <c r="E12" s="1108">
        <f>E13+E14+E15</f>
        <v>3883951.3845500001</v>
      </c>
      <c r="F12" s="1108">
        <f t="shared" ref="F12:K12" si="0">F13+F14+F15</f>
        <v>3883951.3845500001</v>
      </c>
      <c r="G12" s="1108">
        <f t="shared" si="0"/>
        <v>0</v>
      </c>
      <c r="H12" s="1108">
        <f t="shared" si="0"/>
        <v>0</v>
      </c>
      <c r="I12" s="1108">
        <f t="shared" si="0"/>
        <v>0</v>
      </c>
      <c r="J12" s="1108">
        <f t="shared" si="0"/>
        <v>0</v>
      </c>
      <c r="K12" s="1108">
        <f t="shared" si="0"/>
        <v>0</v>
      </c>
      <c r="L12" s="1109">
        <v>0</v>
      </c>
      <c r="M12" s="1109">
        <v>0</v>
      </c>
      <c r="N12" s="1080"/>
    </row>
    <row r="13" spans="1:22">
      <c r="A13" s="1056"/>
      <c r="B13" s="1074" t="s">
        <v>2244</v>
      </c>
      <c r="C13" s="1110" t="s">
        <v>820</v>
      </c>
      <c r="D13" s="1107" t="s">
        <v>2344</v>
      </c>
      <c r="E13" s="1111">
        <v>321887.59651</v>
      </c>
      <c r="F13" s="1109">
        <v>321887.59651</v>
      </c>
      <c r="G13" s="1109">
        <v>0</v>
      </c>
      <c r="H13" s="1109">
        <v>0</v>
      </c>
      <c r="I13" s="1109">
        <v>0</v>
      </c>
      <c r="J13" s="1112">
        <v>0</v>
      </c>
      <c r="K13" s="1112">
        <v>0</v>
      </c>
      <c r="L13" s="1113"/>
      <c r="M13" s="1113"/>
      <c r="N13" s="1080"/>
    </row>
    <row r="14" spans="1:22">
      <c r="A14" s="1056"/>
      <c r="B14" s="1074" t="s">
        <v>2245</v>
      </c>
      <c r="C14" s="1110" t="s">
        <v>805</v>
      </c>
      <c r="D14" s="1107" t="s">
        <v>2345</v>
      </c>
      <c r="E14" s="1111">
        <v>3562063.78804</v>
      </c>
      <c r="F14" s="1111">
        <v>3562063.78804</v>
      </c>
      <c r="G14" s="1111">
        <v>0</v>
      </c>
      <c r="H14" s="1111">
        <v>0</v>
      </c>
      <c r="I14" s="1111">
        <v>0</v>
      </c>
      <c r="J14" s="1111">
        <v>0</v>
      </c>
      <c r="K14" s="1111">
        <v>0</v>
      </c>
      <c r="L14" s="1114"/>
      <c r="M14" s="1114"/>
      <c r="N14" s="1080"/>
    </row>
    <row r="15" spans="1:22">
      <c r="A15" s="1056"/>
      <c r="B15" s="1074" t="s">
        <v>2246</v>
      </c>
      <c r="C15" s="1110" t="s">
        <v>1598</v>
      </c>
      <c r="D15" s="1107" t="s">
        <v>2346</v>
      </c>
      <c r="E15" s="1111">
        <v>0</v>
      </c>
      <c r="F15" s="1111">
        <v>0</v>
      </c>
      <c r="G15" s="1111">
        <v>0</v>
      </c>
      <c r="H15" s="1111">
        <v>0</v>
      </c>
      <c r="I15" s="1111">
        <v>0</v>
      </c>
      <c r="J15" s="1111">
        <v>0</v>
      </c>
      <c r="K15" s="1111">
        <v>0</v>
      </c>
      <c r="L15" s="1114"/>
      <c r="M15" s="1114"/>
      <c r="N15" s="1080"/>
    </row>
    <row r="16" spans="1:22" ht="51">
      <c r="A16" s="1056"/>
      <c r="B16" s="1074" t="s">
        <v>2247</v>
      </c>
      <c r="C16" s="1106" t="s">
        <v>2347</v>
      </c>
      <c r="D16" s="1107" t="s">
        <v>2348</v>
      </c>
      <c r="E16" s="1108">
        <f>E17+E18+E19</f>
        <v>6497187.5105799995</v>
      </c>
      <c r="F16" s="1108">
        <f t="shared" ref="F16:K16" si="1">F17+F18+F19</f>
        <v>6497187.5105799995</v>
      </c>
      <c r="G16" s="1108">
        <f t="shared" si="1"/>
        <v>0</v>
      </c>
      <c r="H16" s="1108">
        <f t="shared" si="1"/>
        <v>0</v>
      </c>
      <c r="I16" s="1108">
        <f t="shared" si="1"/>
        <v>0</v>
      </c>
      <c r="J16" s="1108">
        <f t="shared" si="1"/>
        <v>0</v>
      </c>
      <c r="K16" s="1108">
        <f t="shared" si="1"/>
        <v>0</v>
      </c>
      <c r="L16" s="1109">
        <v>0</v>
      </c>
      <c r="M16" s="1109">
        <v>0</v>
      </c>
      <c r="N16" s="1080"/>
    </row>
    <row r="17" spans="1:18">
      <c r="A17" s="1056"/>
      <c r="B17" s="1074" t="s">
        <v>2248</v>
      </c>
      <c r="C17" s="1110" t="s">
        <v>2275</v>
      </c>
      <c r="D17" s="1107" t="s">
        <v>2349</v>
      </c>
      <c r="E17" s="1109">
        <v>5731005.1038599992</v>
      </c>
      <c r="F17" s="1109">
        <v>5731005.1038599992</v>
      </c>
      <c r="G17" s="1109">
        <v>0</v>
      </c>
      <c r="H17" s="1109">
        <v>0</v>
      </c>
      <c r="I17" s="1109">
        <v>0</v>
      </c>
      <c r="J17" s="1109">
        <v>0</v>
      </c>
      <c r="K17" s="1109">
        <v>0</v>
      </c>
      <c r="L17" s="1109">
        <v>0</v>
      </c>
      <c r="M17" s="1115"/>
      <c r="N17" s="1080"/>
    </row>
    <row r="18" spans="1:18">
      <c r="A18" s="1056"/>
      <c r="B18" s="1074" t="s">
        <v>2249</v>
      </c>
      <c r="C18" s="1110" t="s">
        <v>2280</v>
      </c>
      <c r="D18" s="1107" t="s">
        <v>2350</v>
      </c>
      <c r="E18" s="1109">
        <v>688152.94481000002</v>
      </c>
      <c r="F18" s="1109">
        <v>688152.94481000002</v>
      </c>
      <c r="G18" s="1109">
        <v>0</v>
      </c>
      <c r="H18" s="1109">
        <v>0</v>
      </c>
      <c r="I18" s="1109">
        <v>0</v>
      </c>
      <c r="J18" s="1109">
        <v>0</v>
      </c>
      <c r="K18" s="1109">
        <v>0</v>
      </c>
      <c r="L18" s="1115"/>
      <c r="M18" s="1115"/>
      <c r="N18" s="1080"/>
    </row>
    <row r="19" spans="1:18" ht="25.5">
      <c r="A19" s="1056"/>
      <c r="B19" s="1074" t="s">
        <v>2250</v>
      </c>
      <c r="C19" s="1110" t="s">
        <v>2351</v>
      </c>
      <c r="D19" s="1107" t="s">
        <v>2352</v>
      </c>
      <c r="E19" s="1109">
        <v>78029.461909999998</v>
      </c>
      <c r="F19" s="1109">
        <v>78029.461909999998</v>
      </c>
      <c r="G19" s="1109">
        <v>0</v>
      </c>
      <c r="H19" s="1109">
        <v>0</v>
      </c>
      <c r="I19" s="1109">
        <v>0</v>
      </c>
      <c r="J19" s="1109">
        <v>0</v>
      </c>
      <c r="K19" s="1109">
        <v>0</v>
      </c>
      <c r="L19" s="1115"/>
      <c r="M19" s="1115"/>
      <c r="N19" s="1080"/>
    </row>
    <row r="20" spans="1:18" customFormat="1">
      <c r="A20" s="964"/>
      <c r="R20" s="964"/>
    </row>
    <row r="21" spans="1:18" ht="14.85" hidden="1" customHeight="1">
      <c r="A21" s="1056"/>
      <c r="N21" s="1080"/>
    </row>
    <row r="22" spans="1:18" hidden="1">
      <c r="A22" s="1056"/>
      <c r="N22" s="1080"/>
    </row>
    <row r="23" spans="1:18" hidden="1">
      <c r="A23" s="1056"/>
      <c r="N23" s="1080"/>
    </row>
    <row r="24" spans="1:18" hidden="1">
      <c r="A24" s="1056"/>
      <c r="N24" s="1080"/>
    </row>
    <row r="25" spans="1:18" hidden="1">
      <c r="A25" s="1056"/>
      <c r="N25" s="1080"/>
    </row>
    <row r="26" spans="1:18" hidden="1">
      <c r="A26" s="1056"/>
      <c r="N26" s="1080"/>
    </row>
    <row r="27" spans="1:18" hidden="1">
      <c r="A27" s="1056"/>
      <c r="N27" s="1080"/>
    </row>
    <row r="28" spans="1:18" hidden="1">
      <c r="A28" s="1056"/>
      <c r="N28" s="1080"/>
    </row>
    <row r="29" spans="1:18" hidden="1">
      <c r="A29" s="1056"/>
      <c r="N29" s="1080"/>
    </row>
    <row r="30" spans="1:18" hidden="1">
      <c r="A30" s="1056"/>
      <c r="N30" s="1080"/>
    </row>
    <row r="31" spans="1:18" hidden="1">
      <c r="A31" s="1056"/>
    </row>
    <row r="32" spans="1:18" hidden="1">
      <c r="A32" s="1056"/>
    </row>
  </sheetData>
  <mergeCells count="8">
    <mergeCell ref="B5:M5"/>
    <mergeCell ref="B7:M7"/>
    <mergeCell ref="E8:E10"/>
    <mergeCell ref="F8:F10"/>
    <mergeCell ref="G8:K8"/>
    <mergeCell ref="L8:M8"/>
    <mergeCell ref="L9:L10"/>
    <mergeCell ref="M9:M10"/>
  </mergeCells>
  <dataValidations count="3">
    <dataValidation type="custom" operator="greaterThanOrEqual" allowBlank="1" showInputMessage="1" showErrorMessage="1" error="Numeric value expected" sqref="L12:M12 L16:M16 L17" xr:uid="{45E6976E-D8B9-48C2-AD2B-6396F8E52F43}">
      <formula1>ISNUMBER(L12)</formula1>
    </dataValidation>
    <dataValidation type="custom" allowBlank="1" showInputMessage="1" showErrorMessage="1" error="Numeric value expected" sqref="G10 G13:J15 G17:J19" xr:uid="{07B824B0-DE92-4B3F-9D25-0A36E08EB53F}">
      <formula1>ISNUMBER(G10)</formula1>
    </dataValidation>
    <dataValidation type="decimal" operator="greaterThanOrEqual" allowBlank="1" showInputMessage="1" showErrorMessage="1" error="Value should be positive or equal to 0" sqref="E13:F15 E17:F19 K13:K15 K17:K19" xr:uid="{5004FF5F-7EC5-4834-9CAF-FEE96A53E84C}">
      <formula1>0</formula1>
    </dataValidation>
  </dataValidation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F5CC-92B6-472C-8F59-4E7B422FC364}">
  <sheetPr codeName="Sheet88"/>
  <dimension ref="A1:T52"/>
  <sheetViews>
    <sheetView workbookViewId="0"/>
  </sheetViews>
  <sheetFormatPr defaultColWidth="0" defaultRowHeight="15" zeroHeight="1"/>
  <cols>
    <col min="1" max="1" width="4.5703125" style="964" customWidth="1"/>
    <col min="2" max="2" width="13.42578125" style="1080" customWidth="1"/>
    <col min="3" max="3" width="66.140625" style="1126" customWidth="1"/>
    <col min="4" max="4" width="7.85546875" style="1126" customWidth="1"/>
    <col min="5" max="5" width="29.5703125" style="1126" customWidth="1"/>
    <col min="6" max="6" width="4.5703125" style="964" customWidth="1"/>
    <col min="7" max="16384" width="9.140625" hidden="1"/>
  </cols>
  <sheetData>
    <row r="1" spans="1:20" ht="15.75" thickBot="1">
      <c r="A1" s="1056"/>
      <c r="B1" s="1116"/>
      <c r="C1" s="1117"/>
      <c r="D1" s="1117"/>
      <c r="E1" s="1117"/>
      <c r="F1" s="1056"/>
    </row>
    <row r="2" spans="1:20" ht="15.75" thickBot="1">
      <c r="A2" s="1056"/>
      <c r="B2" s="1761" t="s">
        <v>2353</v>
      </c>
      <c r="C2" s="1762"/>
      <c r="D2" s="1762"/>
      <c r="E2" s="1763"/>
      <c r="F2" s="1056"/>
    </row>
    <row r="3" spans="1:20" s="1080" customFormat="1" ht="18" customHeight="1">
      <c r="A3" s="1056"/>
      <c r="B3" s="1079"/>
      <c r="P3" s="1056"/>
      <c r="T3" s="1056"/>
    </row>
    <row r="4" spans="1:20" ht="15.75" customHeight="1">
      <c r="A4" s="1056"/>
      <c r="B4" s="1732" t="s">
        <v>2354</v>
      </c>
      <c r="C4" s="1733"/>
      <c r="D4" s="1733"/>
      <c r="E4" s="1734"/>
    </row>
    <row r="5" spans="1:20">
      <c r="A5" s="1056"/>
      <c r="B5" s="1116"/>
      <c r="C5" s="1118"/>
      <c r="D5" s="1118"/>
      <c r="E5" s="1080"/>
    </row>
    <row r="6" spans="1:20" ht="25.5">
      <c r="A6" s="1056"/>
      <c r="B6" s="1739" t="s">
        <v>2355</v>
      </c>
      <c r="C6" s="1119" t="s">
        <v>2356</v>
      </c>
      <c r="D6" s="1120"/>
      <c r="E6" s="1060" t="s">
        <v>2243</v>
      </c>
    </row>
    <row r="7" spans="1:20">
      <c r="A7" s="1056"/>
      <c r="B7" s="1739"/>
      <c r="C7" s="1121" t="s">
        <v>2357</v>
      </c>
      <c r="D7" s="1074" t="s">
        <v>2243</v>
      </c>
      <c r="E7" s="1122" t="s">
        <v>1861</v>
      </c>
    </row>
    <row r="8" spans="1:20">
      <c r="A8" s="1056"/>
      <c r="B8" s="1739"/>
      <c r="C8" s="1121" t="s">
        <v>2358</v>
      </c>
      <c r="D8" s="1074" t="s">
        <v>2244</v>
      </c>
      <c r="E8" s="1122" t="s">
        <v>1861</v>
      </c>
    </row>
    <row r="9" spans="1:20">
      <c r="A9" s="1056"/>
      <c r="B9" s="1739"/>
      <c r="C9" s="1121" t="s">
        <v>2359</v>
      </c>
      <c r="D9" s="1074" t="s">
        <v>2245</v>
      </c>
      <c r="E9" s="1122" t="s">
        <v>1861</v>
      </c>
    </row>
    <row r="10" spans="1:20">
      <c r="A10" s="1056"/>
      <c r="B10" s="1739"/>
      <c r="C10" s="1121" t="s">
        <v>2360</v>
      </c>
      <c r="D10" s="1074" t="s">
        <v>2246</v>
      </c>
      <c r="E10" s="1122" t="s">
        <v>1861</v>
      </c>
    </row>
    <row r="11" spans="1:20">
      <c r="A11" s="1056"/>
      <c r="B11" s="1739"/>
      <c r="C11" s="1121" t="s">
        <v>2361</v>
      </c>
      <c r="D11" s="1074" t="s">
        <v>2247</v>
      </c>
      <c r="E11" s="1122" t="s">
        <v>1853</v>
      </c>
    </row>
    <row r="12" spans="1:20">
      <c r="A12" s="1056"/>
      <c r="B12" s="1739"/>
      <c r="C12" s="1121" t="s">
        <v>2362</v>
      </c>
      <c r="D12" s="1074" t="s">
        <v>2248</v>
      </c>
      <c r="E12" s="1123"/>
    </row>
    <row r="13" spans="1:20" ht="76.5">
      <c r="A13" s="1056"/>
      <c r="B13" s="1739"/>
      <c r="C13" s="1119" t="s">
        <v>2363</v>
      </c>
      <c r="D13" s="1074" t="s">
        <v>2249</v>
      </c>
      <c r="E13" s="1123" t="s">
        <v>2364</v>
      </c>
    </row>
    <row r="14" spans="1:20" ht="25.5">
      <c r="A14" s="1056"/>
      <c r="B14" s="1739"/>
      <c r="C14" s="1119" t="s">
        <v>2365</v>
      </c>
      <c r="D14" s="1074" t="s">
        <v>2250</v>
      </c>
      <c r="E14" s="1122" t="s">
        <v>1853</v>
      </c>
    </row>
    <row r="15" spans="1:20">
      <c r="A15" s="1056"/>
      <c r="B15" s="1739"/>
      <c r="C15" s="1121" t="s">
        <v>2366</v>
      </c>
      <c r="D15" s="1074" t="s">
        <v>2251</v>
      </c>
      <c r="E15" s="1123"/>
    </row>
    <row r="16" spans="1:20" ht="63.75">
      <c r="B16" s="1729" t="s">
        <v>2367</v>
      </c>
      <c r="C16" s="1119" t="s">
        <v>2368</v>
      </c>
      <c r="D16" s="1074" t="s">
        <v>2252</v>
      </c>
      <c r="E16" s="1123" t="s">
        <v>2369</v>
      </c>
      <c r="F16"/>
    </row>
    <row r="17" spans="1:6">
      <c r="A17" s="1056"/>
      <c r="B17" s="1730"/>
      <c r="C17" s="1119" t="s">
        <v>2370</v>
      </c>
      <c r="D17" s="1760"/>
      <c r="E17" s="1760"/>
    </row>
    <row r="18" spans="1:6">
      <c r="A18" s="1056"/>
      <c r="B18" s="1730"/>
      <c r="C18" s="1121" t="s">
        <v>2371</v>
      </c>
      <c r="D18" s="1074" t="s">
        <v>2253</v>
      </c>
      <c r="E18" s="1122" t="s">
        <v>1853</v>
      </c>
    </row>
    <row r="19" spans="1:6">
      <c r="A19" s="1056"/>
      <c r="B19" s="1730"/>
      <c r="C19" s="1121" t="s">
        <v>2372</v>
      </c>
      <c r="D19" s="1074" t="s">
        <v>2254</v>
      </c>
      <c r="E19" s="1122" t="s">
        <v>1853</v>
      </c>
    </row>
    <row r="20" spans="1:6">
      <c r="A20" s="1056"/>
      <c r="B20" s="1730"/>
      <c r="C20" s="1121" t="s">
        <v>2373</v>
      </c>
      <c r="D20" s="1074" t="s">
        <v>2255</v>
      </c>
      <c r="E20" s="1122" t="s">
        <v>1853</v>
      </c>
    </row>
    <row r="21" spans="1:6">
      <c r="A21" s="1056"/>
      <c r="B21" s="1730"/>
      <c r="C21" s="1121" t="s">
        <v>2361</v>
      </c>
      <c r="D21" s="1074" t="s">
        <v>2268</v>
      </c>
      <c r="E21" s="1122" t="s">
        <v>1861</v>
      </c>
    </row>
    <row r="22" spans="1:6" ht="25.5">
      <c r="A22" s="1056"/>
      <c r="B22" s="1730"/>
      <c r="C22" s="1121" t="s">
        <v>2362</v>
      </c>
      <c r="D22" s="1074" t="s">
        <v>2269</v>
      </c>
      <c r="E22" s="1123" t="s">
        <v>2374</v>
      </c>
    </row>
    <row r="23" spans="1:6" ht="25.5">
      <c r="A23" s="1056"/>
      <c r="B23" s="1730"/>
      <c r="C23" s="1119" t="s">
        <v>2375</v>
      </c>
      <c r="D23" s="1074" t="s">
        <v>2271</v>
      </c>
      <c r="E23" s="1122" t="s">
        <v>1853</v>
      </c>
    </row>
    <row r="24" spans="1:6">
      <c r="A24" s="1056"/>
      <c r="B24" s="1730"/>
      <c r="C24" s="1121" t="s">
        <v>2376</v>
      </c>
      <c r="D24" s="1074" t="s">
        <v>2273</v>
      </c>
      <c r="E24" s="1123"/>
    </row>
    <row r="25" spans="1:6">
      <c r="A25" s="1056"/>
      <c r="B25" s="1730"/>
      <c r="C25" s="1119" t="s">
        <v>2377</v>
      </c>
      <c r="D25" s="1074" t="s">
        <v>2274</v>
      </c>
      <c r="E25" s="1123" t="s">
        <v>2378</v>
      </c>
    </row>
    <row r="26" spans="1:6">
      <c r="A26" s="1056"/>
      <c r="B26" s="1730"/>
      <c r="C26" s="1121" t="s">
        <v>2362</v>
      </c>
      <c r="D26" s="1074" t="s">
        <v>2276</v>
      </c>
      <c r="E26" s="1123"/>
    </row>
    <row r="27" spans="1:6" ht="25.5">
      <c r="A27" s="1056"/>
      <c r="B27" s="1730"/>
      <c r="C27" s="1119" t="s">
        <v>2379</v>
      </c>
      <c r="D27" s="1760"/>
      <c r="E27" s="1760"/>
    </row>
    <row r="28" spans="1:6">
      <c r="A28" s="1056"/>
      <c r="B28" s="1730"/>
      <c r="C28" s="1121" t="s">
        <v>2380</v>
      </c>
      <c r="D28" s="1074" t="s">
        <v>2277</v>
      </c>
      <c r="E28" s="1122" t="s">
        <v>1861</v>
      </c>
    </row>
    <row r="29" spans="1:6">
      <c r="A29" s="1056"/>
      <c r="B29" s="1730"/>
      <c r="C29" s="1121" t="s">
        <v>2381</v>
      </c>
      <c r="D29" s="1074" t="s">
        <v>2279</v>
      </c>
      <c r="E29" s="1122" t="s">
        <v>1853</v>
      </c>
      <c r="F29" s="1069"/>
    </row>
    <row r="30" spans="1:6">
      <c r="A30" s="1056"/>
      <c r="B30" s="1730"/>
      <c r="C30" s="1121" t="s">
        <v>2382</v>
      </c>
      <c r="D30" s="1074" t="s">
        <v>2281</v>
      </c>
      <c r="E30" s="1122" t="s">
        <v>1853</v>
      </c>
      <c r="F30" s="1069"/>
    </row>
    <row r="31" spans="1:6">
      <c r="A31" s="1056"/>
      <c r="B31" s="1730"/>
      <c r="C31" s="1121" t="s">
        <v>2362</v>
      </c>
      <c r="D31" s="1074" t="s">
        <v>2282</v>
      </c>
      <c r="E31" s="1123"/>
    </row>
    <row r="32" spans="1:6" ht="38.25">
      <c r="B32" s="1730"/>
      <c r="C32" s="1119" t="s">
        <v>2383</v>
      </c>
      <c r="D32" s="1074" t="s">
        <v>2283</v>
      </c>
      <c r="E32" s="1122" t="s">
        <v>1853</v>
      </c>
    </row>
    <row r="33" spans="2:5">
      <c r="B33" s="1730"/>
      <c r="C33" s="1119" t="s">
        <v>2384</v>
      </c>
      <c r="D33" s="1760"/>
      <c r="E33" s="1760"/>
    </row>
    <row r="34" spans="2:5">
      <c r="B34" s="1730"/>
      <c r="C34" s="1121" t="s">
        <v>2385</v>
      </c>
      <c r="D34" s="1074" t="s">
        <v>2284</v>
      </c>
      <c r="E34" s="1122" t="s">
        <v>2386</v>
      </c>
    </row>
    <row r="35" spans="2:5">
      <c r="B35" s="1730"/>
      <c r="C35" s="1121" t="s">
        <v>2387</v>
      </c>
      <c r="D35" s="1074" t="s">
        <v>2285</v>
      </c>
      <c r="E35" s="1122" t="s">
        <v>2386</v>
      </c>
    </row>
    <row r="36" spans="2:5">
      <c r="B36" s="1730"/>
      <c r="C36" s="1121" t="s">
        <v>2388</v>
      </c>
      <c r="D36" s="1074" t="s">
        <v>2287</v>
      </c>
      <c r="E36" s="1122" t="s">
        <v>2386</v>
      </c>
    </row>
    <row r="37" spans="2:5" ht="25.5">
      <c r="B37" s="1730"/>
      <c r="C37" s="1121" t="s">
        <v>2382</v>
      </c>
      <c r="D37" s="1074" t="s">
        <v>2290</v>
      </c>
      <c r="E37" s="1123" t="s">
        <v>2389</v>
      </c>
    </row>
    <row r="38" spans="2:5">
      <c r="B38" s="1730"/>
      <c r="C38" s="1119" t="s">
        <v>2390</v>
      </c>
      <c r="D38" s="1074" t="s">
        <v>2292</v>
      </c>
      <c r="E38" s="1123" t="s">
        <v>2391</v>
      </c>
    </row>
    <row r="39" spans="2:5" ht="25.5">
      <c r="B39" s="1730"/>
      <c r="C39" s="1119" t="s">
        <v>2392</v>
      </c>
      <c r="D39" s="1760"/>
      <c r="E39" s="1760"/>
    </row>
    <row r="40" spans="2:5">
      <c r="B40" s="1730"/>
      <c r="C40" s="1124" t="s">
        <v>2393</v>
      </c>
      <c r="D40" s="1074" t="s">
        <v>2327</v>
      </c>
      <c r="E40" s="1123" t="s">
        <v>2394</v>
      </c>
    </row>
    <row r="41" spans="2:5" ht="51">
      <c r="B41" s="1730"/>
      <c r="C41" s="1124" t="s">
        <v>2395</v>
      </c>
      <c r="D41" s="1074" t="s">
        <v>2328</v>
      </c>
      <c r="E41" s="1123" t="s">
        <v>2396</v>
      </c>
    </row>
    <row r="42" spans="2:5" ht="25.5">
      <c r="B42" s="1730"/>
      <c r="C42" s="1119" t="s">
        <v>2397</v>
      </c>
      <c r="D42" s="1760"/>
      <c r="E42" s="1760"/>
    </row>
    <row r="43" spans="2:5">
      <c r="B43" s="1730"/>
      <c r="C43" s="1124" t="s">
        <v>2393</v>
      </c>
      <c r="D43" s="1074" t="s">
        <v>2398</v>
      </c>
      <c r="E43" s="1125" t="s">
        <v>2399</v>
      </c>
    </row>
    <row r="44" spans="2:5" ht="51">
      <c r="B44" s="1730"/>
      <c r="C44" s="1124" t="s">
        <v>2395</v>
      </c>
      <c r="D44" s="1074" t="s">
        <v>2400</v>
      </c>
      <c r="E44" s="1123" t="s">
        <v>2401</v>
      </c>
    </row>
    <row r="45" spans="2:5" ht="25.5">
      <c r="B45" s="1730"/>
      <c r="C45" s="1119" t="s">
        <v>2402</v>
      </c>
      <c r="D45" s="1760"/>
      <c r="E45" s="1760"/>
    </row>
    <row r="46" spans="2:5">
      <c r="B46" s="1730"/>
      <c r="C46" s="1124" t="s">
        <v>2393</v>
      </c>
      <c r="D46" s="1074" t="s">
        <v>2403</v>
      </c>
      <c r="E46" s="1123" t="s">
        <v>2399</v>
      </c>
    </row>
    <row r="47" spans="2:5" ht="51">
      <c r="B47" s="1730"/>
      <c r="C47" s="1124" t="s">
        <v>2395</v>
      </c>
      <c r="D47" s="1074" t="s">
        <v>2404</v>
      </c>
      <c r="E47" s="1123" t="s">
        <v>2405</v>
      </c>
    </row>
    <row r="48" spans="2:5">
      <c r="B48" s="1730"/>
      <c r="C48" s="1119" t="s">
        <v>2406</v>
      </c>
      <c r="D48" s="1760"/>
      <c r="E48" s="1760"/>
    </row>
    <row r="49" spans="2:5">
      <c r="B49" s="1730"/>
      <c r="C49" s="1124" t="s">
        <v>2407</v>
      </c>
      <c r="D49" s="1074" t="s">
        <v>2408</v>
      </c>
      <c r="E49" s="1123" t="s">
        <v>2409</v>
      </c>
    </row>
    <row r="50" spans="2:5" ht="25.5">
      <c r="B50" s="1730"/>
      <c r="C50" s="1119" t="s">
        <v>2410</v>
      </c>
    </row>
    <row r="51" spans="2:5">
      <c r="B51" s="1731"/>
      <c r="C51" s="1124" t="s">
        <v>2395</v>
      </c>
      <c r="D51" s="1074" t="s">
        <v>2411</v>
      </c>
      <c r="E51" s="1123"/>
    </row>
    <row r="52" spans="2:5"/>
  </sheetData>
  <mergeCells count="11">
    <mergeCell ref="D48:E48"/>
    <mergeCell ref="B2:E2"/>
    <mergeCell ref="B4:E4"/>
    <mergeCell ref="B6:B15"/>
    <mergeCell ref="B16:B51"/>
    <mergeCell ref="D17:E17"/>
    <mergeCell ref="D27:E27"/>
    <mergeCell ref="D33:E33"/>
    <mergeCell ref="D39:E39"/>
    <mergeCell ref="D42:E42"/>
    <mergeCell ref="D45:E45"/>
  </mergeCells>
  <dataValidations count="5">
    <dataValidation type="list" allowBlank="1" showInputMessage="1" showErrorMessage="1" sqref="E49" xr:uid="{D3D87F65-906F-4334-AC23-9DB07E680062}">
      <formula1>"Included,  Excluded"</formula1>
    </dataValidation>
    <dataValidation type="list" allowBlank="1" showInputMessage="1" showErrorMessage="1" sqref="E7:E11 E14 E32 E28:E30 E18:E21 E23" xr:uid="{C5894930-55F5-4FE2-98C6-101FC66838BD}">
      <formula1>"Yes, No"</formula1>
    </dataValidation>
    <dataValidation type="list" allowBlank="1" showInputMessage="1" showErrorMessage="1" sqref="E25" xr:uid="{C6A3C07C-37E9-41BE-99F3-391F4534FB8A}">
      <formula1>"Daily, Weekly, Monthly, Other (specify)"</formula1>
    </dataValidation>
    <dataValidation type="list" allowBlank="1" showInputMessage="1" showErrorMessage="1" sqref="E34:E36 E38" xr:uid="{7096D52E-FE85-4981-8D35-FDE862136A40}">
      <formula1>"Every year, Every 2yr, Every 5yr, Less than every 5yr"</formula1>
    </dataValidation>
    <dataValidation type="list" allowBlank="1" showInputMessage="1" showErrorMessage="1" sqref="E40 E43 E46" xr:uid="{69267218-D1AD-44EF-B41F-E3C69689D0A1}">
      <formula1>"constant balance sheet, dynamic balance sheet"</formula1>
    </dataValidation>
  </dataValidation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3434-5BDA-445D-99EE-0A80980F5CA6}">
  <sheetPr codeName="Sheet96"/>
  <dimension ref="A1:P31"/>
  <sheetViews>
    <sheetView workbookViewId="0"/>
  </sheetViews>
  <sheetFormatPr defaultColWidth="0" defaultRowHeight="15" zeroHeight="1"/>
  <cols>
    <col min="1" max="1" width="4.5703125" style="964" customWidth="1"/>
    <col min="2" max="2" width="73.140625" style="1080" customWidth="1"/>
    <col min="3" max="3" width="12.5703125" style="1080" customWidth="1"/>
    <col min="4" max="4" width="26.85546875" style="1080" customWidth="1"/>
    <col min="5" max="5" width="4.5703125" style="964" customWidth="1"/>
    <col min="6" max="16384" width="49.85546875" style="1080" hidden="1"/>
  </cols>
  <sheetData>
    <row r="1" spans="1:10"/>
    <row r="2" spans="1:10">
      <c r="B2" s="1054" t="s">
        <v>2221</v>
      </c>
      <c r="C2" s="1055" t="s">
        <v>2222</v>
      </c>
    </row>
    <row r="3" spans="1:10" ht="25.5">
      <c r="B3" s="1054" t="s">
        <v>2223</v>
      </c>
      <c r="C3" s="1055" t="s">
        <v>2224</v>
      </c>
    </row>
    <row r="4" spans="1:10" ht="15.75" thickBot="1"/>
    <row r="5" spans="1:10" ht="15.75" thickBot="1">
      <c r="A5" s="1056"/>
      <c r="B5" s="1745" t="s">
        <v>2412</v>
      </c>
      <c r="C5" s="1746"/>
      <c r="D5" s="1747"/>
      <c r="E5" s="1056"/>
    </row>
    <row r="6" spans="1:10" ht="12.75">
      <c r="A6" s="1116"/>
      <c r="B6" s="1127"/>
      <c r="C6" s="1128"/>
      <c r="D6" s="1128"/>
      <c r="E6" s="1128"/>
      <c r="F6" s="1128"/>
      <c r="G6" s="1128"/>
      <c r="H6" s="1128"/>
      <c r="I6" s="1128"/>
      <c r="J6" s="1128"/>
    </row>
    <row r="7" spans="1:10" ht="15" customHeight="1">
      <c r="A7" s="1056"/>
      <c r="B7" s="1129"/>
      <c r="C7" s="1129"/>
      <c r="D7" s="1061" t="s">
        <v>2413</v>
      </c>
    </row>
    <row r="8" spans="1:10" ht="15" customHeight="1">
      <c r="A8" s="1056"/>
      <c r="B8" s="1129"/>
      <c r="C8" s="1129"/>
      <c r="D8" s="1060" t="s">
        <v>2243</v>
      </c>
    </row>
    <row r="9" spans="1:10">
      <c r="A9" s="1056"/>
      <c r="B9" s="1130" t="s">
        <v>2414</v>
      </c>
      <c r="C9" s="1062" t="s">
        <v>2243</v>
      </c>
      <c r="D9" s="1131">
        <f>+D10+D14</f>
        <v>1796486</v>
      </c>
    </row>
    <row r="10" spans="1:10">
      <c r="A10" s="1056"/>
      <c r="B10" s="1132" t="s">
        <v>2415</v>
      </c>
      <c r="C10" s="1062" t="s">
        <v>2244</v>
      </c>
      <c r="D10" s="1131">
        <f>SUM(D11:D13)</f>
        <v>744741</v>
      </c>
    </row>
    <row r="11" spans="1:10">
      <c r="A11" s="1056"/>
      <c r="B11" s="1133" t="s">
        <v>2416</v>
      </c>
      <c r="C11" s="1062" t="s">
        <v>2245</v>
      </c>
      <c r="D11" s="1134">
        <v>419979</v>
      </c>
    </row>
    <row r="12" spans="1:10">
      <c r="A12" s="1056"/>
      <c r="B12" s="1133" t="s">
        <v>2417</v>
      </c>
      <c r="C12" s="1062" t="s">
        <v>2246</v>
      </c>
      <c r="D12" s="1135">
        <v>117064</v>
      </c>
    </row>
    <row r="13" spans="1:10">
      <c r="A13" s="1056"/>
      <c r="B13" s="1133" t="s">
        <v>2418</v>
      </c>
      <c r="C13" s="1062" t="s">
        <v>2247</v>
      </c>
      <c r="D13" s="1135">
        <v>207698</v>
      </c>
    </row>
    <row r="14" spans="1:10">
      <c r="A14" s="1056"/>
      <c r="B14" s="1132" t="s">
        <v>2419</v>
      </c>
      <c r="C14" s="1062" t="s">
        <v>2248</v>
      </c>
      <c r="D14" s="1136">
        <f>SUM(D15:D18)</f>
        <v>1051745</v>
      </c>
    </row>
    <row r="15" spans="1:10">
      <c r="A15" s="1056"/>
      <c r="B15" s="1137" t="s">
        <v>2420</v>
      </c>
      <c r="C15" s="1062" t="s">
        <v>2249</v>
      </c>
      <c r="D15" s="1134">
        <v>460156</v>
      </c>
    </row>
    <row r="16" spans="1:10">
      <c r="A16" s="1056"/>
      <c r="B16" s="1133" t="s">
        <v>2421</v>
      </c>
      <c r="C16" s="1062" t="s">
        <v>2250</v>
      </c>
      <c r="D16" s="1134">
        <v>270255</v>
      </c>
    </row>
    <row r="17" spans="1:16">
      <c r="A17" s="1056"/>
      <c r="B17" s="1133" t="s">
        <v>2422</v>
      </c>
      <c r="C17" s="1062" t="s">
        <v>2251</v>
      </c>
      <c r="D17" s="1134">
        <v>321334</v>
      </c>
    </row>
    <row r="18" spans="1:16">
      <c r="A18" s="1056"/>
      <c r="B18" s="1133" t="s">
        <v>2423</v>
      </c>
      <c r="C18" s="1062" t="s">
        <v>2252</v>
      </c>
      <c r="D18" s="1134">
        <v>0</v>
      </c>
    </row>
    <row r="19" spans="1:16" customFormat="1">
      <c r="A19" s="964"/>
      <c r="E19" s="964"/>
      <c r="P19" s="964"/>
    </row>
    <row r="20" spans="1:16" hidden="1">
      <c r="A20" s="1056"/>
    </row>
    <row r="21" spans="1:16" hidden="1">
      <c r="A21" s="1056"/>
    </row>
    <row r="22" spans="1:16" hidden="1">
      <c r="A22" s="1056"/>
    </row>
    <row r="23" spans="1:16" hidden="1">
      <c r="A23" s="1056"/>
    </row>
    <row r="24" spans="1:16" hidden="1">
      <c r="A24" s="1056"/>
    </row>
    <row r="25" spans="1:16" hidden="1">
      <c r="A25" s="1056"/>
    </row>
    <row r="26" spans="1:16" hidden="1">
      <c r="A26" s="1056"/>
    </row>
    <row r="27" spans="1:16" hidden="1">
      <c r="A27" s="1056"/>
    </row>
    <row r="28" spans="1:16" hidden="1">
      <c r="A28" s="1056"/>
    </row>
    <row r="29" spans="1:16" hidden="1">
      <c r="A29" s="1056"/>
    </row>
    <row r="30" spans="1:16" hidden="1">
      <c r="A30" s="1056"/>
    </row>
    <row r="31" spans="1:16" hidden="1">
      <c r="A31" s="1056"/>
      <c r="E31" s="1069"/>
    </row>
  </sheetData>
  <mergeCells count="1">
    <mergeCell ref="B5:D5"/>
  </mergeCells>
  <conditionalFormatting sqref="D11:D13">
    <cfRule type="cellIs" dxfId="3" priority="2" stopIfTrue="1" operator="lessThan">
      <formula>0</formula>
    </cfRule>
  </conditionalFormatting>
  <conditionalFormatting sqref="D15:D18">
    <cfRule type="cellIs" dxfId="2" priority="1" stopIfTrue="1" operator="lessThan">
      <formula>0</formula>
    </cfRule>
  </conditionalFormatting>
  <dataValidations count="1">
    <dataValidation type="decimal" operator="greaterThanOrEqual" allowBlank="1" showInputMessage="1" showErrorMessage="1" error="Value should be positive or equal to 0" sqref="D11:D13 D15:D18" xr:uid="{353ACC78-5FE9-4021-BB80-FD4B63EB7EBE}">
      <formula1>0</formula1>
    </dataValidation>
  </dataValidation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5A5F-22F3-426F-A20A-35FA291CD3D1}">
  <sheetPr codeName="Sheet99"/>
  <dimension ref="A1:L117"/>
  <sheetViews>
    <sheetView zoomScale="60" zoomScaleNormal="60" workbookViewId="0"/>
  </sheetViews>
  <sheetFormatPr defaultColWidth="0" defaultRowHeight="15" zeroHeight="1"/>
  <cols>
    <col min="1" max="1" width="4.5703125" customWidth="1"/>
    <col min="2" max="2" width="26.5703125" style="1138" customWidth="1"/>
    <col min="3" max="3" width="96.42578125" style="1138" customWidth="1"/>
    <col min="4" max="4" width="35.85546875" style="1139" customWidth="1"/>
    <col min="5" max="10" width="45.42578125" style="1138" customWidth="1"/>
    <col min="11" max="11" width="4.5703125" customWidth="1"/>
    <col min="12" max="16384" width="8.85546875" hidden="1"/>
  </cols>
  <sheetData>
    <row r="1" spans="1:11">
      <c r="A1" s="1138"/>
      <c r="K1" s="1138"/>
    </row>
    <row r="2" spans="1:11">
      <c r="A2" s="1138"/>
      <c r="B2" s="1054" t="s">
        <v>2221</v>
      </c>
      <c r="C2" s="1023" t="s">
        <v>2222</v>
      </c>
      <c r="K2" s="1138"/>
    </row>
    <row r="3" spans="1:11" ht="25.5">
      <c r="A3" s="1138"/>
      <c r="B3" s="1054" t="s">
        <v>2223</v>
      </c>
      <c r="C3" s="1023" t="s">
        <v>2224</v>
      </c>
      <c r="K3" s="1138"/>
    </row>
    <row r="4" spans="1:11" ht="25.5">
      <c r="A4" s="1138"/>
      <c r="B4" s="1054" t="s">
        <v>2293</v>
      </c>
      <c r="C4" s="1023" t="s">
        <v>2294</v>
      </c>
      <c r="K4" s="1138"/>
    </row>
    <row r="5" spans="1:11" ht="15.75" thickBot="1">
      <c r="A5" s="1138"/>
      <c r="K5" s="1138"/>
    </row>
    <row r="6" spans="1:11" ht="26.1" customHeight="1" thickBot="1">
      <c r="A6" s="1056"/>
      <c r="B6" s="1764" t="s">
        <v>2424</v>
      </c>
      <c r="C6" s="1765"/>
      <c r="D6" s="1765"/>
      <c r="E6" s="1765"/>
      <c r="F6" s="1765"/>
      <c r="G6" s="1765"/>
      <c r="H6" s="1765"/>
      <c r="I6" s="1765"/>
      <c r="J6" s="1766"/>
      <c r="K6" s="1056"/>
    </row>
    <row r="7" spans="1:11" ht="17.100000000000001" customHeight="1">
      <c r="A7" s="1056"/>
      <c r="B7" s="1767"/>
      <c r="C7" s="1767"/>
      <c r="D7" s="1767"/>
      <c r="E7" s="1767"/>
      <c r="F7" s="1026"/>
      <c r="G7" s="1026"/>
      <c r="H7" s="1026"/>
      <c r="I7" s="1026"/>
      <c r="J7" s="1026"/>
      <c r="K7" s="1056"/>
    </row>
    <row r="8" spans="1:11" ht="26.1" customHeight="1">
      <c r="A8" s="1056"/>
      <c r="B8" s="1768" t="s">
        <v>2425</v>
      </c>
      <c r="C8" s="1768"/>
      <c r="D8" s="1768"/>
      <c r="E8" s="1768"/>
      <c r="F8" s="1140"/>
      <c r="G8" s="1140"/>
      <c r="H8" s="1140"/>
      <c r="I8" s="1140"/>
      <c r="J8" s="1141"/>
      <c r="K8" s="1056"/>
    </row>
    <row r="9" spans="1:11" ht="26.1" customHeight="1">
      <c r="A9" s="1056"/>
      <c r="B9" s="1142" t="s">
        <v>2426</v>
      </c>
      <c r="C9" s="1142"/>
      <c r="D9" s="1143"/>
      <c r="E9" s="1142"/>
      <c r="F9" s="1142"/>
      <c r="G9" s="1142"/>
      <c r="H9" s="1142"/>
      <c r="I9" s="1142"/>
      <c r="J9" s="1142"/>
      <c r="K9" s="1056"/>
    </row>
    <row r="10" spans="1:11" ht="17.100000000000001" customHeight="1">
      <c r="A10" s="1056"/>
      <c r="B10" s="1144"/>
      <c r="C10" s="1144"/>
      <c r="D10" s="1145"/>
      <c r="E10" s="1144"/>
      <c r="F10" s="964"/>
      <c r="G10" s="964"/>
      <c r="H10" s="964"/>
      <c r="I10" s="964"/>
      <c r="J10" s="1146"/>
    </row>
    <row r="11" spans="1:11" ht="26.1" customHeight="1">
      <c r="A11" s="1056"/>
      <c r="B11" s="1147"/>
      <c r="C11" s="1140"/>
      <c r="D11" s="1148"/>
      <c r="E11" s="1140"/>
      <c r="F11" s="1769" t="s">
        <v>2427</v>
      </c>
      <c r="G11" s="1770"/>
      <c r="H11" s="1770"/>
      <c r="I11" s="1770"/>
      <c r="J11" s="1771"/>
    </row>
    <row r="12" spans="1:11" ht="26.1" customHeight="1">
      <c r="A12" s="1056"/>
      <c r="B12" s="1147"/>
      <c r="C12" s="1140"/>
      <c r="D12" s="1148"/>
      <c r="E12" s="1140"/>
      <c r="F12" s="1149" t="s">
        <v>1556</v>
      </c>
      <c r="G12" s="1149" t="s">
        <v>1120</v>
      </c>
      <c r="H12" s="1149" t="s">
        <v>1120</v>
      </c>
      <c r="I12" s="1149" t="s">
        <v>1120</v>
      </c>
      <c r="J12" s="1150" t="s">
        <v>2428</v>
      </c>
    </row>
    <row r="13" spans="1:11" ht="26.1" customHeight="1">
      <c r="A13" s="1056"/>
      <c r="B13" s="1772" t="s">
        <v>2429</v>
      </c>
      <c r="C13" s="1772" t="s">
        <v>2430</v>
      </c>
      <c r="D13" s="1151"/>
      <c r="E13" s="1150" t="s">
        <v>2413</v>
      </c>
      <c r="F13" s="1769" t="s">
        <v>2413</v>
      </c>
      <c r="G13" s="1770" t="s">
        <v>2413</v>
      </c>
      <c r="H13" s="1770" t="s">
        <v>2413</v>
      </c>
      <c r="I13" s="1770" t="s">
        <v>2413</v>
      </c>
      <c r="J13" s="1771" t="s">
        <v>2413</v>
      </c>
    </row>
    <row r="14" spans="1:11" ht="26.1" customHeight="1">
      <c r="A14" s="1056"/>
      <c r="B14" s="1773"/>
      <c r="C14" s="1773"/>
      <c r="D14" s="1148"/>
      <c r="E14" s="1152" t="s">
        <v>2243</v>
      </c>
      <c r="F14" s="1152" t="s">
        <v>2244</v>
      </c>
      <c r="G14" s="1152" t="s">
        <v>2245</v>
      </c>
      <c r="H14" s="1152" t="s">
        <v>2246</v>
      </c>
      <c r="I14" s="1152" t="s">
        <v>2247</v>
      </c>
      <c r="J14" s="1152" t="s">
        <v>2248</v>
      </c>
    </row>
    <row r="15" spans="1:11" ht="26.1" customHeight="1">
      <c r="A15" s="1056"/>
      <c r="B15" s="1150">
        <v>1</v>
      </c>
      <c r="C15" s="1052" t="s">
        <v>2431</v>
      </c>
      <c r="D15" s="1085" t="s">
        <v>2243</v>
      </c>
      <c r="E15" s="1153">
        <f>+MIN(E16:E17)</f>
        <v>-10691.65</v>
      </c>
      <c r="F15" s="1154"/>
      <c r="G15" s="1155"/>
      <c r="H15" s="1155"/>
      <c r="I15" s="1155"/>
      <c r="J15" s="1154"/>
      <c r="K15" s="1156"/>
    </row>
    <row r="16" spans="1:11" ht="26.1" customHeight="1">
      <c r="A16" s="1056"/>
      <c r="B16" s="1150">
        <v>2</v>
      </c>
      <c r="C16" s="1157" t="s">
        <v>2432</v>
      </c>
      <c r="D16" s="1085" t="s">
        <v>2244</v>
      </c>
      <c r="E16" s="1153">
        <f>+SUMIF(F16:I16,"&lt;0")+0.5*SUMIF(F16:I16,"&gt;0")+J16</f>
        <v>-10691.65</v>
      </c>
      <c r="F16" s="1158">
        <v>-10691.65</v>
      </c>
      <c r="G16" s="1159"/>
      <c r="H16" s="1159"/>
      <c r="I16" s="1159"/>
      <c r="J16" s="1159"/>
      <c r="K16" s="1156"/>
    </row>
    <row r="17" spans="1:11" ht="26.1" customHeight="1">
      <c r="A17" s="1056"/>
      <c r="B17" s="1150">
        <v>3</v>
      </c>
      <c r="C17" s="1157" t="s">
        <v>2433</v>
      </c>
      <c r="D17" s="1085" t="s">
        <v>2245</v>
      </c>
      <c r="E17" s="1153">
        <f>+SUMIF(F17:I17,"&lt;0")+0.5*SUMIF(F17:I17,"&gt;0")+J17</f>
        <v>-7614.25</v>
      </c>
      <c r="F17" s="1158">
        <v>-7614.25</v>
      </c>
      <c r="G17" s="1159"/>
      <c r="H17" s="1159"/>
      <c r="I17" s="1159"/>
      <c r="J17" s="1159"/>
      <c r="K17" s="1156"/>
    </row>
    <row r="18" spans="1:11" ht="26.1" customHeight="1">
      <c r="A18" s="1056"/>
      <c r="B18" s="1147"/>
      <c r="C18" s="1140"/>
      <c r="D18" s="1148"/>
      <c r="E18" s="834"/>
      <c r="F18" s="834"/>
      <c r="G18" s="834"/>
      <c r="H18" s="834"/>
      <c r="I18" s="834"/>
      <c r="J18" s="834"/>
      <c r="K18" s="1156"/>
    </row>
    <row r="19" spans="1:11" ht="26.1" customHeight="1">
      <c r="A19" s="1056"/>
      <c r="B19"/>
      <c r="C19" s="1160" t="s">
        <v>2434</v>
      </c>
      <c r="D19" s="1161"/>
      <c r="E19" s="834"/>
      <c r="F19" s="834"/>
      <c r="G19" s="834"/>
      <c r="H19" s="834"/>
      <c r="I19" s="834"/>
      <c r="J19" s="834"/>
      <c r="K19" s="1162"/>
    </row>
    <row r="20" spans="1:11" ht="26.1" customHeight="1">
      <c r="A20" s="1056"/>
      <c r="B20" s="1150">
        <v>4</v>
      </c>
      <c r="C20" s="1160" t="s">
        <v>2435</v>
      </c>
      <c r="D20" s="1085" t="s">
        <v>2246</v>
      </c>
      <c r="E20" s="834"/>
      <c r="F20" s="1163">
        <v>200</v>
      </c>
      <c r="G20" s="1163"/>
      <c r="H20" s="1163"/>
      <c r="I20" s="1163"/>
      <c r="J20" s="834"/>
      <c r="K20" s="1162"/>
    </row>
    <row r="21" spans="1:11" ht="26.1" customHeight="1">
      <c r="A21" s="1056"/>
      <c r="B21" s="1150">
        <v>5</v>
      </c>
      <c r="C21" s="1160" t="s">
        <v>2436</v>
      </c>
      <c r="D21" s="1085" t="s">
        <v>2247</v>
      </c>
      <c r="E21" s="834"/>
      <c r="F21" s="1163">
        <v>250</v>
      </c>
      <c r="G21" s="1163"/>
      <c r="H21" s="1163"/>
      <c r="I21" s="1163"/>
      <c r="J21" s="834"/>
      <c r="K21" s="1162"/>
    </row>
    <row r="22" spans="1:11" ht="26.1" customHeight="1">
      <c r="A22" s="1056"/>
      <c r="B22" s="1150">
        <v>6</v>
      </c>
      <c r="C22" s="1160" t="s">
        <v>2437</v>
      </c>
      <c r="D22" s="1085" t="s">
        <v>2248</v>
      </c>
      <c r="E22" s="834"/>
      <c r="F22" s="1163">
        <v>100</v>
      </c>
      <c r="G22" s="1163"/>
      <c r="H22" s="1163"/>
      <c r="I22" s="1163"/>
      <c r="J22" s="834"/>
      <c r="K22" s="1162"/>
    </row>
    <row r="23" spans="1:11" ht="26.1" customHeight="1">
      <c r="A23" s="1056"/>
      <c r="B23" s="1056"/>
      <c r="C23" s="1056"/>
      <c r="D23" s="1164"/>
      <c r="E23" s="1165"/>
      <c r="F23" s="1165"/>
      <c r="G23" s="1165"/>
      <c r="H23" s="1165"/>
      <c r="I23" s="1165"/>
      <c r="J23" s="834"/>
      <c r="K23" s="1162"/>
    </row>
    <row r="24" spans="1:11" ht="26.1" customHeight="1">
      <c r="A24" s="1056"/>
      <c r="B24" s="1150">
        <v>7</v>
      </c>
      <c r="C24" s="1157" t="s">
        <v>2438</v>
      </c>
      <c r="D24" s="1085" t="s">
        <v>2249</v>
      </c>
      <c r="E24" s="1153">
        <f>+MIN(E25:E30)</f>
        <v>-10691.65</v>
      </c>
      <c r="F24" s="1156"/>
      <c r="G24" s="834"/>
      <c r="H24" s="834"/>
      <c r="I24" s="834"/>
      <c r="J24" s="834"/>
      <c r="K24" s="1162"/>
    </row>
    <row r="25" spans="1:11" ht="26.1" customHeight="1">
      <c r="A25" s="1056"/>
      <c r="B25" s="1150">
        <v>8</v>
      </c>
      <c r="C25" s="1157" t="s">
        <v>2439</v>
      </c>
      <c r="D25" s="1085" t="s">
        <v>2250</v>
      </c>
      <c r="E25" s="1153">
        <f t="shared" ref="E25:E30" si="0">+SUMIF(F25:I25,"&lt;0")+0.5*SUMIF(F25:I25,"&gt;0")+J25</f>
        <v>-10691.65</v>
      </c>
      <c r="F25" s="1158">
        <v>-10691.65</v>
      </c>
      <c r="G25" s="1159"/>
      <c r="H25" s="1159"/>
      <c r="I25" s="1159"/>
      <c r="J25" s="1158"/>
      <c r="K25" s="1162"/>
    </row>
    <row r="26" spans="1:11" ht="26.1" customHeight="1">
      <c r="A26" s="1056"/>
      <c r="B26" s="1150">
        <v>9</v>
      </c>
      <c r="C26" s="1157" t="s">
        <v>2440</v>
      </c>
      <c r="D26" s="1085" t="s">
        <v>2251</v>
      </c>
      <c r="E26" s="1153">
        <f t="shared" si="0"/>
        <v>-7614.25</v>
      </c>
      <c r="F26" s="1158">
        <v>-7614.25</v>
      </c>
      <c r="G26" s="1158"/>
      <c r="H26" s="1158"/>
      <c r="I26" s="1158"/>
      <c r="J26" s="1158"/>
      <c r="K26" s="1162"/>
    </row>
    <row r="27" spans="1:11" ht="26.1" customHeight="1">
      <c r="A27" s="1056"/>
      <c r="B27" s="1150">
        <v>10</v>
      </c>
      <c r="C27" s="1157" t="s">
        <v>2441</v>
      </c>
      <c r="D27" s="1085" t="s">
        <v>2252</v>
      </c>
      <c r="E27" s="1153">
        <f t="shared" si="0"/>
        <v>-89.86</v>
      </c>
      <c r="F27" s="1158">
        <v>-89.86</v>
      </c>
      <c r="G27" s="1159"/>
      <c r="H27" s="1159"/>
      <c r="I27" s="1159"/>
      <c r="J27" s="1158"/>
      <c r="K27" s="1162"/>
    </row>
    <row r="28" spans="1:11" ht="26.1" customHeight="1">
      <c r="A28" s="1056"/>
      <c r="B28" s="1150">
        <v>11</v>
      </c>
      <c r="C28" s="1157" t="s">
        <v>2442</v>
      </c>
      <c r="D28" s="1085" t="s">
        <v>2253</v>
      </c>
      <c r="E28" s="1153">
        <f t="shared" si="0"/>
        <v>-9787.27</v>
      </c>
      <c r="F28" s="1158">
        <v>-9787.27</v>
      </c>
      <c r="G28" s="1158"/>
      <c r="H28" s="1158"/>
      <c r="I28" s="1158"/>
      <c r="J28" s="1158"/>
      <c r="K28" s="1162"/>
    </row>
    <row r="29" spans="1:11" ht="26.1" customHeight="1">
      <c r="A29" s="1056"/>
      <c r="B29" s="1150">
        <v>12</v>
      </c>
      <c r="C29" s="1157" t="s">
        <v>2443</v>
      </c>
      <c r="D29" s="1085" t="s">
        <v>2254</v>
      </c>
      <c r="E29" s="1153">
        <f t="shared" si="0"/>
        <v>4639.3599999999997</v>
      </c>
      <c r="F29" s="1158">
        <v>9278.7199999999993</v>
      </c>
      <c r="G29" s="1159"/>
      <c r="H29" s="1159"/>
      <c r="I29" s="1159"/>
      <c r="J29" s="1158"/>
      <c r="K29" s="1162"/>
    </row>
    <row r="30" spans="1:11" ht="26.1" customHeight="1">
      <c r="A30" s="1056"/>
      <c r="B30" s="1150">
        <v>13</v>
      </c>
      <c r="C30" s="1157" t="s">
        <v>2444</v>
      </c>
      <c r="D30" s="1085" t="s">
        <v>2255</v>
      </c>
      <c r="E30" s="1153">
        <f t="shared" si="0"/>
        <v>-10622.81</v>
      </c>
      <c r="F30" s="1158">
        <v>-10622.81</v>
      </c>
      <c r="G30" s="1158"/>
      <c r="H30" s="1158"/>
      <c r="I30" s="1158"/>
      <c r="J30" s="1158"/>
      <c r="K30" s="1162"/>
    </row>
    <row r="31" spans="1:11" ht="26.1" customHeight="1">
      <c r="A31" s="1056"/>
      <c r="B31" s="1056"/>
      <c r="C31" s="1056"/>
      <c r="D31" s="1164"/>
      <c r="E31" s="1165"/>
      <c r="F31" s="1165"/>
      <c r="G31" s="1165"/>
      <c r="H31" s="1165"/>
      <c r="I31" s="1165"/>
      <c r="J31" s="1156"/>
      <c r="K31" s="1162"/>
    </row>
    <row r="32" spans="1:11" ht="26.1" customHeight="1">
      <c r="A32" s="1056"/>
      <c r="B32" s="1150">
        <v>14</v>
      </c>
      <c r="C32" s="1157" t="s">
        <v>2445</v>
      </c>
      <c r="D32" s="1085" t="s">
        <v>2268</v>
      </c>
      <c r="E32" s="1158">
        <v>238649.08</v>
      </c>
      <c r="F32" s="1158">
        <v>238649.08</v>
      </c>
      <c r="G32" s="1158"/>
      <c r="H32" s="1158"/>
      <c r="I32" s="1158"/>
      <c r="J32" s="1158"/>
      <c r="K32" s="1162"/>
    </row>
    <row r="33" spans="1:11" ht="26.1" customHeight="1">
      <c r="A33" s="1056"/>
      <c r="B33" s="1056"/>
      <c r="C33" s="1056"/>
      <c r="D33" s="1164"/>
      <c r="E33" s="1166"/>
      <c r="F33" s="1166"/>
      <c r="G33" s="1166"/>
      <c r="H33" s="1166"/>
      <c r="I33" s="1166"/>
      <c r="J33" s="1166"/>
      <c r="K33" s="1165"/>
    </row>
    <row r="34" spans="1:11" ht="26.1" customHeight="1">
      <c r="A34" s="1056"/>
      <c r="B34" s="1150">
        <v>15</v>
      </c>
      <c r="C34" s="1160" t="s">
        <v>2446</v>
      </c>
      <c r="D34" s="1085" t="s">
        <v>2269</v>
      </c>
      <c r="E34" s="1158">
        <v>-50172.02</v>
      </c>
      <c r="F34" s="1158">
        <v>-50172.02</v>
      </c>
      <c r="G34" s="1158"/>
      <c r="H34" s="1158"/>
      <c r="I34" s="1158"/>
      <c r="J34" s="1158"/>
      <c r="K34" s="1162"/>
    </row>
    <row r="35" spans="1:11" ht="26.1" customHeight="1">
      <c r="A35" s="1056"/>
      <c r="B35" s="1167">
        <v>6</v>
      </c>
      <c r="C35" s="1160" t="s">
        <v>2447</v>
      </c>
      <c r="D35" s="1085" t="s">
        <v>2271</v>
      </c>
      <c r="E35" s="1153">
        <f t="shared" ref="E35:J35" si="1">+E32+E34</f>
        <v>188477.06</v>
      </c>
      <c r="F35" s="1153">
        <f t="shared" si="1"/>
        <v>188477.06</v>
      </c>
      <c r="G35" s="1153">
        <f t="shared" si="1"/>
        <v>0</v>
      </c>
      <c r="H35" s="1153">
        <f t="shared" si="1"/>
        <v>0</v>
      </c>
      <c r="I35" s="1153">
        <f t="shared" si="1"/>
        <v>0</v>
      </c>
      <c r="J35" s="1153">
        <f t="shared" si="1"/>
        <v>0</v>
      </c>
      <c r="K35" s="1162"/>
    </row>
    <row r="36" spans="1:11" ht="26.1" customHeight="1">
      <c r="A36" s="1056"/>
      <c r="B36" s="1147"/>
      <c r="C36" s="1144"/>
      <c r="D36" s="1145"/>
      <c r="E36" s="1168"/>
      <c r="F36" s="1168"/>
      <c r="G36" s="1168"/>
      <c r="H36" s="1168"/>
      <c r="I36" s="1168"/>
      <c r="J36" s="1154"/>
      <c r="K36" s="1162"/>
    </row>
    <row r="37" spans="1:11" ht="26.1" customHeight="1">
      <c r="A37" s="1056"/>
      <c r="B37" s="1150">
        <v>16</v>
      </c>
      <c r="C37" s="1160" t="s">
        <v>2448</v>
      </c>
      <c r="D37" s="1085" t="s">
        <v>2273</v>
      </c>
      <c r="E37" s="1158">
        <v>25816.38</v>
      </c>
      <c r="F37" s="1158">
        <v>25816.38</v>
      </c>
      <c r="G37" s="1158"/>
      <c r="H37" s="1158"/>
      <c r="I37" s="1158"/>
      <c r="J37" s="1158"/>
      <c r="K37" s="1162"/>
    </row>
    <row r="38" spans="1:11" ht="26.1" customHeight="1">
      <c r="A38" s="1056"/>
      <c r="B38" s="1167"/>
      <c r="C38" s="1160" t="s">
        <v>2449</v>
      </c>
      <c r="D38" s="1085" t="s">
        <v>2274</v>
      </c>
      <c r="E38" s="1153">
        <f t="shared" ref="E38:J38" si="2">+E32+E37</f>
        <v>264465.45999999996</v>
      </c>
      <c r="F38" s="1153">
        <f t="shared" si="2"/>
        <v>264465.45999999996</v>
      </c>
      <c r="G38" s="1153">
        <f t="shared" si="2"/>
        <v>0</v>
      </c>
      <c r="H38" s="1153">
        <f t="shared" si="2"/>
        <v>0</v>
      </c>
      <c r="I38" s="1153">
        <f t="shared" si="2"/>
        <v>0</v>
      </c>
      <c r="J38" s="1153">
        <f t="shared" si="2"/>
        <v>0</v>
      </c>
      <c r="K38" s="1162"/>
    </row>
    <row r="39" spans="1:11" ht="26.1" customHeight="1">
      <c r="A39" s="1169"/>
      <c r="B39" s="1170"/>
      <c r="C39" s="1171"/>
      <c r="D39" s="1172"/>
      <c r="E39" s="1173"/>
      <c r="F39" s="1173"/>
      <c r="G39" s="1173"/>
      <c r="H39" s="1173"/>
      <c r="I39" s="1173"/>
      <c r="J39" s="1154"/>
      <c r="K39" s="1162"/>
    </row>
    <row r="40" spans="1:11" ht="26.1" customHeight="1">
      <c r="A40" s="1174"/>
      <c r="B40" s="1150">
        <v>17</v>
      </c>
      <c r="C40" s="1157" t="s">
        <v>2450</v>
      </c>
      <c r="D40" s="1085" t="s">
        <v>2276</v>
      </c>
      <c r="E40" s="1158">
        <v>238649.0766</v>
      </c>
      <c r="F40" s="1158">
        <v>238649.0766</v>
      </c>
      <c r="G40" s="1158"/>
      <c r="H40" s="1158"/>
      <c r="I40" s="1158"/>
      <c r="J40" s="1158"/>
      <c r="K40" s="1162"/>
    </row>
    <row r="41" spans="1:11" ht="26.1" customHeight="1">
      <c r="A41" s="1138"/>
      <c r="B41" s="1147"/>
      <c r="C41" s="1140"/>
      <c r="D41" s="1148"/>
      <c r="E41" s="1155"/>
      <c r="F41" s="1168"/>
      <c r="G41" s="1168"/>
      <c r="H41" s="1168"/>
      <c r="I41" s="1168"/>
      <c r="J41" s="1168"/>
      <c r="K41" s="1162"/>
    </row>
    <row r="42" spans="1:11" ht="26.1" customHeight="1">
      <c r="A42" s="1174"/>
      <c r="B42" s="1150">
        <v>18</v>
      </c>
      <c r="C42" s="1160" t="s">
        <v>2451</v>
      </c>
      <c r="D42" s="1085" t="s">
        <v>2277</v>
      </c>
      <c r="E42" s="1158">
        <v>-50172.019699999997</v>
      </c>
      <c r="F42" s="1158">
        <v>-50172.019699999997</v>
      </c>
      <c r="G42" s="1158"/>
      <c r="H42" s="1158"/>
      <c r="I42" s="1158"/>
      <c r="J42" s="1158"/>
      <c r="K42" s="1162"/>
    </row>
    <row r="43" spans="1:11" ht="26.1" customHeight="1">
      <c r="A43" s="1138"/>
      <c r="B43" s="1167"/>
      <c r="C43" s="1160" t="s">
        <v>2452</v>
      </c>
      <c r="D43" s="1085" t="s">
        <v>2279</v>
      </c>
      <c r="E43" s="1175">
        <f t="shared" ref="E43:J43" si="3">+E40+E42</f>
        <v>188477.0569</v>
      </c>
      <c r="F43" s="1153">
        <f t="shared" si="3"/>
        <v>188477.0569</v>
      </c>
      <c r="G43" s="1153">
        <f t="shared" si="3"/>
        <v>0</v>
      </c>
      <c r="H43" s="1153">
        <f t="shared" si="3"/>
        <v>0</v>
      </c>
      <c r="I43" s="1153">
        <f t="shared" si="3"/>
        <v>0</v>
      </c>
      <c r="J43" s="1153">
        <f t="shared" si="3"/>
        <v>0</v>
      </c>
      <c r="K43" s="1162"/>
    </row>
    <row r="44" spans="1:11" ht="26.1" customHeight="1">
      <c r="A44" s="1138"/>
      <c r="B44" s="1147"/>
      <c r="C44" s="1144"/>
      <c r="D44" s="1145"/>
      <c r="E44" s="1168"/>
      <c r="F44" s="1168"/>
      <c r="G44" s="1168"/>
      <c r="H44" s="1168"/>
      <c r="I44" s="1168"/>
      <c r="J44" s="1154"/>
      <c r="K44" s="1162"/>
    </row>
    <row r="45" spans="1:11" ht="26.1" customHeight="1">
      <c r="A45" s="1174"/>
      <c r="B45" s="1150">
        <v>19</v>
      </c>
      <c r="C45" s="1160" t="s">
        <v>2453</v>
      </c>
      <c r="D45" s="1085" t="s">
        <v>2281</v>
      </c>
      <c r="E45" s="1158">
        <v>25816.3783</v>
      </c>
      <c r="F45" s="1158">
        <v>25816.3783</v>
      </c>
      <c r="G45" s="1158"/>
      <c r="H45" s="1158"/>
      <c r="I45" s="1158"/>
      <c r="J45" s="1158"/>
      <c r="K45" s="1162"/>
    </row>
    <row r="46" spans="1:11" ht="26.1" customHeight="1">
      <c r="A46" s="1138"/>
      <c r="B46" s="1176"/>
      <c r="C46" s="1160" t="s">
        <v>2454</v>
      </c>
      <c r="D46" s="1085" t="s">
        <v>2282</v>
      </c>
      <c r="E46" s="1153">
        <f t="shared" ref="E46:J46" si="4">+E40+E45</f>
        <v>264465.45490000001</v>
      </c>
      <c r="F46" s="1153">
        <f t="shared" si="4"/>
        <v>264465.45490000001</v>
      </c>
      <c r="G46" s="1153">
        <f t="shared" si="4"/>
        <v>0</v>
      </c>
      <c r="H46" s="1153">
        <f t="shared" si="4"/>
        <v>0</v>
      </c>
      <c r="I46" s="1153">
        <f t="shared" si="4"/>
        <v>0</v>
      </c>
      <c r="J46" s="1153">
        <f t="shared" si="4"/>
        <v>0</v>
      </c>
      <c r="K46" s="1162"/>
    </row>
    <row r="47" spans="1:11" ht="26.1" customHeight="1">
      <c r="A47" s="1138"/>
      <c r="B47"/>
      <c r="C47" s="1177"/>
      <c r="D47" s="1178"/>
      <c r="E47" s="1179"/>
      <c r="F47" s="1179"/>
      <c r="G47" s="1179"/>
      <c r="H47" s="1179"/>
      <c r="I47" s="1179"/>
      <c r="J47" s="1179"/>
      <c r="K47" s="1180"/>
    </row>
    <row r="48" spans="1:11" ht="26.1" customHeight="1">
      <c r="A48" s="1169"/>
      <c r="B48" s="1147"/>
      <c r="C48" s="1144"/>
      <c r="D48" s="1145"/>
      <c r="E48" s="1181"/>
      <c r="F48" s="1181"/>
      <c r="G48" s="1181"/>
      <c r="H48" s="1181"/>
      <c r="I48" s="1181"/>
      <c r="J48" s="1181"/>
      <c r="K48" s="1162"/>
    </row>
    <row r="49" spans="1:11" ht="26.1" customHeight="1">
      <c r="A49" s="1182"/>
      <c r="B49" s="1150">
        <v>20</v>
      </c>
      <c r="C49" s="1160" t="s">
        <v>2455</v>
      </c>
      <c r="D49" s="1085" t="s">
        <v>2283</v>
      </c>
      <c r="E49" s="1181"/>
      <c r="F49" s="1158">
        <v>0.47</v>
      </c>
      <c r="G49" s="1158"/>
      <c r="H49" s="1158"/>
      <c r="I49" s="1158"/>
      <c r="J49" s="1158"/>
      <c r="K49" s="1162"/>
    </row>
    <row r="50" spans="1:11" ht="26.1" customHeight="1">
      <c r="A50" s="1182"/>
      <c r="B50" s="1150">
        <v>21</v>
      </c>
      <c r="C50" s="1160" t="s">
        <v>2456</v>
      </c>
      <c r="D50" s="1085" t="s">
        <v>2284</v>
      </c>
      <c r="E50" s="1181"/>
      <c r="F50" s="1158">
        <v>0.28999999999999998</v>
      </c>
      <c r="G50" s="1158"/>
      <c r="H50" s="1158"/>
      <c r="I50" s="1158"/>
      <c r="J50" s="1158"/>
      <c r="K50" s="1162"/>
    </row>
    <row r="51" spans="1:11" ht="26.1" customHeight="1">
      <c r="A51" s="1056"/>
      <c r="B51" s="1150">
        <v>22</v>
      </c>
      <c r="C51" s="1160" t="s">
        <v>2457</v>
      </c>
      <c r="D51" s="1085" t="s">
        <v>2285</v>
      </c>
      <c r="E51" s="1181"/>
      <c r="F51" s="1158">
        <v>0.45</v>
      </c>
      <c r="G51" s="1158"/>
      <c r="H51" s="1158"/>
      <c r="I51" s="1158"/>
      <c r="J51" s="1158"/>
      <c r="K51" s="1162"/>
    </row>
    <row r="52" spans="1:11" ht="26.1" customHeight="1">
      <c r="A52" s="1056"/>
      <c r="B52" s="1150">
        <v>23</v>
      </c>
      <c r="C52" s="1160" t="s">
        <v>2458</v>
      </c>
      <c r="D52" s="1085" t="s">
        <v>2287</v>
      </c>
      <c r="E52" s="1181"/>
      <c r="F52" s="1158">
        <v>0.22</v>
      </c>
      <c r="G52" s="1158"/>
      <c r="H52" s="1158"/>
      <c r="I52" s="1158"/>
      <c r="J52" s="1158"/>
      <c r="K52" s="1162"/>
    </row>
    <row r="53" spans="1:11" ht="18.75" customHeight="1">
      <c r="A53" s="1056"/>
      <c r="B53" s="1147"/>
      <c r="C53" s="1144"/>
      <c r="D53" s="1145"/>
      <c r="E53" s="1144"/>
      <c r="F53" s="1144"/>
      <c r="G53" s="1144"/>
      <c r="H53" s="1144"/>
      <c r="I53" s="1144"/>
      <c r="J53" s="1144"/>
      <c r="K53" s="1183"/>
    </row>
    <row r="54" spans="1:11" ht="15" customHeight="1" thickBot="1">
      <c r="A54" s="1056"/>
      <c r="B54" s="1147"/>
      <c r="C54" s="1144"/>
      <c r="D54" s="1145"/>
      <c r="E54" s="1144"/>
      <c r="F54" s="1144"/>
      <c r="G54" s="1144"/>
      <c r="H54" s="1144"/>
      <c r="I54" s="1144"/>
      <c r="J54" s="1144"/>
      <c r="K54" s="1183"/>
    </row>
    <row r="55" spans="1:11" ht="21.75" thickBot="1">
      <c r="A55" s="1056"/>
      <c r="B55" s="1775" t="s">
        <v>2459</v>
      </c>
      <c r="C55" s="1776"/>
      <c r="D55" s="1776"/>
      <c r="E55" s="1776"/>
      <c r="F55" s="1776"/>
      <c r="G55" s="1776"/>
      <c r="H55" s="1776"/>
      <c r="I55" s="1776"/>
      <c r="J55" s="1777"/>
      <c r="K55" s="1183"/>
    </row>
    <row r="56" spans="1:11" ht="15.75">
      <c r="A56" s="1056"/>
      <c r="B56" s="1184"/>
      <c r="C56" s="1185"/>
      <c r="D56" s="1186"/>
      <c r="E56" s="1187"/>
      <c r="F56" s="1188"/>
      <c r="G56" s="1188"/>
      <c r="H56" s="1188"/>
      <c r="I56" s="1188"/>
      <c r="J56" s="1188"/>
      <c r="K56" s="1183"/>
    </row>
    <row r="57" spans="1:11" s="1191" customFormat="1" ht="15.75">
      <c r="A57" s="1189"/>
      <c r="B57" s="1778" t="s">
        <v>2460</v>
      </c>
      <c r="C57" s="1779"/>
      <c r="D57" s="1779"/>
      <c r="E57" s="1779"/>
      <c r="F57" s="1779"/>
      <c r="G57" s="1779"/>
      <c r="H57" s="1779"/>
      <c r="I57" s="1779"/>
      <c r="J57" s="1780"/>
      <c r="K57" s="1190"/>
    </row>
    <row r="58" spans="1:11" s="1191" customFormat="1" ht="15.75" customHeight="1">
      <c r="A58" s="1189"/>
      <c r="B58" s="1781" t="s">
        <v>2461</v>
      </c>
      <c r="C58" s="1781"/>
      <c r="D58" s="1781"/>
      <c r="E58" s="1781"/>
      <c r="F58" s="1781"/>
      <c r="G58" s="1781"/>
      <c r="H58" s="1781"/>
      <c r="I58" s="1781"/>
      <c r="J58" s="1781"/>
      <c r="K58" s="1190"/>
    </row>
    <row r="59" spans="1:11" s="1191" customFormat="1" ht="15.75">
      <c r="A59" s="1189"/>
      <c r="B59" s="1781"/>
      <c r="C59" s="1781"/>
      <c r="D59" s="1781"/>
      <c r="E59" s="1781"/>
      <c r="F59" s="1781"/>
      <c r="G59" s="1781"/>
      <c r="H59" s="1781"/>
      <c r="I59" s="1781"/>
      <c r="J59" s="1781"/>
      <c r="K59" s="1190"/>
    </row>
    <row r="60" spans="1:11" s="1191" customFormat="1" ht="15.75">
      <c r="A60" s="1189"/>
      <c r="B60" s="1192"/>
      <c r="C60" s="1193"/>
      <c r="D60" s="1194"/>
      <c r="E60" s="1192"/>
      <c r="F60" s="1192"/>
      <c r="G60" s="1192"/>
      <c r="H60" s="1192"/>
      <c r="I60" s="1192"/>
      <c r="J60" s="1192"/>
      <c r="K60" s="1190"/>
    </row>
    <row r="61" spans="1:11" s="1191" customFormat="1" ht="15.75">
      <c r="A61" s="1189"/>
      <c r="B61" s="1190"/>
      <c r="C61" s="1195"/>
      <c r="D61" s="1196"/>
      <c r="E61" s="1152" t="s">
        <v>2243</v>
      </c>
      <c r="F61" s="1190"/>
      <c r="G61" s="1190"/>
      <c r="H61" s="1190"/>
      <c r="I61" s="1190"/>
      <c r="J61" s="1190"/>
      <c r="K61" s="1190"/>
    </row>
    <row r="62" spans="1:11" s="1138" customFormat="1" ht="15.6" customHeight="1">
      <c r="A62" s="1189"/>
      <c r="B62" s="1782" t="s">
        <v>2462</v>
      </c>
      <c r="C62" s="1783"/>
      <c r="D62" s="1085" t="s">
        <v>2290</v>
      </c>
      <c r="E62" s="1197" t="s">
        <v>1853</v>
      </c>
      <c r="F62" s="1198"/>
    </row>
    <row r="63" spans="1:11" s="1138" customFormat="1" ht="15.75">
      <c r="A63" s="1189"/>
      <c r="B63" s="1784" t="s">
        <v>2463</v>
      </c>
      <c r="C63" s="1784"/>
      <c r="D63" s="1085" t="s">
        <v>2292</v>
      </c>
      <c r="E63" s="1199"/>
      <c r="F63" s="1198"/>
    </row>
    <row r="64" spans="1:11" s="1138" customFormat="1" ht="40.5" customHeight="1">
      <c r="A64" s="1189"/>
      <c r="B64" s="1782" t="s">
        <v>2464</v>
      </c>
      <c r="C64" s="1783"/>
      <c r="D64" s="1085" t="s">
        <v>2327</v>
      </c>
      <c r="E64" s="1199" t="s">
        <v>2465</v>
      </c>
      <c r="F64" s="1198"/>
    </row>
    <row r="65" spans="1:12" s="1202" customFormat="1" ht="15.75" customHeight="1">
      <c r="A65" s="1189"/>
      <c r="B65" s="1774" t="s">
        <v>2466</v>
      </c>
      <c r="C65" s="1774"/>
      <c r="D65" s="1151"/>
      <c r="E65" s="1200"/>
      <c r="F65" s="1138"/>
      <c r="G65" s="1138"/>
      <c r="H65" s="1138"/>
      <c r="I65" s="1138"/>
      <c r="J65" s="1138"/>
      <c r="K65" s="1201"/>
    </row>
    <row r="66" spans="1:12" s="1138" customFormat="1" ht="15.75">
      <c r="A66" s="1189"/>
      <c r="B66" s="1785" t="s">
        <v>2467</v>
      </c>
      <c r="C66" s="1786"/>
      <c r="D66" s="1203" t="s">
        <v>2328</v>
      </c>
      <c r="E66" s="1197" t="s">
        <v>2468</v>
      </c>
      <c r="F66" s="1198"/>
    </row>
    <row r="67" spans="1:12" s="1138" customFormat="1" ht="204.75">
      <c r="A67" s="1189"/>
      <c r="B67" s="1785" t="s">
        <v>2469</v>
      </c>
      <c r="C67" s="1786"/>
      <c r="D67" s="1203" t="s">
        <v>2398</v>
      </c>
      <c r="E67" s="1199" t="s">
        <v>2470</v>
      </c>
      <c r="F67" s="1198"/>
    </row>
    <row r="68" spans="1:12" s="1138" customFormat="1" ht="15.75">
      <c r="A68" s="1189"/>
      <c r="B68" s="1785" t="s">
        <v>2471</v>
      </c>
      <c r="C68" s="1786"/>
      <c r="D68" s="1203" t="s">
        <v>2400</v>
      </c>
      <c r="E68" s="1204" t="s">
        <v>2468</v>
      </c>
      <c r="F68" s="1198"/>
    </row>
    <row r="69" spans="1:12" s="1206" customFormat="1" ht="204.75">
      <c r="A69" s="1189"/>
      <c r="B69" s="1785" t="s">
        <v>2469</v>
      </c>
      <c r="C69" s="1786"/>
      <c r="D69" s="1203" t="s">
        <v>2403</v>
      </c>
      <c r="E69" s="1199" t="s">
        <v>2470</v>
      </c>
      <c r="F69" s="1205"/>
    </row>
    <row r="70" spans="1:12" s="1138" customFormat="1" ht="15.6" customHeight="1">
      <c r="A70" s="1189"/>
      <c r="B70" s="1774" t="s">
        <v>2472</v>
      </c>
      <c r="C70" s="1774"/>
      <c r="D70" s="1203" t="s">
        <v>2404</v>
      </c>
      <c r="E70" s="1197" t="s">
        <v>1853</v>
      </c>
      <c r="F70" s="1198"/>
      <c r="L70" s="1198"/>
    </row>
    <row r="71" spans="1:12" s="1138" customFormat="1" ht="15.75">
      <c r="A71" s="1189"/>
      <c r="B71" s="1787" t="s">
        <v>2473</v>
      </c>
      <c r="C71" s="1787"/>
      <c r="D71" s="1203" t="s">
        <v>2408</v>
      </c>
      <c r="E71" s="1199"/>
      <c r="F71" s="1198"/>
      <c r="L71" s="1198"/>
    </row>
    <row r="72" spans="1:12" s="1202" customFormat="1" ht="15.6" customHeight="1">
      <c r="A72" s="1189"/>
      <c r="B72" s="1774" t="s">
        <v>2474</v>
      </c>
      <c r="C72" s="1774"/>
      <c r="D72" s="1203" t="s">
        <v>2411</v>
      </c>
      <c r="E72" s="1197" t="s">
        <v>1853</v>
      </c>
      <c r="F72" s="1198"/>
      <c r="G72" s="1138"/>
      <c r="H72" s="1138"/>
      <c r="I72" s="1138"/>
      <c r="J72" s="1138"/>
      <c r="K72" s="1138"/>
    </row>
    <row r="73" spans="1:12" s="1202" customFormat="1" ht="15.75">
      <c r="A73" s="1189"/>
      <c r="B73" s="1787" t="s">
        <v>2473</v>
      </c>
      <c r="C73" s="1787"/>
      <c r="D73" s="1203" t="s">
        <v>2475</v>
      </c>
      <c r="E73" s="1199"/>
      <c r="F73" s="1198"/>
      <c r="G73" s="1138"/>
      <c r="H73" s="1138"/>
      <c r="I73" s="1138"/>
      <c r="J73" s="1138"/>
      <c r="K73" s="1138"/>
      <c r="L73" s="1207"/>
    </row>
    <row r="74" spans="1:12" s="1202" customFormat="1" ht="15.75" customHeight="1">
      <c r="A74" s="1189"/>
      <c r="B74" s="1774" t="s">
        <v>2476</v>
      </c>
      <c r="C74" s="1774"/>
      <c r="D74" s="1203" t="s">
        <v>2477</v>
      </c>
      <c r="E74" s="1197" t="s">
        <v>1853</v>
      </c>
      <c r="F74" s="1198"/>
      <c r="G74" s="1138"/>
      <c r="H74" s="1138"/>
      <c r="I74" s="1138"/>
      <c r="J74" s="1138"/>
      <c r="K74" s="1138"/>
    </row>
    <row r="75" spans="1:12" s="1138" customFormat="1" ht="15.75">
      <c r="A75" s="1189"/>
      <c r="B75" s="1785" t="s">
        <v>2473</v>
      </c>
      <c r="C75" s="1786"/>
      <c r="D75" s="1203" t="s">
        <v>2478</v>
      </c>
      <c r="E75" s="1199"/>
      <c r="F75" s="1198"/>
    </row>
    <row r="76" spans="1:12" s="1138" customFormat="1" ht="15.6" customHeight="1">
      <c r="A76" s="1189"/>
      <c r="B76" s="1774" t="s">
        <v>2479</v>
      </c>
      <c r="C76" s="1774"/>
      <c r="D76" s="1208"/>
      <c r="E76" s="1156"/>
    </row>
    <row r="77" spans="1:12" s="1138" customFormat="1" ht="31.5">
      <c r="A77" s="1189"/>
      <c r="B77" s="1785" t="s">
        <v>2480</v>
      </c>
      <c r="C77" s="1786"/>
      <c r="D77" s="1203" t="s">
        <v>2481</v>
      </c>
      <c r="E77" s="1199" t="s">
        <v>2482</v>
      </c>
      <c r="F77" s="1198"/>
    </row>
    <row r="78" spans="1:12" s="1138" customFormat="1" ht="15.75">
      <c r="A78" s="1189"/>
      <c r="B78" s="1785" t="s">
        <v>2483</v>
      </c>
      <c r="C78" s="1786"/>
      <c r="D78" s="1203" t="s">
        <v>2484</v>
      </c>
      <c r="E78" s="1199" t="s">
        <v>2485</v>
      </c>
      <c r="F78" s="1205"/>
      <c r="G78" s="1206"/>
      <c r="H78" s="1206"/>
      <c r="I78" s="1206"/>
      <c r="J78" s="1206"/>
      <c r="K78" s="1206"/>
    </row>
    <row r="79" spans="1:12" s="1138" customFormat="1">
      <c r="A79" s="1209"/>
      <c r="B79" s="1210"/>
      <c r="C79" s="1210"/>
      <c r="D79" s="1211"/>
      <c r="E79" s="1210"/>
      <c r="L79" s="1198"/>
    </row>
    <row r="80" spans="1:12" s="1138" customFormat="1" ht="31.5" hidden="1" customHeight="1">
      <c r="A80" s="1209"/>
      <c r="B80" s="1202"/>
      <c r="C80" s="1202"/>
      <c r="D80" s="1212"/>
      <c r="E80" s="1202"/>
    </row>
    <row r="81" spans="4:4" s="1138" customFormat="1" ht="26.1" hidden="1" customHeight="1">
      <c r="D81" s="1139"/>
    </row>
    <row r="82" spans="4:4" s="1138" customFormat="1" hidden="1">
      <c r="D82" s="1139"/>
    </row>
    <row r="83" spans="4:4" s="1138" customFormat="1" hidden="1">
      <c r="D83" s="1139"/>
    </row>
    <row r="84" spans="4:4" s="1138" customFormat="1" hidden="1">
      <c r="D84" s="1139"/>
    </row>
    <row r="85" spans="4:4" s="1138" customFormat="1" hidden="1">
      <c r="D85" s="1139"/>
    </row>
    <row r="86" spans="4:4" s="1138" customFormat="1" hidden="1">
      <c r="D86" s="1139"/>
    </row>
    <row r="87" spans="4:4" s="1138" customFormat="1" hidden="1">
      <c r="D87" s="1139"/>
    </row>
    <row r="88" spans="4:4" s="1138" customFormat="1" hidden="1">
      <c r="D88" s="1139"/>
    </row>
    <row r="89" spans="4:4" s="1138" customFormat="1" hidden="1">
      <c r="D89" s="1139"/>
    </row>
    <row r="90" spans="4:4" s="1138" customFormat="1" hidden="1">
      <c r="D90" s="1139"/>
    </row>
    <row r="91" spans="4:4" s="1138" customFormat="1" hidden="1">
      <c r="D91" s="1139"/>
    </row>
    <row r="92" spans="4:4" s="1138" customFormat="1" hidden="1">
      <c r="D92" s="1139"/>
    </row>
    <row r="93" spans="4:4" s="1138" customFormat="1" hidden="1">
      <c r="D93" s="1139"/>
    </row>
    <row r="94" spans="4:4" s="1138" customFormat="1" hidden="1">
      <c r="D94" s="1139"/>
    </row>
    <row r="95" spans="4:4" s="1138" customFormat="1" hidden="1">
      <c r="D95" s="1139"/>
    </row>
    <row r="96" spans="4:4" s="1138" customFormat="1" hidden="1">
      <c r="D96" s="1139"/>
    </row>
    <row r="97" spans="4:4" s="1138" customFormat="1" hidden="1">
      <c r="D97" s="1139"/>
    </row>
    <row r="98" spans="4:4" s="1138" customFormat="1" hidden="1">
      <c r="D98" s="1139"/>
    </row>
    <row r="99" spans="4:4" s="1138" customFormat="1" hidden="1">
      <c r="D99" s="1139"/>
    </row>
    <row r="100" spans="4:4" s="1138" customFormat="1" hidden="1">
      <c r="D100" s="1139"/>
    </row>
    <row r="101" spans="4:4" s="1138" customFormat="1" hidden="1">
      <c r="D101" s="1139"/>
    </row>
    <row r="102" spans="4:4" s="1138" customFormat="1" hidden="1">
      <c r="D102" s="1139"/>
    </row>
    <row r="103" spans="4:4" s="1138" customFormat="1" hidden="1">
      <c r="D103" s="1139"/>
    </row>
    <row r="104" spans="4:4" s="1138" customFormat="1" hidden="1">
      <c r="D104" s="1139"/>
    </row>
    <row r="105" spans="4:4" s="1138" customFormat="1" hidden="1">
      <c r="D105" s="1139"/>
    </row>
    <row r="106" spans="4:4" s="1138" customFormat="1" hidden="1">
      <c r="D106" s="1139"/>
    </row>
    <row r="107" spans="4:4" s="1138" customFormat="1" hidden="1">
      <c r="D107" s="1139"/>
    </row>
    <row r="108" spans="4:4" s="1138" customFormat="1" hidden="1">
      <c r="D108" s="1139"/>
    </row>
    <row r="109" spans="4:4" s="1138" customFormat="1" hidden="1">
      <c r="D109" s="1139"/>
    </row>
    <row r="110" spans="4:4" s="1138" customFormat="1" hidden="1">
      <c r="D110" s="1139"/>
    </row>
    <row r="111" spans="4:4" s="1138" customFormat="1" hidden="1">
      <c r="D111" s="1139"/>
    </row>
    <row r="112" spans="4:4" s="1138" customFormat="1" hidden="1">
      <c r="D112" s="1139"/>
    </row>
    <row r="113" spans="1:11" s="1138" customFormat="1" hidden="1">
      <c r="D113" s="1139"/>
    </row>
    <row r="114" spans="1:11" s="1138" customFormat="1" hidden="1">
      <c r="D114" s="1139"/>
    </row>
    <row r="115" spans="1:11" s="1138" customFormat="1" hidden="1">
      <c r="A115" s="1174"/>
      <c r="D115" s="1139"/>
      <c r="K115" s="1198"/>
    </row>
    <row r="116" spans="1:11" s="1138" customFormat="1" hidden="1">
      <c r="A116" s="1174"/>
      <c r="D116" s="1139"/>
      <c r="K116" s="1198"/>
    </row>
    <row r="117" spans="1:11" s="1138" customFormat="1" hidden="1">
      <c r="A117" s="1174"/>
      <c r="D117" s="1139"/>
      <c r="K117" s="1198"/>
    </row>
  </sheetData>
  <mergeCells count="27">
    <mergeCell ref="B77:C77"/>
    <mergeCell ref="B78:C78"/>
    <mergeCell ref="B71:C71"/>
    <mergeCell ref="B72:C72"/>
    <mergeCell ref="B73:C73"/>
    <mergeCell ref="B74:C74"/>
    <mergeCell ref="B75:C75"/>
    <mergeCell ref="B76:C76"/>
    <mergeCell ref="B70:C70"/>
    <mergeCell ref="B55:J55"/>
    <mergeCell ref="B57:J57"/>
    <mergeCell ref="B58:J59"/>
    <mergeCell ref="B62:C62"/>
    <mergeCell ref="B63:C63"/>
    <mergeCell ref="B64:C64"/>
    <mergeCell ref="B65:C65"/>
    <mergeCell ref="B66:C66"/>
    <mergeCell ref="B67:C67"/>
    <mergeCell ref="B68:C68"/>
    <mergeCell ref="B69:C69"/>
    <mergeCell ref="B6:J6"/>
    <mergeCell ref="B7:E7"/>
    <mergeCell ref="B8:E8"/>
    <mergeCell ref="F11:J11"/>
    <mergeCell ref="B13:B14"/>
    <mergeCell ref="C13:C14"/>
    <mergeCell ref="F13:J13"/>
  </mergeCells>
  <conditionalFormatting sqref="E73 L73 E75">
    <cfRule type="expression" dxfId="1" priority="1">
      <formula>$E$74="No"</formula>
    </cfRule>
  </conditionalFormatting>
  <dataValidations count="3">
    <dataValidation type="custom" allowBlank="1" showInputMessage="1" showErrorMessage="1" error="Numeric value expected" sqref="F20:I22 F25:J30 E32:J32 E34:J34 E37:J37 E40:J40 E42:J42 E45:J45 F49:J52 F16:J17" xr:uid="{AB622545-22BB-449B-A33B-569D028BD5FE}">
      <formula1>ISNUMBER(E16)</formula1>
    </dataValidation>
    <dataValidation type="list" allowBlank="1" showInputMessage="1" showErrorMessage="1" sqref="E62 E70 E72 E74" xr:uid="{2A096ED3-DBB4-4ACC-88B1-B01F76DE86F5}">
      <formula1>"Yes, No"</formula1>
    </dataValidation>
    <dataValidation type="list" allowBlank="1" showInputMessage="1" showErrorMessage="1" sqref="E66 E68" xr:uid="{32F49E68-ABBE-4BBF-8C43-E82585F48ACF}">
      <formula1>"Unconditional cash flows, Cash flows partially or fully conditional on interest rate scenario"</formula1>
    </dataValidation>
  </dataValidation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9351-095D-4E5C-9CAD-1EB77F3E078C}">
  <sheetPr codeName="Sheet106"/>
  <dimension ref="A1:Z13"/>
  <sheetViews>
    <sheetView workbookViewId="0"/>
  </sheetViews>
  <sheetFormatPr defaultColWidth="0" defaultRowHeight="15" customHeight="1" zeroHeight="1" outlineLevelRow="1"/>
  <cols>
    <col min="1" max="1" width="4.5703125" style="964" customWidth="1"/>
    <col min="2" max="2" width="18.85546875" customWidth="1"/>
    <col min="3" max="3" width="16.140625" customWidth="1"/>
    <col min="4" max="4" width="18.85546875" customWidth="1"/>
    <col min="5" max="5" width="10.85546875" customWidth="1"/>
    <col min="6" max="11" width="45.42578125" customWidth="1"/>
    <col min="12" max="12" width="4.5703125" style="964" customWidth="1"/>
    <col min="13" max="14" width="20.140625" hidden="1" customWidth="1"/>
    <col min="15" max="15" width="19.5703125" hidden="1" customWidth="1"/>
    <col min="16" max="16" width="9.5703125" hidden="1" customWidth="1"/>
    <col min="17" max="17" width="8.85546875" hidden="1" customWidth="1"/>
    <col min="18" max="18" width="9.140625" hidden="1" customWidth="1"/>
    <col min="19" max="19" width="20.140625" hidden="1" customWidth="1"/>
    <col min="20" max="22" width="16.140625" hidden="1" customWidth="1"/>
    <col min="23" max="23" width="9.5703125" hidden="1" customWidth="1"/>
    <col min="24" max="24" width="8.85546875" hidden="1" customWidth="1"/>
    <col min="25" max="25" width="9.140625" hidden="1" customWidth="1"/>
    <col min="26" max="26" width="20.140625" hidden="1" customWidth="1"/>
    <col min="27" max="16384" width="16.140625" hidden="1"/>
  </cols>
  <sheetData>
    <row r="1" spans="1:12">
      <c r="B1" s="1140"/>
      <c r="C1" s="1140"/>
      <c r="D1" s="1140"/>
      <c r="E1" s="1140"/>
      <c r="F1" s="1140"/>
      <c r="G1" s="1140"/>
      <c r="H1" s="1140"/>
      <c r="I1" s="1140"/>
      <c r="J1" s="1140"/>
      <c r="K1" s="1140"/>
    </row>
    <row r="2" spans="1:12" ht="25.5">
      <c r="B2" s="1213" t="s">
        <v>2221</v>
      </c>
      <c r="C2" s="1214" t="s">
        <v>2222</v>
      </c>
      <c r="D2" s="1140"/>
      <c r="E2" s="1140"/>
      <c r="F2" s="1140"/>
      <c r="G2" s="1140"/>
      <c r="H2" s="1140"/>
      <c r="I2" s="1140"/>
      <c r="J2" s="1140"/>
      <c r="K2" s="1140"/>
    </row>
    <row r="3" spans="1:12" ht="25.5">
      <c r="B3" s="1213" t="s">
        <v>2223</v>
      </c>
      <c r="C3" s="1214" t="s">
        <v>2224</v>
      </c>
      <c r="D3" s="1140"/>
      <c r="E3" s="1140"/>
      <c r="F3" s="1140"/>
      <c r="G3" s="1140"/>
      <c r="H3" s="1140"/>
      <c r="I3" s="1140"/>
      <c r="J3" s="1140"/>
      <c r="K3" s="1140"/>
    </row>
    <row r="4" spans="1:12" ht="15.75" thickBot="1">
      <c r="A4" s="1069"/>
      <c r="B4" s="1140"/>
      <c r="C4" s="1140"/>
      <c r="D4" s="1140"/>
      <c r="E4" s="1140"/>
      <c r="F4" s="1140"/>
      <c r="G4" s="1140"/>
      <c r="H4" s="1140"/>
      <c r="I4" s="1140"/>
      <c r="J4" s="1140"/>
      <c r="K4" s="1140"/>
      <c r="L4" s="1069"/>
    </row>
    <row r="5" spans="1:12" ht="15.75" thickBot="1">
      <c r="A5" s="1069"/>
      <c r="B5" s="1788" t="s">
        <v>2486</v>
      </c>
      <c r="C5" s="1789"/>
      <c r="D5" s="1789"/>
      <c r="E5" s="1789"/>
      <c r="F5" s="1789"/>
      <c r="G5" s="1789"/>
      <c r="H5" s="1789"/>
      <c r="I5" s="1789"/>
      <c r="J5" s="1789"/>
      <c r="K5" s="1790"/>
      <c r="L5" s="1069"/>
    </row>
    <row r="6" spans="1:12" ht="38.25" customHeight="1">
      <c r="A6"/>
      <c r="B6" s="1140"/>
      <c r="C6" s="1140"/>
      <c r="D6" s="1140"/>
      <c r="E6" s="1140"/>
      <c r="F6" s="1215"/>
      <c r="G6" s="1140"/>
      <c r="H6" s="1215"/>
      <c r="I6" s="1140"/>
      <c r="J6" s="1215"/>
      <c r="K6" s="1140"/>
      <c r="L6"/>
    </row>
    <row r="7" spans="1:12">
      <c r="A7" s="1069"/>
      <c r="B7" s="1140"/>
      <c r="C7" s="1140"/>
      <c r="D7" s="1140"/>
      <c r="E7" s="1140"/>
      <c r="F7" s="1140"/>
      <c r="G7" s="1216" t="s">
        <v>1556</v>
      </c>
      <c r="H7" s="1216" t="s">
        <v>1120</v>
      </c>
      <c r="I7" s="1216" t="s">
        <v>1120</v>
      </c>
      <c r="J7" s="1216" t="s">
        <v>1120</v>
      </c>
      <c r="K7" s="1217" t="s">
        <v>2428</v>
      </c>
    </row>
    <row r="8" spans="1:12" ht="22.5" customHeight="1">
      <c r="A8" s="1069"/>
      <c r="B8" s="1140"/>
      <c r="C8" s="1140"/>
      <c r="D8" s="1140"/>
      <c r="E8" s="1140"/>
      <c r="F8" s="1217" t="s">
        <v>2413</v>
      </c>
      <c r="G8" s="1791" t="s">
        <v>2413</v>
      </c>
      <c r="H8" s="1792" t="s">
        <v>2413</v>
      </c>
      <c r="I8" s="1792" t="s">
        <v>2413</v>
      </c>
      <c r="J8" s="1792" t="s">
        <v>2413</v>
      </c>
      <c r="K8" s="1793" t="s">
        <v>2413</v>
      </c>
    </row>
    <row r="9" spans="1:12" ht="22.5" customHeight="1">
      <c r="A9" s="1069"/>
      <c r="B9" s="1140"/>
      <c r="C9" s="1140"/>
      <c r="D9" s="1140"/>
      <c r="E9" s="1140"/>
      <c r="F9" s="1218" t="s">
        <v>2243</v>
      </c>
      <c r="G9" s="1218" t="s">
        <v>2244</v>
      </c>
      <c r="H9" s="1218" t="s">
        <v>2245</v>
      </c>
      <c r="I9" s="1218" t="s">
        <v>2246</v>
      </c>
      <c r="J9" s="1218" t="s">
        <v>2247</v>
      </c>
      <c r="K9" s="1218" t="s">
        <v>2248</v>
      </c>
    </row>
    <row r="10" spans="1:12" outlineLevel="1">
      <c r="A10" s="1069"/>
      <c r="B10" s="1794" t="s">
        <v>2487</v>
      </c>
      <c r="C10" s="1794"/>
      <c r="D10" s="1794"/>
      <c r="E10" s="1219" t="s">
        <v>2243</v>
      </c>
      <c r="F10" s="1220">
        <f>F11-F12</f>
        <v>253819.18870469794</v>
      </c>
      <c r="G10" s="1220">
        <f>G11-G12</f>
        <v>253819.18870469794</v>
      </c>
      <c r="H10" s="1220">
        <f t="shared" ref="H10:K10" si="0">H11-H12</f>
        <v>0</v>
      </c>
      <c r="I10" s="1220">
        <f t="shared" si="0"/>
        <v>0</v>
      </c>
      <c r="J10" s="1220">
        <f t="shared" si="0"/>
        <v>0</v>
      </c>
      <c r="K10" s="1220">
        <f t="shared" si="0"/>
        <v>0</v>
      </c>
    </row>
    <row r="11" spans="1:12" outlineLevel="1">
      <c r="A11" s="1069"/>
      <c r="B11" s="1795" t="s">
        <v>2488</v>
      </c>
      <c r="C11" s="1795"/>
      <c r="D11" s="1795"/>
      <c r="E11" s="1219" t="s">
        <v>2244</v>
      </c>
      <c r="F11" s="1220">
        <f>SUM(G11:K11)</f>
        <v>336620.10278147168</v>
      </c>
      <c r="G11" s="1221">
        <v>336620.10278147168</v>
      </c>
      <c r="H11" s="1221"/>
      <c r="I11" s="1221"/>
      <c r="J11" s="1221"/>
      <c r="K11" s="1221"/>
    </row>
    <row r="12" spans="1:12" outlineLevel="1">
      <c r="A12" s="1069"/>
      <c r="B12" s="1796" t="s">
        <v>2489</v>
      </c>
      <c r="C12" s="1796"/>
      <c r="D12" s="1796"/>
      <c r="E12" s="1219" t="s">
        <v>2245</v>
      </c>
      <c r="F12" s="1220">
        <f>SUM(G12:K12)</f>
        <v>82800.914076773755</v>
      </c>
      <c r="G12" s="1221">
        <v>82800.914076773755</v>
      </c>
      <c r="H12" s="1221"/>
      <c r="I12" s="1221"/>
      <c r="J12" s="1221"/>
      <c r="K12" s="1221"/>
    </row>
    <row r="13" spans="1:12" s="1140" customFormat="1">
      <c r="A13" s="964"/>
    </row>
  </sheetData>
  <mergeCells count="5">
    <mergeCell ref="B5:K5"/>
    <mergeCell ref="G8:K8"/>
    <mergeCell ref="B10:D10"/>
    <mergeCell ref="B11:D11"/>
    <mergeCell ref="B12:D12"/>
  </mergeCells>
  <conditionalFormatting sqref="G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12274C02-79A4-4874-9E1C-9E3383FA6420}">
      <formula1>0</formula1>
    </dataValidation>
  </dataValidation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defaultColWidth="8.85546875" defaultRowHeight="12.75"/>
  <cols>
    <col min="1" max="1" width="11.85546875" style="616" customWidth="1"/>
    <col min="2" max="2" width="78.42578125" style="616" customWidth="1"/>
    <col min="3" max="7" width="17.5703125" style="616" customWidth="1"/>
    <col min="8" max="8" width="19.42578125" style="616" customWidth="1"/>
    <col min="9" max="10" width="17.5703125" style="616" customWidth="1"/>
    <col min="11" max="11" width="13.5703125" style="616" customWidth="1"/>
    <col min="12" max="16384" width="8.85546875" style="616"/>
  </cols>
  <sheetData>
    <row r="1" spans="1:6" ht="18.75">
      <c r="A1" s="635" t="s">
        <v>1590</v>
      </c>
      <c r="C1" s="616" t="s">
        <v>190</v>
      </c>
      <c r="D1" s="616" t="s">
        <v>1620</v>
      </c>
    </row>
    <row r="2" spans="1:6" ht="15">
      <c r="A2" s="1" t="s">
        <v>1621</v>
      </c>
    </row>
    <row r="3" spans="1:6" ht="15">
      <c r="A3" s="1"/>
    </row>
    <row r="5" spans="1:6" ht="30">
      <c r="A5" s="216" t="s">
        <v>113</v>
      </c>
      <c r="B5" s="80" t="s">
        <v>122</v>
      </c>
    </row>
    <row r="6" spans="1:6" ht="15">
      <c r="A6" s="15" t="s">
        <v>116</v>
      </c>
      <c r="B6" s="27" t="s">
        <v>1622</v>
      </c>
    </row>
    <row r="7" spans="1:6" ht="52.5" customHeight="1">
      <c r="A7" s="658" t="s">
        <v>117</v>
      </c>
      <c r="B7" s="659" t="s">
        <v>1623</v>
      </c>
      <c r="C7" s="660"/>
      <c r="D7" s="660"/>
      <c r="E7" s="660"/>
      <c r="F7" s="660"/>
    </row>
    <row r="8" spans="1:6" ht="17.25" customHeight="1">
      <c r="A8" s="661"/>
      <c r="B8" s="228"/>
      <c r="C8" s="662"/>
      <c r="D8" s="662"/>
      <c r="E8" s="662"/>
      <c r="F8" s="662"/>
    </row>
    <row r="9" spans="1:6" ht="15">
      <c r="A9" s="661"/>
      <c r="B9" s="662"/>
      <c r="C9" s="662"/>
      <c r="D9" s="662"/>
      <c r="E9" s="662"/>
      <c r="F9" s="662"/>
    </row>
    <row r="10" spans="1:6" ht="15">
      <c r="A10" s="661"/>
      <c r="B10" s="662"/>
      <c r="C10" s="662"/>
      <c r="D10" s="662"/>
      <c r="E10" s="662"/>
      <c r="F10" s="662"/>
    </row>
    <row r="11" spans="1:6" ht="15">
      <c r="A11" s="661"/>
      <c r="B11" s="662"/>
      <c r="C11" s="662"/>
      <c r="D11" s="662"/>
      <c r="E11" s="662"/>
      <c r="F11" s="662"/>
    </row>
    <row r="12" spans="1:6" ht="15">
      <c r="A12" s="661"/>
      <c r="B12" s="450"/>
      <c r="C12" s="450"/>
      <c r="D12" s="450"/>
      <c r="E12" s="450"/>
      <c r="F12" s="450"/>
    </row>
    <row r="13" spans="1:6" ht="15">
      <c r="A13" s="663"/>
      <c r="B13" s="450"/>
      <c r="C13" s="450"/>
      <c r="D13" s="450"/>
      <c r="E13" s="450"/>
      <c r="F13" s="450"/>
    </row>
    <row r="14" spans="1:6" ht="15">
      <c r="A14" s="663"/>
      <c r="B14" s="450"/>
      <c r="C14" s="450"/>
      <c r="D14" s="450"/>
      <c r="E14" s="450"/>
      <c r="F14" s="450"/>
    </row>
    <row r="15" spans="1:6">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109</vt:i4>
      </vt:variant>
      <vt:variant>
        <vt:lpstr>Named Ranges</vt:lpstr>
      </vt:variant>
      <vt:variant>
        <vt:i4>16</vt:i4>
      </vt:variant>
    </vt:vector>
  </HeadingPairs>
  <TitlesOfParts>
    <vt:vector size="125"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Vitaly Rybakov</cp:lastModifiedBy>
  <dcterms:created xsi:type="dcterms:W3CDTF">2022-03-18T10:10:32Z</dcterms:created>
  <dcterms:modified xsi:type="dcterms:W3CDTF">2024-11-07T10:29:46Z</dcterms:modified>
</cp:coreProperties>
</file>