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L:\Raamatupidamine\Aruanded\Ad-hoc files_reports\Pillar III\2022_Q4\Avalikustamine\"/>
    </mc:Choice>
  </mc:AlternateContent>
  <xr:revisionPtr revIDLastSave="0" documentId="8_{6E916258-A539-4322-8EB4-03754978AD7F}" xr6:coauthVersionLast="47" xr6:coauthVersionMax="47" xr10:uidLastSave="{00000000-0000-0000-0000-000000000000}"/>
  <bookViews>
    <workbookView xWindow="28680" yWindow="-120" windowWidth="29040" windowHeight="15840" tabRatio="815" xr2:uid="{72D35AC8-68F1-4863-97EB-C248FB94F54C}"/>
  </bookViews>
  <sheets>
    <sheet name="TOC" sheetId="216" r:id="rId1"/>
    <sheet name="EU OV1" sheetId="217" r:id="rId2"/>
    <sheet name="EU KM1" sheetId="218" r:id="rId3"/>
    <sheet name="EU INS1" sheetId="219" r:id="rId4"/>
    <sheet name="EU INS2" sheetId="220" r:id="rId5"/>
    <sheet name="EU OVC" sheetId="221" r:id="rId6"/>
    <sheet name="EU OVA" sheetId="223" state="hidden" r:id="rId7"/>
    <sheet name="EU OVB" sheetId="224" state="hidden" r:id="rId8"/>
    <sheet name="EU LI1" sheetId="226" state="hidden" r:id="rId9"/>
    <sheet name="EU LI2" sheetId="227" state="hidden" r:id="rId10"/>
    <sheet name="EU LI3" sheetId="228" state="hidden" r:id="rId11"/>
    <sheet name="EU LIA" sheetId="229" state="hidden" r:id="rId12"/>
    <sheet name="EU LIB" sheetId="230" state="hidden" r:id="rId13"/>
    <sheet name="EU PV1" sheetId="231" state="hidden" r:id="rId14"/>
    <sheet name="EU CC1" sheetId="233" r:id="rId15"/>
    <sheet name="EU CC2" sheetId="323" r:id="rId16"/>
    <sheet name="EU CCA" sheetId="324" r:id="rId17"/>
    <sheet name="EU CCyB1" sheetId="238" r:id="rId18"/>
    <sheet name="EU CCyB2" sheetId="239" r:id="rId19"/>
    <sheet name="EU LR1" sheetId="241" r:id="rId20"/>
    <sheet name="EU LR2" sheetId="242" r:id="rId21"/>
    <sheet name="EU LR3" sheetId="243" r:id="rId22"/>
    <sheet name="EU LRA" sheetId="244" state="hidden" r:id="rId23"/>
    <sheet name="EU LIQA" sheetId="246" state="hidden" r:id="rId24"/>
    <sheet name="EU LIQ1" sheetId="247" r:id="rId25"/>
    <sheet name="EU LIQB" sheetId="248" state="hidden" r:id="rId26"/>
    <sheet name="EU LIQ2" sheetId="249" r:id="rId27"/>
    <sheet name="EU CRA" sheetId="251" state="hidden" r:id="rId28"/>
    <sheet name="EU CRB" sheetId="252" state="hidden" r:id="rId29"/>
    <sheet name="EU CR1" sheetId="253" r:id="rId30"/>
    <sheet name="EU CR1-A" sheetId="254" state="hidden" r:id="rId31"/>
    <sheet name="EU CR2" sheetId="255" r:id="rId32"/>
    <sheet name="EU CR2a" sheetId="256" r:id="rId33"/>
    <sheet name="EU CQ7" sheetId="263" r:id="rId34"/>
    <sheet name="EU CQ1" sheetId="257" r:id="rId35"/>
    <sheet name="EU CQ2" sheetId="258" state="hidden" r:id="rId36"/>
    <sheet name="EU CQ3" sheetId="259" r:id="rId37"/>
    <sheet name="EU CQ4" sheetId="260" r:id="rId38"/>
    <sheet name="EU CQ5" sheetId="261" r:id="rId39"/>
    <sheet name="EU CQ6" sheetId="262" r:id="rId40"/>
    <sheet name="EU CQ8" sheetId="264" state="hidden" r:id="rId41"/>
    <sheet name="EU CRC" sheetId="266" state="hidden" r:id="rId42"/>
    <sheet name="EU CR3" sheetId="267" r:id="rId43"/>
    <sheet name="EU CRD" sheetId="269" state="hidden" r:id="rId44"/>
    <sheet name="EU CR4" sheetId="270" r:id="rId45"/>
    <sheet name="EU CR5" sheetId="271" r:id="rId46"/>
    <sheet name="EU CRE" sheetId="273" state="hidden" r:id="rId47"/>
    <sheet name="EU CR6" sheetId="274" state="hidden" r:id="rId48"/>
    <sheet name="EU CR6-A" sheetId="275" state="hidden" r:id="rId49"/>
    <sheet name="EU CR7" sheetId="276" state="hidden" r:id="rId50"/>
    <sheet name="EU CR7-A" sheetId="277" state="hidden" r:id="rId51"/>
    <sheet name="EU CR8" sheetId="278" state="hidden" r:id="rId52"/>
    <sheet name="EU CR9" sheetId="279" state="hidden" r:id="rId53"/>
    <sheet name="EU CR9.1" sheetId="280" state="hidden" r:id="rId54"/>
    <sheet name="EU CR10" sheetId="282" state="hidden" r:id="rId55"/>
    <sheet name="EU CCRA" sheetId="284" state="hidden" r:id="rId56"/>
    <sheet name="EU CCR1" sheetId="285" state="hidden" r:id="rId57"/>
    <sheet name="EU CCR2" sheetId="286" r:id="rId58"/>
    <sheet name="EU CCR3" sheetId="287" r:id="rId59"/>
    <sheet name="EU CCR4" sheetId="288" state="hidden" r:id="rId60"/>
    <sheet name="EU CCR5" sheetId="289" state="hidden" r:id="rId61"/>
    <sheet name="EU CCR6" sheetId="290" state="hidden" r:id="rId62"/>
    <sheet name="EU CCR7" sheetId="291" state="hidden" r:id="rId63"/>
    <sheet name="EU CCR8" sheetId="292" state="hidden" r:id="rId64"/>
    <sheet name="EU-SECA" sheetId="294" state="hidden" r:id="rId65"/>
    <sheet name="EU-SEC1" sheetId="295" state="hidden" r:id="rId66"/>
    <sheet name="EU-SEC2" sheetId="296" state="hidden" r:id="rId67"/>
    <sheet name="EU-SEC3" sheetId="297" state="hidden" r:id="rId68"/>
    <sheet name="EU-SEC4" sheetId="298" state="hidden" r:id="rId69"/>
    <sheet name="EU-SEC5" sheetId="299" state="hidden" r:id="rId70"/>
    <sheet name="EU MRA" sheetId="301" state="hidden" r:id="rId71"/>
    <sheet name="EU MR1" sheetId="302" r:id="rId72"/>
    <sheet name="EU MRB" sheetId="303" state="hidden" r:id="rId73"/>
    <sheet name="EU MR2-A" sheetId="304" state="hidden" r:id="rId74"/>
    <sheet name="EU MR2-B" sheetId="305" state="hidden" r:id="rId75"/>
    <sheet name="EU MR3" sheetId="306" state="hidden" r:id="rId76"/>
    <sheet name="EU MR4" sheetId="307" state="hidden" r:id="rId77"/>
    <sheet name="EU ORA" sheetId="309" state="hidden" r:id="rId78"/>
    <sheet name="EU OR1" sheetId="310" r:id="rId79"/>
    <sheet name="EU REMA" sheetId="325" r:id="rId80"/>
    <sheet name="EU REMA_base" sheetId="312" state="hidden" r:id="rId81"/>
    <sheet name="EU REM1" sheetId="313" state="hidden" r:id="rId82"/>
    <sheet name="EU REM2" sheetId="314" state="hidden" r:id="rId83"/>
    <sheet name="EU REM3" sheetId="315" state="hidden" r:id="rId84"/>
    <sheet name="EU REM4" sheetId="316" state="hidden" r:id="rId85"/>
    <sheet name="EU REM5" sheetId="317" state="hidden" r:id="rId86"/>
    <sheet name="EU AE3" sheetId="321" r:id="rId87"/>
    <sheet name="EU AE1" sheetId="319" r:id="rId88"/>
    <sheet name="EU AE2" sheetId="320" r:id="rId89"/>
    <sheet name="Qualitative-Environmental risk" sheetId="327" r:id="rId90"/>
    <sheet name="Qualitative-Social risk" sheetId="328" r:id="rId91"/>
    <sheet name="Qualitative-Governance risk" sheetId="329" r:id="rId92"/>
    <sheet name="1.CC Transition risk-Banking b." sheetId="330" r:id="rId93"/>
    <sheet name="2.CC Trans-BB.RE collateral" sheetId="331" r:id="rId94"/>
    <sheet name="3.CC Trans-BB.alignment metrics" sheetId="332" r:id="rId95"/>
    <sheet name="4.CC Transition-toppollutcomp" sheetId="333" r:id="rId96"/>
    <sheet name="5.CC Physical risk" sheetId="334" r:id="rId97"/>
    <sheet name="1_IRRBB_Material_Currency_1" sheetId="335" r:id="rId98"/>
    <sheet name="2_IRRBB_Material Currency_2" sheetId="336" r:id="rId99"/>
    <sheet name="3_IRRBB_Material_Currency_3" sheetId="337" r:id="rId100"/>
    <sheet name="6_IRRBB_Additional" sheetId="338" r:id="rId101"/>
    <sheet name="7_IRRBB_Assumptions" sheetId="339" r:id="rId102"/>
    <sheet name="EU AE4" sheetId="322" state="hidden" r:id="rId103"/>
  </sheets>
  <externalReferences>
    <externalReference r:id="rId104"/>
  </externalReferences>
  <definedNames>
    <definedName name="_xlnm._FilterDatabase" localSheetId="0" hidden="1">TOC!#REF!</definedName>
    <definedName name="_ftn1" localSheetId="71">'EU MR1'!$G$13</definedName>
    <definedName name="_ftnref1" localSheetId="71">'EU MR1'!$G$10</definedName>
    <definedName name="_Toc483499698" localSheetId="8">'EU LI1'!$C$3</definedName>
    <definedName name="_Toc483499734" localSheetId="75">'EU MR3'!#REF!</definedName>
    <definedName name="_Toc483499735" localSheetId="76">'EU MR4'!#REF!</definedName>
    <definedName name="_Toc510626265" localSheetId="0">TOC!#REF!</definedName>
    <definedName name="_Toc510626266" localSheetId="0">TOC!#REF!</definedName>
    <definedName name="_Toc510626267" localSheetId="0">TOC!#REF!</definedName>
    <definedName name="_Toc510626268" localSheetId="0">TOC!#REF!</definedName>
    <definedName name="_Toc510626269" localSheetId="0">TOC!#REF!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4">'EU CC1'!$B$7:$E$127</definedName>
    <definedName name="_xlnm.Print_Area" localSheetId="42">'EU CR3'!$B$1:$K$21</definedName>
    <definedName name="_xlnm.Print_Area" localSheetId="48">'EU CR6-A'!$A$2:$J$24</definedName>
    <definedName name="_xlnm.Print_Area" localSheetId="49">'EU CR7'!$B$2:$H$27</definedName>
    <definedName name="_xlnm.Print_Area" localSheetId="52">'EU CR9'!$B$4:$J$51</definedName>
    <definedName name="_xlnm.Print_Area" localSheetId="53">'EU CR9.1'!$B$2:$I$30</definedName>
    <definedName name="_xlnm.Print_Area" localSheetId="8">'EU LI1'!$B$3:$J$31</definedName>
    <definedName name="_xlnm.Print_Area" localSheetId="19">'EU LR1'!$B$2:$D$21</definedName>
    <definedName name="_xlnm.Print_Area" localSheetId="20">'EU LR2'!$B$2:$E$72</definedName>
    <definedName name="_xlnm.Print_Area" localSheetId="21">'EU LR3'!$B$2:$D$17</definedName>
    <definedName name="_xlnm.Print_Area" localSheetId="22">'EU LRA'!$B$2:$D$9</definedName>
    <definedName name="_xlnm.Print_Area" localSheetId="69">'EU-SEC5'!$A$1:$E$19</definedName>
    <definedName name="_xlnm.Print_Titles" localSheetId="14">'EU CC1'!$7:$7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1" i="339" l="1"/>
  <c r="E31" i="339"/>
  <c r="D31" i="339"/>
  <c r="F22" i="339"/>
  <c r="E22" i="339"/>
  <c r="D22" i="339"/>
  <c r="I42" i="338"/>
  <c r="H42" i="338"/>
  <c r="G42" i="338"/>
  <c r="F42" i="338"/>
  <c r="E42" i="338"/>
  <c r="D42" i="338"/>
  <c r="I39" i="338"/>
  <c r="H39" i="338"/>
  <c r="G39" i="338"/>
  <c r="F39" i="338"/>
  <c r="E39" i="338"/>
  <c r="D39" i="338"/>
  <c r="I34" i="338"/>
  <c r="H34" i="338"/>
  <c r="G34" i="338"/>
  <c r="F34" i="338"/>
  <c r="E34" i="338"/>
  <c r="D34" i="338"/>
  <c r="I31" i="338"/>
  <c r="H31" i="338"/>
  <c r="G31" i="338"/>
  <c r="F31" i="338"/>
  <c r="E31" i="338"/>
  <c r="D31" i="338"/>
  <c r="D26" i="338"/>
  <c r="D25" i="338"/>
  <c r="D24" i="338"/>
  <c r="D23" i="338"/>
  <c r="D22" i="338"/>
  <c r="D21" i="338"/>
  <c r="D20" i="338" s="1"/>
  <c r="D13" i="338"/>
  <c r="D12" i="338"/>
  <c r="D11" i="338" s="1"/>
  <c r="H9" i="338"/>
  <c r="G9" i="338"/>
  <c r="F9" i="338"/>
  <c r="E9" i="338"/>
  <c r="CT39" i="337"/>
  <c r="CS39" i="337"/>
  <c r="CR39" i="337"/>
  <c r="CQ39" i="337"/>
  <c r="CP39" i="337"/>
  <c r="CO39" i="337"/>
  <c r="CN39" i="337"/>
  <c r="CM39" i="337"/>
  <c r="CL39" i="337"/>
  <c r="CK39" i="337"/>
  <c r="CJ39" i="337"/>
  <c r="CI39" i="337"/>
  <c r="CH39" i="337"/>
  <c r="CG39" i="337"/>
  <c r="CF39" i="337"/>
  <c r="CE39" i="337"/>
  <c r="CD39" i="337"/>
  <c r="CC39" i="337"/>
  <c r="CB39" i="337"/>
  <c r="CA39" i="337"/>
  <c r="BZ39" i="337"/>
  <c r="BY39" i="337"/>
  <c r="BX39" i="337"/>
  <c r="BW39" i="337"/>
  <c r="BV39" i="337"/>
  <c r="BU39" i="337"/>
  <c r="BT39" i="337"/>
  <c r="BS39" i="337"/>
  <c r="BR39" i="337"/>
  <c r="BQ39" i="337"/>
  <c r="BP39" i="337"/>
  <c r="BO39" i="337"/>
  <c r="BN39" i="337"/>
  <c r="BM39" i="337"/>
  <c r="BL39" i="337"/>
  <c r="BK39" i="337"/>
  <c r="BJ39" i="337"/>
  <c r="BI39" i="337"/>
  <c r="BH39" i="337"/>
  <c r="BG39" i="337"/>
  <c r="BF39" i="337"/>
  <c r="BE39" i="337"/>
  <c r="BD39" i="337"/>
  <c r="BC39" i="337"/>
  <c r="BB39" i="337"/>
  <c r="BA39" i="337"/>
  <c r="AZ39" i="337"/>
  <c r="AY39" i="337"/>
  <c r="AX39" i="337"/>
  <c r="AW39" i="337"/>
  <c r="AV39" i="337"/>
  <c r="AU39" i="337"/>
  <c r="AT39" i="337"/>
  <c r="AS39" i="337"/>
  <c r="AR39" i="337"/>
  <c r="AQ39" i="337"/>
  <c r="AP39" i="337"/>
  <c r="AO39" i="337"/>
  <c r="AN39" i="337"/>
  <c r="AM39" i="337"/>
  <c r="AL39" i="337"/>
  <c r="AK39" i="337"/>
  <c r="AJ39" i="337"/>
  <c r="AI39" i="337"/>
  <c r="AH39" i="337"/>
  <c r="AG39" i="337"/>
  <c r="AF39" i="337"/>
  <c r="AE39" i="337"/>
  <c r="AD39" i="337"/>
  <c r="AC39" i="337"/>
  <c r="AB39" i="337"/>
  <c r="AA39" i="337"/>
  <c r="Z39" i="337"/>
  <c r="Y39" i="337"/>
  <c r="X39" i="337"/>
  <c r="W39" i="337"/>
  <c r="V39" i="337"/>
  <c r="U39" i="337"/>
  <c r="T39" i="337"/>
  <c r="S39" i="337"/>
  <c r="R39" i="337"/>
  <c r="Q39" i="337"/>
  <c r="P39" i="337"/>
  <c r="O39" i="337"/>
  <c r="N39" i="337"/>
  <c r="M39" i="337"/>
  <c r="L39" i="337"/>
  <c r="K39" i="337"/>
  <c r="J39" i="337"/>
  <c r="I39" i="337"/>
  <c r="H39" i="337"/>
  <c r="G39" i="337"/>
  <c r="F39" i="337"/>
  <c r="E39" i="337"/>
  <c r="D39" i="337"/>
  <c r="C39" i="337"/>
  <c r="CT32" i="337"/>
  <c r="CS32" i="337"/>
  <c r="CR32" i="337"/>
  <c r="CQ32" i="337"/>
  <c r="CP32" i="337"/>
  <c r="CO32" i="337"/>
  <c r="CN32" i="337"/>
  <c r="CM32" i="337"/>
  <c r="CL32" i="337"/>
  <c r="CK32" i="337"/>
  <c r="CJ32" i="337"/>
  <c r="CI32" i="337"/>
  <c r="CH32" i="337"/>
  <c r="CG32" i="337"/>
  <c r="CF32" i="337"/>
  <c r="CE32" i="337"/>
  <c r="CD32" i="337"/>
  <c r="CC32" i="337"/>
  <c r="CB32" i="337"/>
  <c r="CA32" i="337"/>
  <c r="BZ32" i="337"/>
  <c r="BY32" i="337"/>
  <c r="BX32" i="337"/>
  <c r="BW32" i="337"/>
  <c r="BV32" i="337"/>
  <c r="BU32" i="337"/>
  <c r="BT32" i="337"/>
  <c r="BS32" i="337"/>
  <c r="BR32" i="337"/>
  <c r="BQ32" i="337"/>
  <c r="BP32" i="337"/>
  <c r="BO32" i="337"/>
  <c r="BN32" i="337"/>
  <c r="BM32" i="337"/>
  <c r="BL32" i="337"/>
  <c r="BK32" i="337"/>
  <c r="BJ32" i="337"/>
  <c r="BI32" i="337"/>
  <c r="BH32" i="337"/>
  <c r="BG32" i="337"/>
  <c r="BF32" i="337"/>
  <c r="BE32" i="337"/>
  <c r="BD32" i="337"/>
  <c r="BC32" i="337"/>
  <c r="BB32" i="337"/>
  <c r="BA32" i="337"/>
  <c r="AZ32" i="337"/>
  <c r="AY32" i="337"/>
  <c r="AX32" i="337"/>
  <c r="AW32" i="337"/>
  <c r="AV32" i="337"/>
  <c r="AU32" i="337"/>
  <c r="AT32" i="337"/>
  <c r="AS32" i="337"/>
  <c r="AR32" i="337"/>
  <c r="AQ32" i="337"/>
  <c r="AP32" i="337"/>
  <c r="AO32" i="337"/>
  <c r="AN32" i="337"/>
  <c r="AM32" i="337"/>
  <c r="AL32" i="337"/>
  <c r="AK32" i="337"/>
  <c r="AJ32" i="337"/>
  <c r="AI32" i="337"/>
  <c r="AH32" i="337"/>
  <c r="AG32" i="337"/>
  <c r="AF32" i="337"/>
  <c r="AE32" i="337"/>
  <c r="AD32" i="337"/>
  <c r="AC32" i="337"/>
  <c r="AB32" i="337"/>
  <c r="AA32" i="337"/>
  <c r="Z32" i="337"/>
  <c r="Y32" i="337"/>
  <c r="X32" i="337"/>
  <c r="W32" i="337"/>
  <c r="V32" i="337"/>
  <c r="U32" i="337"/>
  <c r="T32" i="337"/>
  <c r="S32" i="337"/>
  <c r="R32" i="337"/>
  <c r="Q32" i="337"/>
  <c r="P32" i="337"/>
  <c r="O32" i="337"/>
  <c r="N32" i="337"/>
  <c r="M32" i="337"/>
  <c r="L32" i="337"/>
  <c r="K32" i="337"/>
  <c r="J32" i="337"/>
  <c r="I32" i="337"/>
  <c r="H32" i="337"/>
  <c r="G32" i="337"/>
  <c r="F32" i="337"/>
  <c r="E32" i="337"/>
  <c r="D32" i="337"/>
  <c r="C32" i="337"/>
  <c r="CT19" i="337"/>
  <c r="CT34" i="337" s="1"/>
  <c r="CT40" i="337" s="1"/>
  <c r="CS19" i="337"/>
  <c r="CS34" i="337" s="1"/>
  <c r="CS40" i="337" s="1"/>
  <c r="CR19" i="337"/>
  <c r="CR34" i="337" s="1"/>
  <c r="CR40" i="337" s="1"/>
  <c r="CQ19" i="337"/>
  <c r="CQ34" i="337" s="1"/>
  <c r="CQ40" i="337" s="1"/>
  <c r="CP19" i="337"/>
  <c r="CP34" i="337" s="1"/>
  <c r="CP40" i="337" s="1"/>
  <c r="CO19" i="337"/>
  <c r="CO34" i="337" s="1"/>
  <c r="CO40" i="337" s="1"/>
  <c r="CN19" i="337"/>
  <c r="CN34" i="337" s="1"/>
  <c r="CN40" i="337" s="1"/>
  <c r="CM19" i="337"/>
  <c r="CM34" i="337" s="1"/>
  <c r="CM40" i="337" s="1"/>
  <c r="CL19" i="337"/>
  <c r="CL34" i="337" s="1"/>
  <c r="CL40" i="337" s="1"/>
  <c r="CK19" i="337"/>
  <c r="CK34" i="337" s="1"/>
  <c r="CK40" i="337" s="1"/>
  <c r="CJ19" i="337"/>
  <c r="CJ34" i="337" s="1"/>
  <c r="CJ40" i="337" s="1"/>
  <c r="CI19" i="337"/>
  <c r="CI34" i="337" s="1"/>
  <c r="CI40" i="337" s="1"/>
  <c r="CH19" i="337"/>
  <c r="CH34" i="337" s="1"/>
  <c r="CH40" i="337" s="1"/>
  <c r="CG19" i="337"/>
  <c r="CG34" i="337" s="1"/>
  <c r="CG40" i="337" s="1"/>
  <c r="CF19" i="337"/>
  <c r="CF34" i="337" s="1"/>
  <c r="CF40" i="337" s="1"/>
  <c r="CE19" i="337"/>
  <c r="CE34" i="337" s="1"/>
  <c r="CE40" i="337" s="1"/>
  <c r="CD19" i="337"/>
  <c r="CD34" i="337" s="1"/>
  <c r="CD40" i="337" s="1"/>
  <c r="CC19" i="337"/>
  <c r="CC34" i="337" s="1"/>
  <c r="CC40" i="337" s="1"/>
  <c r="CB19" i="337"/>
  <c r="CB34" i="337" s="1"/>
  <c r="CB40" i="337" s="1"/>
  <c r="CA19" i="337"/>
  <c r="CA34" i="337" s="1"/>
  <c r="CA40" i="337" s="1"/>
  <c r="BZ19" i="337"/>
  <c r="BZ34" i="337" s="1"/>
  <c r="BZ40" i="337" s="1"/>
  <c r="BY19" i="337"/>
  <c r="BY34" i="337" s="1"/>
  <c r="BY40" i="337" s="1"/>
  <c r="BX19" i="337"/>
  <c r="BX34" i="337" s="1"/>
  <c r="BX40" i="337" s="1"/>
  <c r="BW19" i="337"/>
  <c r="BW34" i="337" s="1"/>
  <c r="BW40" i="337" s="1"/>
  <c r="BV19" i="337"/>
  <c r="BV34" i="337" s="1"/>
  <c r="BV40" i="337" s="1"/>
  <c r="BU19" i="337"/>
  <c r="BU34" i="337" s="1"/>
  <c r="BU40" i="337" s="1"/>
  <c r="BT19" i="337"/>
  <c r="BT34" i="337" s="1"/>
  <c r="BT40" i="337" s="1"/>
  <c r="BS19" i="337"/>
  <c r="BS34" i="337" s="1"/>
  <c r="BS40" i="337" s="1"/>
  <c r="BR19" i="337"/>
  <c r="BR34" i="337" s="1"/>
  <c r="BR40" i="337" s="1"/>
  <c r="BQ19" i="337"/>
  <c r="BQ34" i="337" s="1"/>
  <c r="BQ40" i="337" s="1"/>
  <c r="BP19" i="337"/>
  <c r="BP34" i="337" s="1"/>
  <c r="BP40" i="337" s="1"/>
  <c r="BO19" i="337"/>
  <c r="BO34" i="337" s="1"/>
  <c r="BO40" i="337" s="1"/>
  <c r="BN19" i="337"/>
  <c r="BN34" i="337" s="1"/>
  <c r="BN40" i="337" s="1"/>
  <c r="BM19" i="337"/>
  <c r="BM34" i="337" s="1"/>
  <c r="BM40" i="337" s="1"/>
  <c r="BL19" i="337"/>
  <c r="BL34" i="337" s="1"/>
  <c r="BL40" i="337" s="1"/>
  <c r="BK19" i="337"/>
  <c r="BK34" i="337" s="1"/>
  <c r="BK40" i="337" s="1"/>
  <c r="BJ19" i="337"/>
  <c r="BJ34" i="337" s="1"/>
  <c r="BJ40" i="337" s="1"/>
  <c r="BI19" i="337"/>
  <c r="BI34" i="337" s="1"/>
  <c r="BI40" i="337" s="1"/>
  <c r="BH19" i="337"/>
  <c r="BH34" i="337" s="1"/>
  <c r="BH40" i="337" s="1"/>
  <c r="BG19" i="337"/>
  <c r="BG34" i="337" s="1"/>
  <c r="BG40" i="337" s="1"/>
  <c r="BF19" i="337"/>
  <c r="BF34" i="337" s="1"/>
  <c r="BF40" i="337" s="1"/>
  <c r="BE19" i="337"/>
  <c r="BE34" i="337" s="1"/>
  <c r="BE40" i="337" s="1"/>
  <c r="BD19" i="337"/>
  <c r="BD34" i="337" s="1"/>
  <c r="BD40" i="337" s="1"/>
  <c r="BC19" i="337"/>
  <c r="BC34" i="337" s="1"/>
  <c r="BC40" i="337" s="1"/>
  <c r="BB19" i="337"/>
  <c r="BB34" i="337" s="1"/>
  <c r="BB40" i="337" s="1"/>
  <c r="BA19" i="337"/>
  <c r="BA34" i="337" s="1"/>
  <c r="BA40" i="337" s="1"/>
  <c r="AZ19" i="337"/>
  <c r="AZ34" i="337" s="1"/>
  <c r="AZ40" i="337" s="1"/>
  <c r="AY19" i="337"/>
  <c r="AY34" i="337" s="1"/>
  <c r="AY40" i="337" s="1"/>
  <c r="AX19" i="337"/>
  <c r="AX34" i="337" s="1"/>
  <c r="AX40" i="337" s="1"/>
  <c r="AW19" i="337"/>
  <c r="AW34" i="337" s="1"/>
  <c r="AW40" i="337" s="1"/>
  <c r="AV19" i="337"/>
  <c r="AV34" i="337" s="1"/>
  <c r="AV40" i="337" s="1"/>
  <c r="AU19" i="337"/>
  <c r="AU34" i="337" s="1"/>
  <c r="AU40" i="337" s="1"/>
  <c r="AT19" i="337"/>
  <c r="AT34" i="337" s="1"/>
  <c r="AT40" i="337" s="1"/>
  <c r="AS19" i="337"/>
  <c r="AS34" i="337" s="1"/>
  <c r="AS40" i="337" s="1"/>
  <c r="AR19" i="337"/>
  <c r="AR34" i="337" s="1"/>
  <c r="AR40" i="337" s="1"/>
  <c r="AQ19" i="337"/>
  <c r="AQ34" i="337" s="1"/>
  <c r="AQ40" i="337" s="1"/>
  <c r="AP19" i="337"/>
  <c r="AP34" i="337" s="1"/>
  <c r="AP40" i="337" s="1"/>
  <c r="AO19" i="337"/>
  <c r="AO34" i="337" s="1"/>
  <c r="AO40" i="337" s="1"/>
  <c r="AN19" i="337"/>
  <c r="AN34" i="337" s="1"/>
  <c r="AN40" i="337" s="1"/>
  <c r="AM19" i="337"/>
  <c r="AM34" i="337" s="1"/>
  <c r="AM40" i="337" s="1"/>
  <c r="AL19" i="337"/>
  <c r="AL34" i="337" s="1"/>
  <c r="AL40" i="337" s="1"/>
  <c r="AK19" i="337"/>
  <c r="AK34" i="337" s="1"/>
  <c r="AK40" i="337" s="1"/>
  <c r="AJ19" i="337"/>
  <c r="AJ34" i="337" s="1"/>
  <c r="AJ40" i="337" s="1"/>
  <c r="AI19" i="337"/>
  <c r="AI34" i="337" s="1"/>
  <c r="AI40" i="337" s="1"/>
  <c r="AH19" i="337"/>
  <c r="AH34" i="337" s="1"/>
  <c r="AH40" i="337" s="1"/>
  <c r="AG19" i="337"/>
  <c r="AG34" i="337" s="1"/>
  <c r="AG40" i="337" s="1"/>
  <c r="AF19" i="337"/>
  <c r="AF34" i="337" s="1"/>
  <c r="AF40" i="337" s="1"/>
  <c r="AE19" i="337"/>
  <c r="AE34" i="337" s="1"/>
  <c r="AE40" i="337" s="1"/>
  <c r="AD19" i="337"/>
  <c r="AD34" i="337" s="1"/>
  <c r="AD40" i="337" s="1"/>
  <c r="AC19" i="337"/>
  <c r="AC34" i="337" s="1"/>
  <c r="AC40" i="337" s="1"/>
  <c r="AB19" i="337"/>
  <c r="AB34" i="337" s="1"/>
  <c r="AB40" i="337" s="1"/>
  <c r="AA19" i="337"/>
  <c r="AA34" i="337" s="1"/>
  <c r="AA40" i="337" s="1"/>
  <c r="Z19" i="337"/>
  <c r="Z34" i="337" s="1"/>
  <c r="Z40" i="337" s="1"/>
  <c r="Y19" i="337"/>
  <c r="Y34" i="337" s="1"/>
  <c r="Y40" i="337" s="1"/>
  <c r="X19" i="337"/>
  <c r="X34" i="337" s="1"/>
  <c r="X40" i="337" s="1"/>
  <c r="W19" i="337"/>
  <c r="W34" i="337" s="1"/>
  <c r="W40" i="337" s="1"/>
  <c r="V19" i="337"/>
  <c r="V34" i="337" s="1"/>
  <c r="V40" i="337" s="1"/>
  <c r="U19" i="337"/>
  <c r="U34" i="337" s="1"/>
  <c r="U40" i="337" s="1"/>
  <c r="T19" i="337"/>
  <c r="T34" i="337" s="1"/>
  <c r="T40" i="337" s="1"/>
  <c r="S19" i="337"/>
  <c r="S34" i="337" s="1"/>
  <c r="S40" i="337" s="1"/>
  <c r="R19" i="337"/>
  <c r="R34" i="337" s="1"/>
  <c r="R40" i="337" s="1"/>
  <c r="Q19" i="337"/>
  <c r="Q34" i="337" s="1"/>
  <c r="Q40" i="337" s="1"/>
  <c r="P19" i="337"/>
  <c r="P34" i="337" s="1"/>
  <c r="P40" i="337" s="1"/>
  <c r="O19" i="337"/>
  <c r="O34" i="337" s="1"/>
  <c r="O40" i="337" s="1"/>
  <c r="N19" i="337"/>
  <c r="N34" i="337" s="1"/>
  <c r="N40" i="337" s="1"/>
  <c r="M19" i="337"/>
  <c r="M34" i="337" s="1"/>
  <c r="M40" i="337" s="1"/>
  <c r="L19" i="337"/>
  <c r="L34" i="337" s="1"/>
  <c r="L40" i="337" s="1"/>
  <c r="K19" i="337"/>
  <c r="K34" i="337" s="1"/>
  <c r="K40" i="337" s="1"/>
  <c r="J19" i="337"/>
  <c r="J34" i="337" s="1"/>
  <c r="J40" i="337" s="1"/>
  <c r="I19" i="337"/>
  <c r="I34" i="337" s="1"/>
  <c r="I40" i="337" s="1"/>
  <c r="H19" i="337"/>
  <c r="H34" i="337" s="1"/>
  <c r="H40" i="337" s="1"/>
  <c r="G19" i="337"/>
  <c r="G34" i="337" s="1"/>
  <c r="G40" i="337" s="1"/>
  <c r="F19" i="337"/>
  <c r="F34" i="337" s="1"/>
  <c r="F40" i="337" s="1"/>
  <c r="E19" i="337"/>
  <c r="E34" i="337" s="1"/>
  <c r="E40" i="337" s="1"/>
  <c r="D19" i="337"/>
  <c r="D34" i="337" s="1"/>
  <c r="D40" i="337" s="1"/>
  <c r="C19" i="337"/>
  <c r="C34" i="337" s="1"/>
  <c r="C40" i="337" s="1"/>
  <c r="CG10" i="337"/>
  <c r="CF10" i="337"/>
  <c r="CE10" i="337"/>
  <c r="CB10" i="337"/>
  <c r="BN10" i="337"/>
  <c r="BM10" i="337"/>
  <c r="BL10" i="337"/>
  <c r="BI10" i="337"/>
  <c r="AU10" i="337"/>
  <c r="AT10" i="337"/>
  <c r="AS10" i="337"/>
  <c r="AP10" i="337"/>
  <c r="AB10" i="337"/>
  <c r="AA10" i="337"/>
  <c r="Z10" i="337"/>
  <c r="W10" i="337"/>
  <c r="I10" i="337"/>
  <c r="H10" i="337"/>
  <c r="G10" i="337"/>
  <c r="D10" i="337"/>
  <c r="C2" i="337"/>
  <c r="CT39" i="336"/>
  <c r="CS39" i="336"/>
  <c r="CR39" i="336"/>
  <c r="CQ39" i="336"/>
  <c r="CP39" i="336"/>
  <c r="CO39" i="336"/>
  <c r="CN39" i="336"/>
  <c r="CM39" i="336"/>
  <c r="CL39" i="336"/>
  <c r="CK39" i="336"/>
  <c r="CJ39" i="336"/>
  <c r="CI39" i="336"/>
  <c r="CH39" i="336"/>
  <c r="CG39" i="336"/>
  <c r="CF39" i="336"/>
  <c r="CE39" i="336"/>
  <c r="CD39" i="336"/>
  <c r="CC39" i="336"/>
  <c r="CB39" i="336"/>
  <c r="CA39" i="336"/>
  <c r="BZ39" i="336"/>
  <c r="BY39" i="336"/>
  <c r="BX39" i="336"/>
  <c r="BW39" i="336"/>
  <c r="BV39" i="336"/>
  <c r="BU39" i="336"/>
  <c r="BT39" i="336"/>
  <c r="BS39" i="336"/>
  <c r="BR39" i="336"/>
  <c r="BQ39" i="336"/>
  <c r="BP39" i="336"/>
  <c r="BO39" i="336"/>
  <c r="BN39" i="336"/>
  <c r="BM39" i="336"/>
  <c r="BL39" i="336"/>
  <c r="BK39" i="336"/>
  <c r="BJ39" i="336"/>
  <c r="BI39" i="336"/>
  <c r="BH39" i="336"/>
  <c r="BG39" i="336"/>
  <c r="BF39" i="336"/>
  <c r="BE39" i="336"/>
  <c r="BD39" i="336"/>
  <c r="BC39" i="336"/>
  <c r="BB39" i="336"/>
  <c r="BA39" i="336"/>
  <c r="AZ39" i="336"/>
  <c r="AY39" i="336"/>
  <c r="AX39" i="336"/>
  <c r="AW39" i="336"/>
  <c r="AV39" i="336"/>
  <c r="AU39" i="336"/>
  <c r="AT39" i="336"/>
  <c r="AS39" i="336"/>
  <c r="AR39" i="336"/>
  <c r="AQ39" i="336"/>
  <c r="AP39" i="336"/>
  <c r="AO39" i="336"/>
  <c r="AN39" i="336"/>
  <c r="AM39" i="336"/>
  <c r="AL39" i="336"/>
  <c r="AK39" i="336"/>
  <c r="AJ39" i="336"/>
  <c r="AI39" i="336"/>
  <c r="AH39" i="336"/>
  <c r="AG39" i="336"/>
  <c r="AF39" i="336"/>
  <c r="AE39" i="336"/>
  <c r="AD39" i="336"/>
  <c r="AC39" i="336"/>
  <c r="AB39" i="336"/>
  <c r="AA39" i="336"/>
  <c r="Z39" i="336"/>
  <c r="Y39" i="336"/>
  <c r="X39" i="336"/>
  <c r="W39" i="336"/>
  <c r="V39" i="336"/>
  <c r="U39" i="336"/>
  <c r="T39" i="336"/>
  <c r="S39" i="336"/>
  <c r="R39" i="336"/>
  <c r="Q39" i="336"/>
  <c r="P39" i="336"/>
  <c r="O39" i="336"/>
  <c r="N39" i="336"/>
  <c r="M39" i="336"/>
  <c r="L39" i="336"/>
  <c r="K39" i="336"/>
  <c r="J39" i="336"/>
  <c r="I39" i="336"/>
  <c r="H39" i="336"/>
  <c r="G39" i="336"/>
  <c r="F39" i="336"/>
  <c r="E39" i="336"/>
  <c r="D39" i="336"/>
  <c r="C39" i="336"/>
  <c r="CT32" i="336"/>
  <c r="CS32" i="336"/>
  <c r="CR32" i="336"/>
  <c r="CQ32" i="336"/>
  <c r="CP32" i="336"/>
  <c r="CO32" i="336"/>
  <c r="CN32" i="336"/>
  <c r="CM32" i="336"/>
  <c r="CL32" i="336"/>
  <c r="CK32" i="336"/>
  <c r="CJ32" i="336"/>
  <c r="CI32" i="336"/>
  <c r="CH32" i="336"/>
  <c r="CG32" i="336"/>
  <c r="CF32" i="336"/>
  <c r="CE32" i="336"/>
  <c r="CD32" i="336"/>
  <c r="CC32" i="336"/>
  <c r="CB32" i="336"/>
  <c r="CA32" i="336"/>
  <c r="BZ32" i="336"/>
  <c r="BY32" i="336"/>
  <c r="BX32" i="336"/>
  <c r="BW32" i="336"/>
  <c r="BV32" i="336"/>
  <c r="BU32" i="336"/>
  <c r="BT32" i="336"/>
  <c r="BS32" i="336"/>
  <c r="BR32" i="336"/>
  <c r="BQ32" i="336"/>
  <c r="BP32" i="336"/>
  <c r="BO32" i="336"/>
  <c r="BN32" i="336"/>
  <c r="BM32" i="336"/>
  <c r="BL32" i="336"/>
  <c r="BK32" i="336"/>
  <c r="BJ32" i="336"/>
  <c r="BI32" i="336"/>
  <c r="BH32" i="336"/>
  <c r="BG32" i="336"/>
  <c r="BF32" i="336"/>
  <c r="BE32" i="336"/>
  <c r="BD32" i="336"/>
  <c r="BC32" i="336"/>
  <c r="BB32" i="336"/>
  <c r="BA32" i="336"/>
  <c r="AZ32" i="336"/>
  <c r="AY32" i="336"/>
  <c r="AX32" i="336"/>
  <c r="AW32" i="336"/>
  <c r="AV32" i="336"/>
  <c r="AU32" i="336"/>
  <c r="AT32" i="336"/>
  <c r="AS32" i="336"/>
  <c r="AR32" i="336"/>
  <c r="AQ32" i="336"/>
  <c r="AP32" i="336"/>
  <c r="AO32" i="336"/>
  <c r="AN32" i="336"/>
  <c r="AM32" i="336"/>
  <c r="AL32" i="336"/>
  <c r="AK32" i="336"/>
  <c r="AJ32" i="336"/>
  <c r="AI32" i="336"/>
  <c r="AH32" i="336"/>
  <c r="AG32" i="336"/>
  <c r="AF32" i="336"/>
  <c r="AE32" i="336"/>
  <c r="AD32" i="336"/>
  <c r="AC32" i="336"/>
  <c r="AB32" i="336"/>
  <c r="AA32" i="336"/>
  <c r="Z32" i="336"/>
  <c r="Y32" i="336"/>
  <c r="X32" i="336"/>
  <c r="W32" i="336"/>
  <c r="V32" i="336"/>
  <c r="U32" i="336"/>
  <c r="T32" i="336"/>
  <c r="S32" i="336"/>
  <c r="R32" i="336"/>
  <c r="Q32" i="336"/>
  <c r="P32" i="336"/>
  <c r="O32" i="336"/>
  <c r="N32" i="336"/>
  <c r="M32" i="336"/>
  <c r="L32" i="336"/>
  <c r="K32" i="336"/>
  <c r="J32" i="336"/>
  <c r="I32" i="336"/>
  <c r="H32" i="336"/>
  <c r="G32" i="336"/>
  <c r="F32" i="336"/>
  <c r="E32" i="336"/>
  <c r="D32" i="336"/>
  <c r="C32" i="336"/>
  <c r="CT19" i="336"/>
  <c r="CT34" i="336" s="1"/>
  <c r="CT40" i="336" s="1"/>
  <c r="CS19" i="336"/>
  <c r="CS34" i="336" s="1"/>
  <c r="CS40" i="336" s="1"/>
  <c r="CR19" i="336"/>
  <c r="CR34" i="336" s="1"/>
  <c r="CR40" i="336" s="1"/>
  <c r="CQ19" i="336"/>
  <c r="CQ34" i="336" s="1"/>
  <c r="CQ40" i="336" s="1"/>
  <c r="CP19" i="336"/>
  <c r="CP34" i="336" s="1"/>
  <c r="CP40" i="336" s="1"/>
  <c r="CO19" i="336"/>
  <c r="CO34" i="336" s="1"/>
  <c r="CO40" i="336" s="1"/>
  <c r="CN19" i="336"/>
  <c r="CN34" i="336" s="1"/>
  <c r="CN40" i="336" s="1"/>
  <c r="CM19" i="336"/>
  <c r="CM34" i="336" s="1"/>
  <c r="CM40" i="336" s="1"/>
  <c r="CL19" i="336"/>
  <c r="CL34" i="336" s="1"/>
  <c r="CL40" i="336" s="1"/>
  <c r="CK19" i="336"/>
  <c r="CK34" i="336" s="1"/>
  <c r="CK40" i="336" s="1"/>
  <c r="CJ19" i="336"/>
  <c r="CJ34" i="336" s="1"/>
  <c r="CJ40" i="336" s="1"/>
  <c r="CI19" i="336"/>
  <c r="CI34" i="336" s="1"/>
  <c r="CI40" i="336" s="1"/>
  <c r="CH19" i="336"/>
  <c r="CH34" i="336" s="1"/>
  <c r="CH40" i="336" s="1"/>
  <c r="CG19" i="336"/>
  <c r="CG34" i="336" s="1"/>
  <c r="CG40" i="336" s="1"/>
  <c r="CF19" i="336"/>
  <c r="CF34" i="336" s="1"/>
  <c r="CF40" i="336" s="1"/>
  <c r="CE19" i="336"/>
  <c r="CE34" i="336" s="1"/>
  <c r="CE40" i="336" s="1"/>
  <c r="CD19" i="336"/>
  <c r="CD34" i="336" s="1"/>
  <c r="CD40" i="336" s="1"/>
  <c r="CC19" i="336"/>
  <c r="CC34" i="336" s="1"/>
  <c r="CC40" i="336" s="1"/>
  <c r="CB19" i="336"/>
  <c r="CB34" i="336" s="1"/>
  <c r="CB40" i="336" s="1"/>
  <c r="CA19" i="336"/>
  <c r="CA34" i="336" s="1"/>
  <c r="CA40" i="336" s="1"/>
  <c r="BZ19" i="336"/>
  <c r="BZ34" i="336" s="1"/>
  <c r="BZ40" i="336" s="1"/>
  <c r="BY19" i="336"/>
  <c r="BY34" i="336" s="1"/>
  <c r="BY40" i="336" s="1"/>
  <c r="BX19" i="336"/>
  <c r="BX34" i="336" s="1"/>
  <c r="BX40" i="336" s="1"/>
  <c r="BW19" i="336"/>
  <c r="BW34" i="336" s="1"/>
  <c r="BW40" i="336" s="1"/>
  <c r="BV19" i="336"/>
  <c r="BV34" i="336" s="1"/>
  <c r="BV40" i="336" s="1"/>
  <c r="BU19" i="336"/>
  <c r="BU34" i="336" s="1"/>
  <c r="BU40" i="336" s="1"/>
  <c r="BT19" i="336"/>
  <c r="BT34" i="336" s="1"/>
  <c r="BT40" i="336" s="1"/>
  <c r="BS19" i="336"/>
  <c r="BS34" i="336" s="1"/>
  <c r="BS40" i="336" s="1"/>
  <c r="BR19" i="336"/>
  <c r="BR34" i="336" s="1"/>
  <c r="BR40" i="336" s="1"/>
  <c r="BQ19" i="336"/>
  <c r="BQ34" i="336" s="1"/>
  <c r="BQ40" i="336" s="1"/>
  <c r="BP19" i="336"/>
  <c r="BP34" i="336" s="1"/>
  <c r="BP40" i="336" s="1"/>
  <c r="BO19" i="336"/>
  <c r="BO34" i="336" s="1"/>
  <c r="BO40" i="336" s="1"/>
  <c r="BN19" i="336"/>
  <c r="BN34" i="336" s="1"/>
  <c r="BN40" i="336" s="1"/>
  <c r="BM19" i="336"/>
  <c r="BM34" i="336" s="1"/>
  <c r="BM40" i="336" s="1"/>
  <c r="BL19" i="336"/>
  <c r="BL34" i="336" s="1"/>
  <c r="BL40" i="336" s="1"/>
  <c r="BK19" i="336"/>
  <c r="BK34" i="336" s="1"/>
  <c r="BK40" i="336" s="1"/>
  <c r="BJ19" i="336"/>
  <c r="BJ34" i="336" s="1"/>
  <c r="BJ40" i="336" s="1"/>
  <c r="BI19" i="336"/>
  <c r="BI34" i="336" s="1"/>
  <c r="BI40" i="336" s="1"/>
  <c r="BH19" i="336"/>
  <c r="BH34" i="336" s="1"/>
  <c r="BH40" i="336" s="1"/>
  <c r="BG19" i="336"/>
  <c r="BG34" i="336" s="1"/>
  <c r="BG40" i="336" s="1"/>
  <c r="BF19" i="336"/>
  <c r="BF34" i="336" s="1"/>
  <c r="BF40" i="336" s="1"/>
  <c r="BE19" i="336"/>
  <c r="BE34" i="336" s="1"/>
  <c r="BE40" i="336" s="1"/>
  <c r="BD19" i="336"/>
  <c r="BD34" i="336" s="1"/>
  <c r="BD40" i="336" s="1"/>
  <c r="BC19" i="336"/>
  <c r="BC34" i="336" s="1"/>
  <c r="BC40" i="336" s="1"/>
  <c r="BB19" i="336"/>
  <c r="BB34" i="336" s="1"/>
  <c r="BB40" i="336" s="1"/>
  <c r="BA19" i="336"/>
  <c r="BA34" i="336" s="1"/>
  <c r="BA40" i="336" s="1"/>
  <c r="AZ19" i="336"/>
  <c r="AZ34" i="336" s="1"/>
  <c r="AZ40" i="336" s="1"/>
  <c r="AY19" i="336"/>
  <c r="AY34" i="336" s="1"/>
  <c r="AY40" i="336" s="1"/>
  <c r="AX19" i="336"/>
  <c r="AX34" i="336" s="1"/>
  <c r="AX40" i="336" s="1"/>
  <c r="AW19" i="336"/>
  <c r="AW34" i="336" s="1"/>
  <c r="AW40" i="336" s="1"/>
  <c r="AV19" i="336"/>
  <c r="AV34" i="336" s="1"/>
  <c r="AV40" i="336" s="1"/>
  <c r="AU19" i="336"/>
  <c r="AU34" i="336" s="1"/>
  <c r="AU40" i="336" s="1"/>
  <c r="AT19" i="336"/>
  <c r="AT34" i="336" s="1"/>
  <c r="AT40" i="336" s="1"/>
  <c r="AS19" i="336"/>
  <c r="AS34" i="336" s="1"/>
  <c r="AS40" i="336" s="1"/>
  <c r="AR19" i="336"/>
  <c r="AR34" i="336" s="1"/>
  <c r="AR40" i="336" s="1"/>
  <c r="AQ19" i="336"/>
  <c r="AQ34" i="336" s="1"/>
  <c r="AQ40" i="336" s="1"/>
  <c r="AP19" i="336"/>
  <c r="AP34" i="336" s="1"/>
  <c r="AP40" i="336" s="1"/>
  <c r="AO19" i="336"/>
  <c r="AO34" i="336" s="1"/>
  <c r="AO40" i="336" s="1"/>
  <c r="AN19" i="336"/>
  <c r="AN34" i="336" s="1"/>
  <c r="AN40" i="336" s="1"/>
  <c r="AM19" i="336"/>
  <c r="AM34" i="336" s="1"/>
  <c r="AM40" i="336" s="1"/>
  <c r="AL19" i="336"/>
  <c r="AL34" i="336" s="1"/>
  <c r="AL40" i="336" s="1"/>
  <c r="AK19" i="336"/>
  <c r="AK34" i="336" s="1"/>
  <c r="AK40" i="336" s="1"/>
  <c r="AJ19" i="336"/>
  <c r="AJ34" i="336" s="1"/>
  <c r="AJ40" i="336" s="1"/>
  <c r="AI19" i="336"/>
  <c r="AI34" i="336" s="1"/>
  <c r="AI40" i="336" s="1"/>
  <c r="AH19" i="336"/>
  <c r="AH34" i="336" s="1"/>
  <c r="AH40" i="336" s="1"/>
  <c r="AG19" i="336"/>
  <c r="AG34" i="336" s="1"/>
  <c r="AG40" i="336" s="1"/>
  <c r="AF19" i="336"/>
  <c r="AF34" i="336" s="1"/>
  <c r="AF40" i="336" s="1"/>
  <c r="AE19" i="336"/>
  <c r="AE34" i="336" s="1"/>
  <c r="AE40" i="336" s="1"/>
  <c r="AD19" i="336"/>
  <c r="AD34" i="336" s="1"/>
  <c r="AD40" i="336" s="1"/>
  <c r="AC19" i="336"/>
  <c r="AC34" i="336" s="1"/>
  <c r="AC40" i="336" s="1"/>
  <c r="AB19" i="336"/>
  <c r="AB34" i="336" s="1"/>
  <c r="AB40" i="336" s="1"/>
  <c r="AA19" i="336"/>
  <c r="AA34" i="336" s="1"/>
  <c r="AA40" i="336" s="1"/>
  <c r="Z19" i="336"/>
  <c r="Z34" i="336" s="1"/>
  <c r="Z40" i="336" s="1"/>
  <c r="Y19" i="336"/>
  <c r="Y34" i="336" s="1"/>
  <c r="Y40" i="336" s="1"/>
  <c r="X19" i="336"/>
  <c r="X34" i="336" s="1"/>
  <c r="X40" i="336" s="1"/>
  <c r="W19" i="336"/>
  <c r="W34" i="336" s="1"/>
  <c r="W40" i="336" s="1"/>
  <c r="V19" i="336"/>
  <c r="V34" i="336" s="1"/>
  <c r="V40" i="336" s="1"/>
  <c r="U19" i="336"/>
  <c r="U34" i="336" s="1"/>
  <c r="U40" i="336" s="1"/>
  <c r="T19" i="336"/>
  <c r="T34" i="336" s="1"/>
  <c r="T40" i="336" s="1"/>
  <c r="S19" i="336"/>
  <c r="S34" i="336" s="1"/>
  <c r="S40" i="336" s="1"/>
  <c r="R19" i="336"/>
  <c r="R34" i="336" s="1"/>
  <c r="R40" i="336" s="1"/>
  <c r="Q19" i="336"/>
  <c r="Q34" i="336" s="1"/>
  <c r="Q40" i="336" s="1"/>
  <c r="P19" i="336"/>
  <c r="P34" i="336" s="1"/>
  <c r="P40" i="336" s="1"/>
  <c r="O19" i="336"/>
  <c r="O34" i="336" s="1"/>
  <c r="O40" i="336" s="1"/>
  <c r="N19" i="336"/>
  <c r="N34" i="336" s="1"/>
  <c r="N40" i="336" s="1"/>
  <c r="M19" i="336"/>
  <c r="M34" i="336" s="1"/>
  <c r="M40" i="336" s="1"/>
  <c r="L19" i="336"/>
  <c r="L34" i="336" s="1"/>
  <c r="L40" i="336" s="1"/>
  <c r="K19" i="336"/>
  <c r="K34" i="336" s="1"/>
  <c r="K40" i="336" s="1"/>
  <c r="J19" i="336"/>
  <c r="J34" i="336" s="1"/>
  <c r="J40" i="336" s="1"/>
  <c r="I19" i="336"/>
  <c r="I34" i="336" s="1"/>
  <c r="I40" i="336" s="1"/>
  <c r="H19" i="336"/>
  <c r="H34" i="336" s="1"/>
  <c r="H40" i="336" s="1"/>
  <c r="G19" i="336"/>
  <c r="G34" i="336" s="1"/>
  <c r="G40" i="336" s="1"/>
  <c r="F19" i="336"/>
  <c r="F34" i="336" s="1"/>
  <c r="F40" i="336" s="1"/>
  <c r="E19" i="336"/>
  <c r="E34" i="336" s="1"/>
  <c r="E40" i="336" s="1"/>
  <c r="D19" i="336"/>
  <c r="D34" i="336" s="1"/>
  <c r="D40" i="336" s="1"/>
  <c r="C19" i="336"/>
  <c r="C34" i="336" s="1"/>
  <c r="C40" i="336" s="1"/>
  <c r="CG10" i="336"/>
  <c r="CF10" i="336"/>
  <c r="CE10" i="336"/>
  <c r="CB10" i="336"/>
  <c r="BN10" i="336"/>
  <c r="BM10" i="336"/>
  <c r="BL10" i="336"/>
  <c r="BI10" i="336"/>
  <c r="AU10" i="336"/>
  <c r="AT10" i="336"/>
  <c r="AS10" i="336"/>
  <c r="AP10" i="336"/>
  <c r="AB10" i="336"/>
  <c r="AA10" i="336"/>
  <c r="Z10" i="336"/>
  <c r="W10" i="336"/>
  <c r="I10" i="336"/>
  <c r="H10" i="336"/>
  <c r="G10" i="336"/>
  <c r="D10" i="336"/>
  <c r="C2" i="336"/>
  <c r="CT39" i="335"/>
  <c r="CS39" i="335"/>
  <c r="CR39" i="335"/>
  <c r="CQ39" i="335"/>
  <c r="CP39" i="335"/>
  <c r="CO39" i="335"/>
  <c r="CN39" i="335"/>
  <c r="CM39" i="335"/>
  <c r="CL39" i="335"/>
  <c r="CK39" i="335"/>
  <c r="CJ39" i="335"/>
  <c r="CI39" i="335"/>
  <c r="CH39" i="335"/>
  <c r="CG39" i="335"/>
  <c r="CF39" i="335"/>
  <c r="CE39" i="335"/>
  <c r="CD39" i="335"/>
  <c r="CC39" i="335"/>
  <c r="CB39" i="335"/>
  <c r="CA39" i="335"/>
  <c r="BZ39" i="335"/>
  <c r="BY39" i="335"/>
  <c r="BX39" i="335"/>
  <c r="BW39" i="335"/>
  <c r="BV39" i="335"/>
  <c r="BU39" i="335"/>
  <c r="BT39" i="335"/>
  <c r="BS39" i="335"/>
  <c r="BR39" i="335"/>
  <c r="BQ39" i="335"/>
  <c r="BP39" i="335"/>
  <c r="BO39" i="335"/>
  <c r="BN39" i="335"/>
  <c r="BM39" i="335"/>
  <c r="BL39" i="335"/>
  <c r="BK39" i="335"/>
  <c r="BJ39" i="335"/>
  <c r="BI39" i="335"/>
  <c r="BH39" i="335"/>
  <c r="BG39" i="335"/>
  <c r="BF39" i="335"/>
  <c r="BE39" i="335"/>
  <c r="BD39" i="335"/>
  <c r="BC39" i="335"/>
  <c r="BB39" i="335"/>
  <c r="BA39" i="335"/>
  <c r="AZ39" i="335"/>
  <c r="AY39" i="335"/>
  <c r="AX39" i="335"/>
  <c r="AW39" i="335"/>
  <c r="AV39" i="335"/>
  <c r="AU39" i="335"/>
  <c r="AT39" i="335"/>
  <c r="AS39" i="335"/>
  <c r="AR39" i="335"/>
  <c r="AQ39" i="335"/>
  <c r="AP39" i="335"/>
  <c r="AO39" i="335"/>
  <c r="AN39" i="335"/>
  <c r="AM39" i="335"/>
  <c r="AL39" i="335"/>
  <c r="AK39" i="335"/>
  <c r="AJ39" i="335"/>
  <c r="AI39" i="335"/>
  <c r="AH39" i="335"/>
  <c r="AG39" i="335"/>
  <c r="AF39" i="335"/>
  <c r="AE39" i="335"/>
  <c r="AD39" i="335"/>
  <c r="AC39" i="335"/>
  <c r="AB39" i="335"/>
  <c r="AA39" i="335"/>
  <c r="Z39" i="335"/>
  <c r="Y39" i="335"/>
  <c r="X39" i="335"/>
  <c r="W39" i="335"/>
  <c r="V39" i="335"/>
  <c r="U39" i="335"/>
  <c r="T39" i="335"/>
  <c r="S39" i="335"/>
  <c r="R39" i="335"/>
  <c r="Q39" i="335"/>
  <c r="P39" i="335"/>
  <c r="O39" i="335"/>
  <c r="N39" i="335"/>
  <c r="M39" i="335"/>
  <c r="L39" i="335"/>
  <c r="K39" i="335"/>
  <c r="J39" i="335"/>
  <c r="I39" i="335"/>
  <c r="H39" i="335"/>
  <c r="G39" i="335"/>
  <c r="F39" i="335"/>
  <c r="E39" i="335"/>
  <c r="D39" i="335"/>
  <c r="C39" i="335"/>
  <c r="CT32" i="335"/>
  <c r="CS32" i="335"/>
  <c r="CR32" i="335"/>
  <c r="CQ32" i="335"/>
  <c r="CP32" i="335"/>
  <c r="CO32" i="335"/>
  <c r="CN32" i="335"/>
  <c r="CM32" i="335"/>
  <c r="CL32" i="335"/>
  <c r="CK32" i="335"/>
  <c r="CJ32" i="335"/>
  <c r="CI32" i="335"/>
  <c r="CH32" i="335"/>
  <c r="CG32" i="335"/>
  <c r="CF32" i="335"/>
  <c r="CE32" i="335"/>
  <c r="CD32" i="335"/>
  <c r="CC32" i="335"/>
  <c r="CB32" i="335"/>
  <c r="CA32" i="335"/>
  <c r="BZ32" i="335"/>
  <c r="BY32" i="335"/>
  <c r="BX32" i="335"/>
  <c r="BW32" i="335"/>
  <c r="BV32" i="335"/>
  <c r="BU32" i="335"/>
  <c r="BT32" i="335"/>
  <c r="BS32" i="335"/>
  <c r="BR32" i="335"/>
  <c r="BQ32" i="335"/>
  <c r="BP32" i="335"/>
  <c r="BO32" i="335"/>
  <c r="BN32" i="335"/>
  <c r="BM32" i="335"/>
  <c r="BL32" i="335"/>
  <c r="BK32" i="335"/>
  <c r="BJ32" i="335"/>
  <c r="BI32" i="335"/>
  <c r="BH32" i="335"/>
  <c r="BG32" i="335"/>
  <c r="BF32" i="335"/>
  <c r="BE32" i="335"/>
  <c r="BD32" i="335"/>
  <c r="BC32" i="335"/>
  <c r="BB32" i="335"/>
  <c r="BA32" i="335"/>
  <c r="AZ32" i="335"/>
  <c r="AY32" i="335"/>
  <c r="AX32" i="335"/>
  <c r="AW32" i="335"/>
  <c r="AV32" i="335"/>
  <c r="AU32" i="335"/>
  <c r="AT32" i="335"/>
  <c r="AS32" i="335"/>
  <c r="AR32" i="335"/>
  <c r="AQ32" i="335"/>
  <c r="AP32" i="335"/>
  <c r="AO32" i="335"/>
  <c r="AN32" i="335"/>
  <c r="AM32" i="335"/>
  <c r="AL32" i="335"/>
  <c r="AK32" i="335"/>
  <c r="AJ32" i="335"/>
  <c r="AI32" i="335"/>
  <c r="AH32" i="335"/>
  <c r="AG32" i="335"/>
  <c r="AF32" i="335"/>
  <c r="AE32" i="335"/>
  <c r="AD32" i="335"/>
  <c r="AC32" i="335"/>
  <c r="AB32" i="335"/>
  <c r="AA32" i="335"/>
  <c r="Z32" i="335"/>
  <c r="Y32" i="335"/>
  <c r="X32" i="335"/>
  <c r="W32" i="335"/>
  <c r="V32" i="335"/>
  <c r="U32" i="335"/>
  <c r="T32" i="335"/>
  <c r="S32" i="335"/>
  <c r="R32" i="335"/>
  <c r="Q32" i="335"/>
  <c r="P32" i="335"/>
  <c r="O32" i="335"/>
  <c r="N32" i="335"/>
  <c r="M32" i="335"/>
  <c r="L32" i="335"/>
  <c r="K32" i="335"/>
  <c r="J32" i="335"/>
  <c r="I32" i="335"/>
  <c r="H32" i="335"/>
  <c r="G32" i="335"/>
  <c r="F32" i="335"/>
  <c r="E32" i="335"/>
  <c r="D32" i="335"/>
  <c r="C32" i="335"/>
  <c r="CT19" i="335"/>
  <c r="CT34" i="335" s="1"/>
  <c r="CT40" i="335" s="1"/>
  <c r="CS19" i="335"/>
  <c r="CS34" i="335" s="1"/>
  <c r="CS40" i="335" s="1"/>
  <c r="CR19" i="335"/>
  <c r="CR34" i="335" s="1"/>
  <c r="CR40" i="335" s="1"/>
  <c r="CQ19" i="335"/>
  <c r="CQ34" i="335" s="1"/>
  <c r="CQ40" i="335" s="1"/>
  <c r="CP19" i="335"/>
  <c r="CP34" i="335" s="1"/>
  <c r="CP40" i="335" s="1"/>
  <c r="CO19" i="335"/>
  <c r="CO34" i="335" s="1"/>
  <c r="CO40" i="335" s="1"/>
  <c r="CN19" i="335"/>
  <c r="CN34" i="335" s="1"/>
  <c r="CN40" i="335" s="1"/>
  <c r="CM19" i="335"/>
  <c r="CM34" i="335" s="1"/>
  <c r="CM40" i="335" s="1"/>
  <c r="CL19" i="335"/>
  <c r="CL34" i="335" s="1"/>
  <c r="CL40" i="335" s="1"/>
  <c r="CK19" i="335"/>
  <c r="CK34" i="335" s="1"/>
  <c r="CK40" i="335" s="1"/>
  <c r="CJ19" i="335"/>
  <c r="CJ34" i="335" s="1"/>
  <c r="CJ40" i="335" s="1"/>
  <c r="CI19" i="335"/>
  <c r="CI34" i="335" s="1"/>
  <c r="CI40" i="335" s="1"/>
  <c r="CH19" i="335"/>
  <c r="CH34" i="335" s="1"/>
  <c r="CH40" i="335" s="1"/>
  <c r="CG19" i="335"/>
  <c r="CG34" i="335" s="1"/>
  <c r="CG40" i="335" s="1"/>
  <c r="CF19" i="335"/>
  <c r="CF34" i="335" s="1"/>
  <c r="CF40" i="335" s="1"/>
  <c r="CE19" i="335"/>
  <c r="CE34" i="335" s="1"/>
  <c r="CE40" i="335" s="1"/>
  <c r="CD19" i="335"/>
  <c r="CD34" i="335" s="1"/>
  <c r="CD40" i="335" s="1"/>
  <c r="CC19" i="335"/>
  <c r="CC34" i="335" s="1"/>
  <c r="CC40" i="335" s="1"/>
  <c r="CB19" i="335"/>
  <c r="CB34" i="335" s="1"/>
  <c r="CB40" i="335" s="1"/>
  <c r="CA19" i="335"/>
  <c r="CA34" i="335" s="1"/>
  <c r="CA40" i="335" s="1"/>
  <c r="BZ19" i="335"/>
  <c r="BZ34" i="335" s="1"/>
  <c r="BZ40" i="335" s="1"/>
  <c r="BY19" i="335"/>
  <c r="BY34" i="335" s="1"/>
  <c r="BY40" i="335" s="1"/>
  <c r="BX19" i="335"/>
  <c r="BX34" i="335" s="1"/>
  <c r="BX40" i="335" s="1"/>
  <c r="BW19" i="335"/>
  <c r="BW34" i="335" s="1"/>
  <c r="BW40" i="335" s="1"/>
  <c r="BV19" i="335"/>
  <c r="BV34" i="335" s="1"/>
  <c r="BV40" i="335" s="1"/>
  <c r="BU19" i="335"/>
  <c r="BU34" i="335" s="1"/>
  <c r="BU40" i="335" s="1"/>
  <c r="BT19" i="335"/>
  <c r="BT34" i="335" s="1"/>
  <c r="BT40" i="335" s="1"/>
  <c r="BS19" i="335"/>
  <c r="BS34" i="335" s="1"/>
  <c r="BS40" i="335" s="1"/>
  <c r="BR19" i="335"/>
  <c r="BR34" i="335" s="1"/>
  <c r="BR40" i="335" s="1"/>
  <c r="BQ19" i="335"/>
  <c r="BQ34" i="335" s="1"/>
  <c r="BQ40" i="335" s="1"/>
  <c r="BP19" i="335"/>
  <c r="BP34" i="335" s="1"/>
  <c r="BP40" i="335" s="1"/>
  <c r="BO19" i="335"/>
  <c r="BO34" i="335" s="1"/>
  <c r="BO40" i="335" s="1"/>
  <c r="BN19" i="335"/>
  <c r="BN34" i="335" s="1"/>
  <c r="BN40" i="335" s="1"/>
  <c r="BM19" i="335"/>
  <c r="BM34" i="335" s="1"/>
  <c r="BM40" i="335" s="1"/>
  <c r="BL19" i="335"/>
  <c r="BL34" i="335" s="1"/>
  <c r="BL40" i="335" s="1"/>
  <c r="BK19" i="335"/>
  <c r="BK34" i="335" s="1"/>
  <c r="BK40" i="335" s="1"/>
  <c r="BJ19" i="335"/>
  <c r="BJ34" i="335" s="1"/>
  <c r="BJ40" i="335" s="1"/>
  <c r="BI19" i="335"/>
  <c r="BI34" i="335" s="1"/>
  <c r="BI40" i="335" s="1"/>
  <c r="BH19" i="335"/>
  <c r="BH34" i="335" s="1"/>
  <c r="BH40" i="335" s="1"/>
  <c r="BG19" i="335"/>
  <c r="BG34" i="335" s="1"/>
  <c r="BG40" i="335" s="1"/>
  <c r="BF19" i="335"/>
  <c r="BF34" i="335" s="1"/>
  <c r="BF40" i="335" s="1"/>
  <c r="BE19" i="335"/>
  <c r="BE34" i="335" s="1"/>
  <c r="BE40" i="335" s="1"/>
  <c r="BD19" i="335"/>
  <c r="BD34" i="335" s="1"/>
  <c r="BD40" i="335" s="1"/>
  <c r="BC19" i="335"/>
  <c r="BC34" i="335" s="1"/>
  <c r="BC40" i="335" s="1"/>
  <c r="BB19" i="335"/>
  <c r="BB34" i="335" s="1"/>
  <c r="BB40" i="335" s="1"/>
  <c r="BA19" i="335"/>
  <c r="BA34" i="335" s="1"/>
  <c r="BA40" i="335" s="1"/>
  <c r="AZ19" i="335"/>
  <c r="AZ34" i="335" s="1"/>
  <c r="AZ40" i="335" s="1"/>
  <c r="AY19" i="335"/>
  <c r="AY34" i="335" s="1"/>
  <c r="AY40" i="335" s="1"/>
  <c r="AX19" i="335"/>
  <c r="AX34" i="335" s="1"/>
  <c r="AX40" i="335" s="1"/>
  <c r="AW19" i="335"/>
  <c r="AW34" i="335" s="1"/>
  <c r="AW40" i="335" s="1"/>
  <c r="AV19" i="335"/>
  <c r="AV34" i="335" s="1"/>
  <c r="AV40" i="335" s="1"/>
  <c r="AU19" i="335"/>
  <c r="AU34" i="335" s="1"/>
  <c r="AU40" i="335" s="1"/>
  <c r="AT19" i="335"/>
  <c r="AT34" i="335" s="1"/>
  <c r="AT40" i="335" s="1"/>
  <c r="AS19" i="335"/>
  <c r="AS34" i="335" s="1"/>
  <c r="AS40" i="335" s="1"/>
  <c r="AR19" i="335"/>
  <c r="AR34" i="335" s="1"/>
  <c r="AR40" i="335" s="1"/>
  <c r="AQ19" i="335"/>
  <c r="AQ34" i="335" s="1"/>
  <c r="AQ40" i="335" s="1"/>
  <c r="AP19" i="335"/>
  <c r="AP34" i="335" s="1"/>
  <c r="AP40" i="335" s="1"/>
  <c r="AO19" i="335"/>
  <c r="AO34" i="335" s="1"/>
  <c r="AO40" i="335" s="1"/>
  <c r="AN19" i="335"/>
  <c r="AN34" i="335" s="1"/>
  <c r="AN40" i="335" s="1"/>
  <c r="AM19" i="335"/>
  <c r="AM34" i="335" s="1"/>
  <c r="AM40" i="335" s="1"/>
  <c r="AL19" i="335"/>
  <c r="AL34" i="335" s="1"/>
  <c r="AL40" i="335" s="1"/>
  <c r="AK19" i="335"/>
  <c r="AK34" i="335" s="1"/>
  <c r="AK40" i="335" s="1"/>
  <c r="AJ19" i="335"/>
  <c r="AJ34" i="335" s="1"/>
  <c r="AJ40" i="335" s="1"/>
  <c r="AI19" i="335"/>
  <c r="AI34" i="335" s="1"/>
  <c r="AI40" i="335" s="1"/>
  <c r="AH19" i="335"/>
  <c r="AH34" i="335" s="1"/>
  <c r="AH40" i="335" s="1"/>
  <c r="AG19" i="335"/>
  <c r="AG34" i="335" s="1"/>
  <c r="AG40" i="335" s="1"/>
  <c r="AF19" i="335"/>
  <c r="AF34" i="335" s="1"/>
  <c r="AF40" i="335" s="1"/>
  <c r="AE19" i="335"/>
  <c r="AE34" i="335" s="1"/>
  <c r="AE40" i="335" s="1"/>
  <c r="AD19" i="335"/>
  <c r="AD34" i="335" s="1"/>
  <c r="AD40" i="335" s="1"/>
  <c r="AC19" i="335"/>
  <c r="AC34" i="335" s="1"/>
  <c r="AC40" i="335" s="1"/>
  <c r="AB19" i="335"/>
  <c r="AB34" i="335" s="1"/>
  <c r="AB40" i="335" s="1"/>
  <c r="AA19" i="335"/>
  <c r="AA34" i="335" s="1"/>
  <c r="AA40" i="335" s="1"/>
  <c r="Z19" i="335"/>
  <c r="Z34" i="335" s="1"/>
  <c r="Z40" i="335" s="1"/>
  <c r="Y19" i="335"/>
  <c r="Y34" i="335" s="1"/>
  <c r="Y40" i="335" s="1"/>
  <c r="X19" i="335"/>
  <c r="X34" i="335" s="1"/>
  <c r="X40" i="335" s="1"/>
  <c r="W19" i="335"/>
  <c r="W34" i="335" s="1"/>
  <c r="W40" i="335" s="1"/>
  <c r="V19" i="335"/>
  <c r="V34" i="335" s="1"/>
  <c r="V40" i="335" s="1"/>
  <c r="U19" i="335"/>
  <c r="U34" i="335" s="1"/>
  <c r="U40" i="335" s="1"/>
  <c r="T19" i="335"/>
  <c r="T34" i="335" s="1"/>
  <c r="T40" i="335" s="1"/>
  <c r="S19" i="335"/>
  <c r="S34" i="335" s="1"/>
  <c r="S40" i="335" s="1"/>
  <c r="R19" i="335"/>
  <c r="R34" i="335" s="1"/>
  <c r="R40" i="335" s="1"/>
  <c r="Q19" i="335"/>
  <c r="Q34" i="335" s="1"/>
  <c r="Q40" i="335" s="1"/>
  <c r="P19" i="335"/>
  <c r="P34" i="335" s="1"/>
  <c r="P40" i="335" s="1"/>
  <c r="O19" i="335"/>
  <c r="O34" i="335" s="1"/>
  <c r="O40" i="335" s="1"/>
  <c r="N19" i="335"/>
  <c r="N34" i="335" s="1"/>
  <c r="N40" i="335" s="1"/>
  <c r="M19" i="335"/>
  <c r="M34" i="335" s="1"/>
  <c r="M40" i="335" s="1"/>
  <c r="L19" i="335"/>
  <c r="L34" i="335" s="1"/>
  <c r="L40" i="335" s="1"/>
  <c r="K19" i="335"/>
  <c r="K34" i="335" s="1"/>
  <c r="K40" i="335" s="1"/>
  <c r="J19" i="335"/>
  <c r="J34" i="335" s="1"/>
  <c r="J40" i="335" s="1"/>
  <c r="I19" i="335"/>
  <c r="I34" i="335" s="1"/>
  <c r="I40" i="335" s="1"/>
  <c r="H19" i="335"/>
  <c r="H34" i="335" s="1"/>
  <c r="H40" i="335" s="1"/>
  <c r="G19" i="335"/>
  <c r="G34" i="335" s="1"/>
  <c r="G40" i="335" s="1"/>
  <c r="F19" i="335"/>
  <c r="F34" i="335" s="1"/>
  <c r="F40" i="335" s="1"/>
  <c r="E19" i="335"/>
  <c r="E34" i="335" s="1"/>
  <c r="E40" i="335" s="1"/>
  <c r="D19" i="335"/>
  <c r="D34" i="335" s="1"/>
  <c r="D40" i="335" s="1"/>
  <c r="C19" i="335"/>
  <c r="C34" i="335" s="1"/>
  <c r="C40" i="335" s="1"/>
  <c r="CG10" i="335"/>
  <c r="CF10" i="335"/>
  <c r="CE10" i="335"/>
  <c r="CB10" i="335"/>
  <c r="BN10" i="335"/>
  <c r="BM10" i="335"/>
  <c r="BL10" i="335"/>
  <c r="BI10" i="335"/>
  <c r="AU10" i="335"/>
  <c r="AT10" i="335"/>
  <c r="AS10" i="335"/>
  <c r="AP10" i="335"/>
  <c r="AB10" i="335"/>
  <c r="AA10" i="335"/>
  <c r="Z10" i="335"/>
  <c r="W10" i="335"/>
  <c r="I10" i="335"/>
  <c r="H10" i="335"/>
  <c r="G10" i="335"/>
  <c r="D10" i="335"/>
  <c r="C2" i="335"/>
  <c r="R15" i="331"/>
  <c r="R14" i="331"/>
  <c r="L13" i="331"/>
  <c r="M13" i="331"/>
  <c r="N13" i="331"/>
  <c r="O13" i="331"/>
  <c r="P13" i="331"/>
  <c r="Q13" i="331"/>
  <c r="K13" i="331"/>
  <c r="L8" i="331"/>
  <c r="M8" i="331"/>
  <c r="N8" i="331"/>
  <c r="O8" i="331"/>
  <c r="P8" i="331"/>
  <c r="Q8" i="331"/>
  <c r="K8" i="331"/>
  <c r="R10" i="331"/>
  <c r="R8" i="331" s="1"/>
  <c r="R11" i="331"/>
  <c r="R9" i="331"/>
  <c r="D13" i="331"/>
  <c r="D8" i="331"/>
  <c r="R13" i="331" l="1"/>
  <c r="E40" i="323" l="1"/>
  <c r="D40" i="323"/>
  <c r="E32" i="323"/>
  <c r="D32" i="323"/>
  <c r="E24" i="323"/>
  <c r="D24" i="323"/>
  <c r="E14" i="242" l="1"/>
  <c r="E26" i="242"/>
  <c r="E34" i="242"/>
  <c r="E51" i="242"/>
  <c r="E37" i="242"/>
  <c r="E36" i="249"/>
  <c r="H36" i="249"/>
  <c r="D8" i="243"/>
  <c r="D6" i="243"/>
  <c r="D14" i="242"/>
  <c r="D26" i="242"/>
  <c r="D34" i="242"/>
  <c r="D51" i="242"/>
  <c r="E44" i="217"/>
  <c r="H13" i="267"/>
  <c r="G13" i="267"/>
  <c r="F13" i="267"/>
  <c r="E13" i="267"/>
  <c r="D13" i="267"/>
  <c r="N11" i="262"/>
  <c r="M11" i="262"/>
  <c r="L11" i="262"/>
  <c r="J11" i="262"/>
  <c r="K11" i="262"/>
  <c r="I11" i="262"/>
  <c r="H11" i="262"/>
  <c r="G11" i="262"/>
  <c r="F11" i="262"/>
  <c r="E11" i="262"/>
  <c r="D11" i="262"/>
  <c r="C11" i="262"/>
  <c r="F36" i="249"/>
  <c r="G36" i="249"/>
  <c r="G14" i="261"/>
  <c r="G13" i="261"/>
  <c r="G12" i="261"/>
  <c r="I28" i="261"/>
  <c r="F28" i="261"/>
  <c r="E28" i="261"/>
  <c r="G27" i="261"/>
  <c r="G26" i="261"/>
  <c r="G25" i="261"/>
  <c r="G24" i="261"/>
  <c r="G23" i="261"/>
  <c r="G22" i="261"/>
  <c r="G21" i="261"/>
  <c r="G20" i="261"/>
  <c r="G19" i="261"/>
  <c r="G18" i="261"/>
  <c r="G17" i="261"/>
  <c r="G16" i="261"/>
  <c r="G15" i="261"/>
  <c r="G11" i="261"/>
  <c r="G10" i="261"/>
  <c r="G9" i="261"/>
  <c r="I17" i="260"/>
  <c r="I24" i="260" s="1"/>
  <c r="D18" i="260"/>
  <c r="D17" i="260"/>
  <c r="D11" i="260"/>
  <c r="D10" i="260" s="1"/>
  <c r="D12" i="260"/>
  <c r="D13" i="260"/>
  <c r="D14" i="260"/>
  <c r="D23" i="260"/>
  <c r="D22" i="260"/>
  <c r="D21" i="260"/>
  <c r="D20" i="260"/>
  <c r="D19" i="260"/>
  <c r="F17" i="260"/>
  <c r="K24" i="260"/>
  <c r="J24" i="260"/>
  <c r="H10" i="260"/>
  <c r="H24" i="260" s="1"/>
  <c r="G10" i="260"/>
  <c r="G24" i="260" s="1"/>
  <c r="D28" i="261"/>
  <c r="H28" i="261"/>
  <c r="E17" i="260"/>
  <c r="E10" i="260"/>
  <c r="D16" i="260"/>
  <c r="D15" i="260"/>
  <c r="F10" i="260"/>
  <c r="F24" i="260" s="1"/>
  <c r="C22" i="259"/>
  <c r="C21" i="259"/>
  <c r="F14" i="259"/>
  <c r="C16" i="259"/>
  <c r="C13" i="259"/>
  <c r="D10" i="259"/>
  <c r="C11" i="259"/>
  <c r="N31" i="259"/>
  <c r="M31" i="259"/>
  <c r="L31" i="259"/>
  <c r="K31" i="259"/>
  <c r="J31" i="259"/>
  <c r="M18" i="259"/>
  <c r="L18" i="259"/>
  <c r="K18" i="259"/>
  <c r="J18" i="259"/>
  <c r="I18" i="259"/>
  <c r="H18" i="259"/>
  <c r="G18" i="259"/>
  <c r="F23" i="259"/>
  <c r="F22" i="259"/>
  <c r="F21" i="259"/>
  <c r="F20" i="259"/>
  <c r="F19" i="259"/>
  <c r="E18" i="259"/>
  <c r="C23" i="259"/>
  <c r="C19" i="259"/>
  <c r="F16" i="259"/>
  <c r="F13" i="259"/>
  <c r="F11" i="259"/>
  <c r="C14" i="259"/>
  <c r="M10" i="259"/>
  <c r="L10" i="259"/>
  <c r="K10" i="259"/>
  <c r="J10" i="259"/>
  <c r="J17" i="257"/>
  <c r="I17" i="257"/>
  <c r="F17" i="257"/>
  <c r="E17" i="257"/>
  <c r="J8" i="257"/>
  <c r="I8" i="257"/>
  <c r="F8" i="257"/>
  <c r="E8" i="257"/>
  <c r="M30" i="253"/>
  <c r="L29" i="253"/>
  <c r="L28" i="253"/>
  <c r="L27" i="253"/>
  <c r="L25" i="253"/>
  <c r="L24" i="253"/>
  <c r="M23" i="253"/>
  <c r="I28" i="253"/>
  <c r="I29" i="253"/>
  <c r="I27" i="253"/>
  <c r="I26" i="253"/>
  <c r="I25" i="253"/>
  <c r="I24" i="253"/>
  <c r="K23" i="253"/>
  <c r="F26" i="253"/>
  <c r="F25" i="253"/>
  <c r="F24" i="253"/>
  <c r="C28" i="253"/>
  <c r="C27" i="253"/>
  <c r="C29" i="253"/>
  <c r="C25" i="253"/>
  <c r="F29" i="253"/>
  <c r="F27" i="253"/>
  <c r="G23" i="253"/>
  <c r="C22" i="253"/>
  <c r="C19" i="253"/>
  <c r="C18" i="253"/>
  <c r="L16" i="253"/>
  <c r="L13" i="253"/>
  <c r="L12" i="253"/>
  <c r="L11" i="253"/>
  <c r="L10" i="253"/>
  <c r="L26" i="253"/>
  <c r="L22" i="253"/>
  <c r="L21" i="253"/>
  <c r="L20" i="253"/>
  <c r="L19" i="253"/>
  <c r="L18" i="253"/>
  <c r="L17" i="253"/>
  <c r="L15" i="253"/>
  <c r="L14" i="253"/>
  <c r="K9" i="253"/>
  <c r="K30" i="253" s="1"/>
  <c r="I15" i="253"/>
  <c r="I16" i="253"/>
  <c r="I11" i="253"/>
  <c r="I10" i="253"/>
  <c r="I22" i="253"/>
  <c r="I21" i="253"/>
  <c r="I20" i="253"/>
  <c r="I19" i="253"/>
  <c r="I18" i="253"/>
  <c r="I17" i="253"/>
  <c r="I14" i="253"/>
  <c r="M9" i="253"/>
  <c r="F16" i="253"/>
  <c r="F15" i="253"/>
  <c r="F12" i="253"/>
  <c r="F11" i="253"/>
  <c r="G9" i="253"/>
  <c r="G30" i="253"/>
  <c r="E17" i="253"/>
  <c r="F28" i="253"/>
  <c r="F22" i="253"/>
  <c r="F21" i="253"/>
  <c r="F20" i="253"/>
  <c r="F19" i="253"/>
  <c r="F18" i="253"/>
  <c r="F17" i="253"/>
  <c r="F14" i="253"/>
  <c r="F13" i="253"/>
  <c r="F8" i="253"/>
  <c r="C21" i="253"/>
  <c r="C20" i="253"/>
  <c r="C13" i="253"/>
  <c r="C16" i="253"/>
  <c r="C15" i="253"/>
  <c r="C14" i="253"/>
  <c r="C12" i="253"/>
  <c r="C11" i="253"/>
  <c r="E9" i="253"/>
  <c r="C9" i="253" s="1"/>
  <c r="C10" i="253"/>
  <c r="C8" i="253"/>
  <c r="F12" i="259"/>
  <c r="F15" i="259"/>
  <c r="D9" i="253"/>
  <c r="I12" i="253"/>
  <c r="I10" i="259"/>
  <c r="I31" i="259"/>
  <c r="D18" i="259"/>
  <c r="D31" i="259" s="1"/>
  <c r="C12" i="259"/>
  <c r="J9" i="253"/>
  <c r="C26" i="253"/>
  <c r="E10" i="259"/>
  <c r="E31" i="259"/>
  <c r="C15" i="259"/>
  <c r="F24" i="259"/>
  <c r="C24" i="259"/>
  <c r="C20" i="259"/>
  <c r="F17" i="259"/>
  <c r="H10" i="259"/>
  <c r="H31" i="259" s="1"/>
  <c r="G10" i="259"/>
  <c r="G31" i="259" s="1"/>
  <c r="C17" i="259"/>
  <c r="F18" i="259"/>
  <c r="H8" i="257"/>
  <c r="H17" i="257"/>
  <c r="G8" i="257"/>
  <c r="G17" i="257" s="1"/>
  <c r="D8" i="257"/>
  <c r="D17" i="257" s="1"/>
  <c r="C8" i="257"/>
  <c r="C17" i="257" s="1"/>
  <c r="N23" i="253"/>
  <c r="L23" i="253"/>
  <c r="J23" i="253"/>
  <c r="I23" i="253" s="1"/>
  <c r="H23" i="253"/>
  <c r="F23" i="253" s="1"/>
  <c r="E23" i="253"/>
  <c r="D23" i="253"/>
  <c r="C23" i="253" s="1"/>
  <c r="C24" i="253"/>
  <c r="D17" i="253"/>
  <c r="C17" i="253" s="1"/>
  <c r="N9" i="253"/>
  <c r="I13" i="253"/>
  <c r="H9" i="253"/>
  <c r="H30" i="253" s="1"/>
  <c r="F10" i="253"/>
  <c r="L9" i="253"/>
  <c r="L30" i="253" s="1"/>
  <c r="E19" i="217"/>
  <c r="H12" i="270"/>
  <c r="H20" i="270"/>
  <c r="R8" i="271"/>
  <c r="S8" i="271"/>
  <c r="R14" i="271"/>
  <c r="S14" i="271"/>
  <c r="R22" i="271"/>
  <c r="S22" i="271"/>
  <c r="H14" i="270"/>
  <c r="H11" i="270"/>
  <c r="H13" i="270"/>
  <c r="H19" i="270"/>
  <c r="H21" i="270"/>
  <c r="R13" i="271"/>
  <c r="S13" i="271"/>
  <c r="R21" i="271"/>
  <c r="S21" i="271"/>
  <c r="R20" i="271"/>
  <c r="S20" i="271"/>
  <c r="H22" i="270"/>
  <c r="H16" i="270"/>
  <c r="R11" i="271"/>
  <c r="S11" i="271"/>
  <c r="R19" i="271"/>
  <c r="S19" i="271"/>
  <c r="H8" i="270"/>
  <c r="H10" i="270"/>
  <c r="H18" i="270"/>
  <c r="R10" i="271"/>
  <c r="S10" i="271"/>
  <c r="R18" i="271"/>
  <c r="S18" i="271"/>
  <c r="R12" i="271"/>
  <c r="S12" i="271"/>
  <c r="H7" i="270"/>
  <c r="H9" i="270"/>
  <c r="H15" i="270"/>
  <c r="H17" i="270"/>
  <c r="H23" i="270"/>
  <c r="R9" i="271"/>
  <c r="S9" i="271"/>
  <c r="R17" i="271"/>
  <c r="S17" i="271"/>
  <c r="R24" i="271"/>
  <c r="S24" i="271"/>
  <c r="R16" i="271"/>
  <c r="S16" i="271"/>
  <c r="R15" i="271"/>
  <c r="S15" i="271"/>
  <c r="R23" i="271"/>
  <c r="S23" i="271"/>
  <c r="D37" i="242"/>
  <c r="D90" i="233"/>
  <c r="D69" i="233"/>
  <c r="D49" i="233"/>
  <c r="F26" i="217"/>
  <c r="F27" i="217"/>
  <c r="F28" i="217"/>
  <c r="F29" i="217"/>
  <c r="F30" i="217"/>
  <c r="F10" i="217"/>
  <c r="F11" i="217"/>
  <c r="F12" i="217"/>
  <c r="F13" i="217"/>
  <c r="F15" i="217"/>
  <c r="F16" i="217"/>
  <c r="F17" i="217"/>
  <c r="F39" i="217"/>
  <c r="F38" i="217"/>
  <c r="F37" i="217"/>
  <c r="F36" i="217"/>
  <c r="F35" i="217"/>
  <c r="F32" i="217"/>
  <c r="F31" i="217"/>
  <c r="F25" i="217"/>
  <c r="F18" i="217"/>
  <c r="F14" i="217"/>
  <c r="F9" i="217"/>
  <c r="D44" i="217"/>
  <c r="F44" i="217"/>
  <c r="F8" i="217"/>
  <c r="D19" i="217"/>
  <c r="F19" i="217"/>
  <c r="E54" i="242" l="1"/>
  <c r="D54" i="242"/>
  <c r="E58" i="242"/>
  <c r="F9" i="253"/>
  <c r="F30" i="253" s="1"/>
  <c r="C18" i="259"/>
  <c r="E56" i="242"/>
  <c r="E57" i="242" s="1"/>
  <c r="N30" i="253"/>
  <c r="C10" i="259"/>
  <c r="C31" i="259" s="1"/>
  <c r="G28" i="261"/>
  <c r="I9" i="253"/>
  <c r="I30" i="253" s="1"/>
  <c r="C30" i="253"/>
  <c r="E30" i="253"/>
  <c r="D30" i="253"/>
  <c r="F10" i="259"/>
  <c r="F31" i="259" s="1"/>
  <c r="J30" i="253"/>
  <c r="D24" i="260"/>
  <c r="E24" i="260"/>
  <c r="D58" i="242" l="1"/>
  <c r="D63" i="242"/>
  <c r="D56" i="242"/>
  <c r="D57" i="242" s="1"/>
  <c r="D21" i="241"/>
  <c r="D20" i="241" s="1"/>
  <c r="E63" i="242"/>
</calcChain>
</file>

<file path=xl/sharedStrings.xml><?xml version="1.0" encoding="utf-8"?>
<sst xmlns="http://schemas.openxmlformats.org/spreadsheetml/2006/main" count="4495" uniqueCount="2204">
  <si>
    <t>Template EU OV1 – Overview of total risk exposure amounts</t>
  </si>
  <si>
    <t>Template EU KM1 - Key metrics template</t>
  </si>
  <si>
    <t>Template EU INS1 - Insurance participations</t>
  </si>
  <si>
    <t>Template EU INS2 - Financial conglomerates information on own funds and capital adequacy ratio</t>
  </si>
  <si>
    <t>Table EU OVC - ICAAP information</t>
  </si>
  <si>
    <t>Total risk exposure amounts (TREA)</t>
  </si>
  <si>
    <t>Total own funds requirements</t>
  </si>
  <si>
    <t>a</t>
  </si>
  <si>
    <t>b</t>
  </si>
  <si>
    <t>c</t>
  </si>
  <si>
    <t>T</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</si>
  <si>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</si>
  <si>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</si>
  <si>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</si>
  <si>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</si>
  <si>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</si>
  <si>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</si>
  <si>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</si>
  <si>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</si>
  <si>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</si>
  <si>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</si>
  <si>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</si>
  <si>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</si>
  <si>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</si>
  <si>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</si>
  <si>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</si>
  <si>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</si>
  <si>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</si>
  <si>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</si>
  <si>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</si>
  <si>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</si>
  <si>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</si>
  <si>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</si>
  <si>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</si>
  <si>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</si>
  <si>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</si>
  <si>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</si>
  <si>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</si>
  <si>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</si>
  <si>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</si>
  <si>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</si>
  <si>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</si>
  <si>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</si>
  <si>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</si>
  <si>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</si>
  <si>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</si>
  <si>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d</t>
  </si>
  <si>
    <t>e</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</si>
  <si>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</si>
  <si>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</si>
  <si>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</si>
  <si>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</si>
  <si>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</si>
  <si>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</si>
  <si>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</si>
  <si>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charset val="186"/>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</si>
  <si>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</si>
  <si>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</si>
  <si>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</si>
  <si>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</si>
  <si>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Calibri"/>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</si>
  <si>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</si>
  <si>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</si>
  <si>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</si>
  <si>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</si>
  <si>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</si>
  <si>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</si>
  <si>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</si>
  <si>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</si>
  <si>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</si>
  <si>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</si>
  <si>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</si>
  <si>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</si>
  <si>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</si>
  <si>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</si>
  <si>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</si>
  <si>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</si>
  <si>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</si>
  <si>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</si>
  <si>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</si>
  <si>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</si>
  <si>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</si>
  <si>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</si>
  <si>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</si>
  <si>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</si>
  <si>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</si>
  <si>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</si>
  <si>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</si>
  <si>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</si>
  <si>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</si>
  <si>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</si>
  <si>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</si>
  <si>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</si>
  <si>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</si>
  <si>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</si>
  <si>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</si>
  <si>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</si>
  <si>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</si>
  <si>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</si>
  <si>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</si>
  <si>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</si>
  <si>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</si>
  <si>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</si>
  <si>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</si>
  <si>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</si>
  <si>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</si>
  <si>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Exposure value</t>
  </si>
  <si>
    <t>Risk exposure amount</t>
  </si>
  <si>
    <t>Own fund instruments held in insurance or re-insurance undertakings  or insurance holding company not deducted from own funds</t>
  </si>
  <si>
    <t xml:space="preserve">Supplementary own fund requirements of the financial conglomerate (amount) </t>
  </si>
  <si>
    <t>Capital adequacy ratio of the financial conglomerate (%)</t>
  </si>
  <si>
    <t>Internal Capital Adequacy Assessment Process +ongoing assessment of the bank's risks, how the bank intends to mitigate those risks and how much current and future capital is necessary having considered other mitigating factors</t>
  </si>
  <si>
    <t>Free format text boxes for disclosure on qualitative items</t>
  </si>
  <si>
    <t xml:space="preserve">Legal basis </t>
  </si>
  <si>
    <t>Row number</t>
  </si>
  <si>
    <t>Free format</t>
  </si>
  <si>
    <t>Article 438(a) CRR</t>
  </si>
  <si>
    <t>(a)</t>
  </si>
  <si>
    <t>(b)</t>
  </si>
  <si>
    <t>Table EU OVA - Institution risk management approach</t>
  </si>
  <si>
    <t>Table EU OVB - Disclosure on governance arrangements</t>
  </si>
  <si>
    <t>Free format text boxes for disclosure of qualitative information</t>
  </si>
  <si>
    <t>Legal basis</t>
  </si>
  <si>
    <t>Qualitative information - Free format</t>
  </si>
  <si>
    <t>Point (f) of Article 435(1) CRR</t>
  </si>
  <si>
    <t>Disclosure of concise risk statement approved by the management body</t>
  </si>
  <si>
    <t>Point (b) of Article 435(1) CRR</t>
  </si>
  <si>
    <t xml:space="preserve">(b) </t>
  </si>
  <si>
    <t>Information on the risk governance structure for each type of risk</t>
  </si>
  <si>
    <t>Point (e) of Article 435(1) CRR</t>
  </si>
  <si>
    <t xml:space="preserve">(c) </t>
  </si>
  <si>
    <t>Declaration approved by the management body on the adequacy of the risk management arrangements.</t>
  </si>
  <si>
    <t>Point (c) of Article 435(1) CRR</t>
  </si>
  <si>
    <t>(d)</t>
  </si>
  <si>
    <t xml:space="preserve">Disclosure on the scope and nature of risk disclosure and/or measurement systems. </t>
  </si>
  <si>
    <t>(e)</t>
  </si>
  <si>
    <t>Disclose information on the main features of risk disclosure and measurement systems.</t>
  </si>
  <si>
    <t xml:space="preserve"> Point (a) of Article 435(1) CRR</t>
  </si>
  <si>
    <t>(f)</t>
  </si>
  <si>
    <t>Strategies and processes to manage risks for each separate category of risk.</t>
  </si>
  <si>
    <t>Points (a) and (d) of Article 435(1) CRR</t>
  </si>
  <si>
    <t>(g)</t>
  </si>
  <si>
    <t>Information on the strategies and processes to manage, hedge and mitigate risks, as well as on the monitoring of the effectiveness of hedges and mitigants.</t>
  </si>
  <si>
    <t>Point (a) of Article 435(2) CRR</t>
  </si>
  <si>
    <t>The number of directorships held by members of the management body.</t>
  </si>
  <si>
    <t>Point (b) of Article 435(2) CRR</t>
  </si>
  <si>
    <t>Information regarding the recruitment policy for the selection of members of the management body and their actual knowledge, skills and expertise.</t>
  </si>
  <si>
    <t>Point (c) of Article 435(2) CRR</t>
  </si>
  <si>
    <t>(c)</t>
  </si>
  <si>
    <t>Information on the  diversity policy with regard of the members of the management body.</t>
  </si>
  <si>
    <t>Point (d) of Article 435(2) CRR</t>
  </si>
  <si>
    <t>Information whether or not the institution has set up a separate risk committee and the frequency of the meetings.</t>
  </si>
  <si>
    <t>Point (e) Article 435(2) CRR</t>
  </si>
  <si>
    <t xml:space="preserve">Description on the information flow on risk to the management body. </t>
  </si>
  <si>
    <t>Template EU CCyB1 - Geographical distribution of credit exposures relevant for the calculation of the countercyclical buffer</t>
  </si>
  <si>
    <t>Template EU CCyB2 - Amount of institution-specific countercyclical capital buffer</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</si>
  <si>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</si>
  <si>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</si>
  <si>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</si>
  <si>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</si>
  <si>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</si>
  <si>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</si>
  <si>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</si>
  <si>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</si>
  <si>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</si>
  <si>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</si>
  <si>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</si>
  <si>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</si>
  <si>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</si>
  <si>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</si>
  <si>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</si>
  <si>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</si>
  <si>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</si>
  <si>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</si>
  <si>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</si>
  <si>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</si>
  <si>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</si>
  <si>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</si>
  <si>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</si>
  <si>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</si>
  <si>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</si>
  <si>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020</t>
  </si>
  <si>
    <t>Institution specific countercyclical capital buffer rate</t>
  </si>
  <si>
    <t>Institution specific countercyclical capital buffer requirement</t>
  </si>
  <si>
    <t>Template EU LI1 - Differences between the accounting scope and the scope of prudential consolidation and mapping of financial statement categories with regulatory risk categories</t>
  </si>
  <si>
    <t xml:space="preserve">Template EU LI2 - Main sources of differences between regulatory exposure amounts and carrying values in financial statements </t>
  </si>
  <si>
    <t xml:space="preserve">Template EU LI3 - Outline of the differences in the scopes of consolidation (entity by entity) </t>
  </si>
  <si>
    <t>Table EU LIA - Explanations of differences between accounting and regulatory exposure amounts</t>
  </si>
  <si>
    <t>Table EU LIB - Other qualitative information on the scope of application</t>
  </si>
  <si>
    <t>Template EU PV1 - Prudent valuation adjustments (PVA)</t>
  </si>
  <si>
    <t xml:space="preserve">Template EU LI1 - Differences between the accounting scope and the scope of prudential consolidation and mapping of financial statement categories with regulatory risk categories </t>
  </si>
  <si>
    <t xml:space="preserve"> </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</si>
  <si>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</si>
  <si>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</si>
  <si>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</si>
  <si>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</si>
  <si>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</si>
  <si>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</si>
  <si>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</si>
  <si>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</si>
  <si>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</si>
  <si>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t>
  </si>
  <si>
    <t>xxx</t>
  </si>
  <si>
    <t xml:space="preserve">Total assets </t>
  </si>
  <si>
    <t>Breakdown by liability classes according to the balance sheet in the published financial statements</t>
  </si>
  <si>
    <t>1</t>
  </si>
  <si>
    <t xml:space="preserve">Total liabilities </t>
  </si>
  <si>
    <t xml:space="preserve">Items subject to </t>
  </si>
  <si>
    <t>Credit risk framework</t>
  </si>
  <si>
    <t xml:space="preserve">Securitisation framework </t>
  </si>
  <si>
    <t xml:space="preserve">CCR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</si>
  <si>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</si>
  <si>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</si>
  <si>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</si>
  <si>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</si>
  <si>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</si>
  <si>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</si>
  <si>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</si>
  <si>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</si>
  <si>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</si>
  <si>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</si>
  <si>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</si>
  <si>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</si>
  <si>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</si>
  <si>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Name of the entity</t>
  </si>
  <si>
    <t>Method of accounting consolidation</t>
  </si>
  <si>
    <t>Method of prudential consolidation</t>
  </si>
  <si>
    <t>Description of the entity</t>
  </si>
  <si>
    <t>Full consolidation</t>
  </si>
  <si>
    <t>Proportional consolidation</t>
  </si>
  <si>
    <t>Equity method</t>
  </si>
  <si>
    <t>Neither consolidated nor deducted</t>
  </si>
  <si>
    <t>Deducted</t>
  </si>
  <si>
    <t>Entity A</t>
  </si>
  <si>
    <t>X</t>
  </si>
  <si>
    <t>Credit institution</t>
  </si>
  <si>
    <t>Entity N</t>
  </si>
  <si>
    <t>Entity Z</t>
  </si>
  <si>
    <t>Insurance entity</t>
  </si>
  <si>
    <t>Entity AA</t>
  </si>
  <si>
    <t>Immaterial leasing company</t>
  </si>
  <si>
    <t>Article 436(b) CRR</t>
  </si>
  <si>
    <t>Differences between columns (a) and (b) in template EU LI1</t>
  </si>
  <si>
    <t>Article 436(d) CRR</t>
  </si>
  <si>
    <t>Qualitative information on the main sources of differences between the accounting and regulatoy scope of consolidation shown in template EU LI2</t>
  </si>
  <si>
    <t>Article 436(f) CRR</t>
  </si>
  <si>
    <t>Impediment to the prompt transfer of own funds or to the repayment of liabilities within the group</t>
  </si>
  <si>
    <t>Article 436(g) CRR</t>
  </si>
  <si>
    <t xml:space="preserve">Subsidiaries not included in the consolidation with own funds less than required </t>
  </si>
  <si>
    <t>Article 436(h) CRR</t>
  </si>
  <si>
    <t>Use of derogation referred to in Article 7 CRR or individual consolidation method laid down in Article 9 CRR</t>
  </si>
  <si>
    <t>Aggregate amount by which the actual own funds are less than required in all subsidiaries that are not included in the consolidation</t>
  </si>
  <si>
    <t>Fixed format</t>
  </si>
  <si>
    <t>EU e1</t>
  </si>
  <si>
    <t>EU e2</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</si>
  <si>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</si>
  <si>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</si>
  <si>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</si>
  <si>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</si>
  <si>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</si>
  <si>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</si>
  <si>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</si>
  <si>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</si>
  <si>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</si>
  <si>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</si>
  <si>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</si>
  <si>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r>
      <t xml:space="preserve">Of which: </t>
    </r>
    <r>
      <rPr>
        <b/>
        <sz val="8"/>
        <rFont val="Arial"/>
        <family val="2"/>
      </rPr>
      <t>Total core approach</t>
    </r>
    <r>
      <rPr>
        <sz val="8"/>
        <rFont val="Arial"/>
        <family val="2"/>
      </rPr>
      <t xml:space="preserve"> in the trading book</t>
    </r>
  </si>
  <si>
    <r>
      <t xml:space="preserve">Of which: </t>
    </r>
    <r>
      <rPr>
        <b/>
        <sz val="8"/>
        <rFont val="Arial"/>
        <family val="2"/>
      </rPr>
      <t>Total core approach</t>
    </r>
    <r>
      <rPr>
        <sz val="8"/>
        <rFont val="Arial"/>
        <family val="2"/>
      </rPr>
      <t xml:space="preserve"> in the banking book</t>
    </r>
  </si>
  <si>
    <t>Market price uncertainty</t>
  </si>
  <si>
    <t>Close-out cost</t>
  </si>
  <si>
    <t>Concentrated positions</t>
  </si>
  <si>
    <t>Early termination</t>
  </si>
  <si>
    <t>Model risk</t>
  </si>
  <si>
    <t>Operational risk</t>
  </si>
  <si>
    <t>Future administrative costs</t>
  </si>
  <si>
    <t>Total Additional Valuation Adjustments (AVAs)</t>
  </si>
  <si>
    <t>Template EU CC1 - Composition of regulatory own funds</t>
  </si>
  <si>
    <t>Template EU CC2 - reconciliation of regulatory own funds to balance sheet in the audited financial statements</t>
  </si>
  <si>
    <t>Template EU CCA: Main features of regulatory own funds instruments and eligible liabilities instruments</t>
  </si>
  <si>
    <t xml:space="preserve"> (a)</t>
  </si>
  <si>
    <t xml:space="preserve">  (b)</t>
  </si>
  <si>
    <t>Amounts</t>
  </si>
  <si>
    <r>
      <t>Source based on reference numbers/letters of the balance sheet under the regulatory scope of consolidation</t>
    </r>
    <r>
      <rPr>
        <sz val="11"/>
        <rFont val="Calibri"/>
        <family val="2"/>
        <scheme val="minor"/>
      </rPr>
      <t> </t>
    </r>
  </si>
  <si>
    <t xml:space="preserve">Common Equity Tier 1 (CET1) capital:  instruments and reserves                                             </t>
  </si>
  <si>
    <t xml:space="preserve">Capital instruments and the related share premium accounts </t>
  </si>
  <si>
    <t>(h)</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</si>
  <si>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</si>
  <si>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</si>
  <si>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</si>
  <si>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</si>
  <si>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</si>
  <si>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</si>
  <si>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</si>
  <si>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</si>
  <si>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</si>
  <si>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</si>
  <si>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</si>
  <si>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</si>
  <si>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</si>
  <si>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</si>
  <si>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</si>
  <si>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</si>
  <si>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</si>
  <si>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</si>
  <si>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</si>
  <si>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</si>
  <si>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</si>
  <si>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</si>
  <si>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</si>
  <si>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</si>
  <si>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</si>
  <si>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</si>
  <si>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</si>
  <si>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</si>
  <si>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</si>
  <si>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</si>
  <si>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</si>
  <si>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</si>
  <si>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</si>
  <si>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r>
      <t>Deferred tax assets arising from temporary differences (amount above 10% threshold, net of related tax liability where the conditions in Article 38</t>
    </r>
    <r>
      <rPr>
        <strike/>
        <sz val="9"/>
        <color rgb="FFFF0000"/>
        <rFont val="Calibri"/>
        <family val="2"/>
        <scheme val="minor"/>
      </rPr>
      <t xml:space="preserve"> </t>
    </r>
    <r>
      <rPr>
        <sz val="9"/>
        <rFont val="Calibri"/>
        <family val="2"/>
        <scheme val="minor"/>
      </rPr>
      <t>(3) CRR are met) (negative amount)</t>
    </r>
  </si>
  <si>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</si>
  <si>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</si>
  <si>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</si>
  <si>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</si>
  <si>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</si>
  <si>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</si>
  <si>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</si>
  <si>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r>
      <t>Qualifying AT1 deductions that exceed the AT1</t>
    </r>
    <r>
      <rPr>
        <sz val="9"/>
        <rFont val="Calibri"/>
        <family val="2"/>
        <scheme val="minor"/>
      </rPr>
      <t xml:space="preserve"> items of the institution (negative amount)</t>
    </r>
  </si>
  <si>
    <t>27a</t>
  </si>
  <si>
    <r>
      <t>Other regulatory adjustments</t>
    </r>
    <r>
      <rPr>
        <strike/>
        <sz val="9"/>
        <color rgb="FFFF0000"/>
        <rFont val="Calibri"/>
        <family val="2"/>
        <scheme val="minor"/>
      </rPr>
      <t/>
    </r>
  </si>
  <si>
    <t>Total regulatory adjustments to Common Equity Tier 1 (CET1)</t>
  </si>
  <si>
    <t xml:space="preserve">Common Equity Tier 1 (CET1) capital </t>
  </si>
  <si>
    <t>Additional Tier 1 (AT1) capital: instruments</t>
  </si>
  <si>
    <t>Capital instruments and the related share premium accounts</t>
  </si>
  <si>
    <t>(i)</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</si>
  <si>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</si>
  <si>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</si>
  <si>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</si>
  <si>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</si>
  <si>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</si>
  <si>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</si>
  <si>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</si>
  <si>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</si>
  <si>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</si>
  <si>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</si>
  <si>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</si>
  <si>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</si>
  <si>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</si>
  <si>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</si>
  <si>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</si>
  <si>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r>
      <t>Qualifying T2 deductions that exceed the T2</t>
    </r>
    <r>
      <rPr>
        <sz val="9"/>
        <rFont val="Calibri"/>
        <family val="2"/>
        <scheme val="minor"/>
      </rPr>
      <t xml:space="preserve"> items of the institution (negative amount)</t>
    </r>
  </si>
  <si>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</si>
  <si>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</si>
  <si>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</si>
  <si>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</si>
  <si>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</si>
  <si>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</si>
  <si>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</si>
  <si>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</si>
  <si>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</si>
  <si>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</si>
  <si>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</si>
  <si>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</si>
  <si>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</si>
  <si>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</si>
  <si>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</si>
  <si>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</si>
  <si>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</si>
  <si>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</si>
  <si>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</si>
  <si>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</si>
  <si>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</si>
  <si>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r>
      <t>EU-56a</t>
    </r>
    <r>
      <rPr>
        <sz val="8"/>
        <rFont val="Calibri"/>
        <family val="2"/>
        <scheme val="minor"/>
      </rPr>
      <t> </t>
    </r>
  </si>
  <si>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</si>
  <si>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</si>
  <si>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</si>
  <si>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</si>
  <si>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</si>
  <si>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</si>
  <si>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</si>
  <si>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</si>
  <si>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</si>
  <si>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</si>
  <si>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</si>
  <si>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</si>
  <si>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</si>
  <si>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</si>
  <si>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</si>
  <si>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</si>
  <si>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</si>
  <si>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</si>
  <si>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</si>
  <si>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</si>
  <si>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</si>
  <si>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r>
      <t>Not applicable</t>
    </r>
    <r>
      <rPr>
        <sz val="9"/>
        <color rgb="FFFF0000"/>
        <rFont val="Calibri"/>
        <family val="2"/>
        <scheme val="minor"/>
      </rPr>
      <t/>
    </r>
  </si>
  <si>
    <t>Amounts below the thresholds for deduction (before risk weighting) </t>
  </si>
  <si>
    <r>
      <t>Direct and indirect holdings of</t>
    </r>
    <r>
      <rPr>
        <sz val="9"/>
        <rFont val="Calibri"/>
        <family val="2"/>
        <scheme val="minor"/>
      </rPr>
      <t xml:space="preserve"> own funds and  eligible liabilities of financial sector entities where the institution does not have a significant investment in those entities (amount below 10% threshold and net of eligible short positions)   </t>
    </r>
  </si>
  <si>
    <t xml:space="preserve">Direct and indirect holdings by the institution of the CET1 instruments of financial sector entities where the institution has a significant investment in those entities (amount below 17.65% thresholds and net of eligible short positions) </t>
  </si>
  <si>
    <r>
      <t xml:space="preserve">Deferred tax assets arising from temporary differences (amount below </t>
    </r>
    <r>
      <rPr>
        <sz val="9"/>
        <rFont val="Calibri"/>
        <family val="2"/>
        <scheme val="minor"/>
      </rPr>
      <t>17,65% threshold, net of related tax liability where the conditions in Article 38 (3) CRR are met)</t>
    </r>
  </si>
  <si>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</si>
  <si>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</si>
  <si>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</si>
  <si>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</si>
  <si>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</si>
  <si>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</si>
  <si>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</si>
  <si>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</si>
  <si>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</si>
  <si>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</si>
  <si>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</si>
  <si>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</si>
  <si>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Flexible template. Rows have to be disclosed in line with the balance sheet included in the audited financial statements of the institutions. Columns shall be kept fixed, unless the institution has the same accounting and regulatory scope of consolidation, in which case columns (a) and (b) shall be merged</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</si>
  <si>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</si>
  <si>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</si>
  <si>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</si>
  <si>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</si>
  <si>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</si>
  <si>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Total assets</t>
  </si>
  <si>
    <r>
      <t>Liabilities</t>
    </r>
    <r>
      <rPr>
        <i/>
        <sz val="11"/>
        <color rgb="FF000000"/>
        <rFont val="Calibri"/>
        <family val="2"/>
        <scheme val="minor"/>
      </rPr>
      <t xml:space="preserve"> - Breakdown by liability clases according to the balance sheet in the published financial statements</t>
    </r>
  </si>
  <si>
    <t>Total liabilities</t>
  </si>
  <si>
    <t>Shareholders' Equity</t>
  </si>
  <si>
    <t>Total shareholders' equity</t>
  </si>
  <si>
    <t>Qualitative or quantitative information - Free format</t>
  </si>
  <si>
    <t>Issuer</t>
  </si>
  <si>
    <t>Unique identifier (eg CUSIP, ISIN or Bloomberg identifier for private placement)</t>
  </si>
  <si>
    <t>2a</t>
  </si>
  <si>
    <t>Public or private placement</t>
  </si>
  <si>
    <t>Governing law(s) of the instrument</t>
  </si>
  <si>
    <t>3a </t>
  </si>
  <si>
    <t>Contractual recognition of write down and conversion powers of resolution authorities</t>
  </si>
  <si>
    <t>Regulatory treatment</t>
  </si>
  <si>
    <t xml:space="preserve">    Current treatment taking into account, where applicable, transitional CRR rules</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</si>
  <si>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</si>
  <si>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</si>
  <si>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</si>
  <si>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</si>
  <si>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 xml:space="preserve">Nominal amount of instrument </t>
  </si>
  <si>
    <t>EU-9a</t>
  </si>
  <si>
    <t>Issue price</t>
  </si>
  <si>
    <t>EU-9b</t>
  </si>
  <si>
    <t>Redemption price</t>
  </si>
  <si>
    <t>Accounting classification</t>
  </si>
  <si>
    <t>Original date of issuance</t>
  </si>
  <si>
    <t>Perpetual or dated</t>
  </si>
  <si>
    <t xml:space="preserve">     Original maturity date </t>
  </si>
  <si>
    <t>Issuer call subject to prior supervisory approval</t>
  </si>
  <si>
    <t xml:space="preserve">     Optional call date, contingent call dates and redemption amount </t>
  </si>
  <si>
    <t xml:space="preserve">     Subsequent call dates, if applicable</t>
  </si>
  <si>
    <t>Coupons / dividends</t>
  </si>
  <si>
    <t xml:space="preserve">Fixed or floating dividend/coupon </t>
  </si>
  <si>
    <t xml:space="preserve">Coupon rate and any related index </t>
  </si>
  <si>
    <t xml:space="preserve">Existence of a dividend stopper </t>
  </si>
  <si>
    <t xml:space="preserve">     Fully discretionary, partially discretionary or mandatory (in terms of timing)</t>
  </si>
  <si>
    <t xml:space="preserve">     Fully discretionary, partially discretionary or mandatory (in terms of amount)</t>
  </si>
  <si>
    <t xml:space="preserve">     Existence of step up or other incentive to redeem</t>
  </si>
  <si>
    <t xml:space="preserve">     Noncumulative or cumulative</t>
  </si>
  <si>
    <t>Convertible or 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</si>
  <si>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</si>
  <si>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</si>
  <si>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</si>
  <si>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</si>
  <si>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</si>
  <si>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</si>
  <si>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</si>
  <si>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</si>
  <si>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</si>
  <si>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</si>
  <si>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</si>
  <si>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</si>
  <si>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</si>
  <si>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</si>
  <si>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</si>
  <si>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Position in subordination hierarchy in liquidation (specify instrument type immediately senior to instrument)</t>
  </si>
  <si>
    <t>Non-compliant transitioned features</t>
  </si>
  <si>
    <t>If yes, specify non-compliant features</t>
  </si>
  <si>
    <t>37a</t>
  </si>
  <si>
    <t>Link to the full term and conditions of the instrument (signposting)</t>
  </si>
  <si>
    <t>(1) Insert ‘N/A’ if the question is not applicable</t>
  </si>
  <si>
    <t>Template EU LR1 - LRSum: Summary reconciliation of accounting assets and leverage ratio exposures</t>
  </si>
  <si>
    <t>Template EU LR2 - LRCom: Leverage ratio common disclosure</t>
  </si>
  <si>
    <t>Template EU LR3 - LRSpl: Split-up of on balance sheet exposures (excluding derivatives, SFTs and exempted exposures)</t>
  </si>
  <si>
    <t>Table EU LRA: Disclosure of LR qualitative information</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</si>
  <si>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</si>
  <si>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</si>
  <si>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</si>
  <si>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</si>
  <si>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r>
      <t>(Adjustment for temporary exemption of exposures to central bank</t>
    </r>
    <r>
      <rPr>
        <sz val="11"/>
        <color theme="1"/>
        <rFont val="Calibri"/>
        <family val="2"/>
        <charset val="186"/>
        <scheme val="minor"/>
      </rPr>
      <t>s (if applicable))</t>
    </r>
  </si>
  <si>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</si>
  <si>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</si>
  <si>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</si>
  <si>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r>
      <t>Adjustment</t>
    </r>
    <r>
      <rPr>
        <sz val="11"/>
        <color rgb="FF000000"/>
        <rFont val="Calibri"/>
        <family val="2"/>
        <scheme val="minor"/>
      </rPr>
      <t xml:space="preserve"> for derivative financial instruments</t>
    </r>
  </si>
  <si>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</si>
  <si>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</si>
  <si>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</si>
  <si>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</si>
  <si>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</si>
  <si>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</si>
  <si>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</si>
  <si>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</si>
  <si>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r>
      <rPr>
        <b/>
        <sz val="11"/>
        <color theme="1"/>
        <rFont val="Calibri"/>
        <family val="2"/>
        <scheme val="minor"/>
      </rPr>
      <t>T</t>
    </r>
    <r>
      <rPr>
        <b/>
        <sz val="11"/>
        <color rgb="FF000000"/>
        <rFont val="Calibri"/>
        <family val="2"/>
        <scheme val="minor"/>
      </rPr>
      <t>otal exposure measure</t>
    </r>
  </si>
  <si>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</si>
  <si>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</si>
  <si>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</si>
  <si>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</si>
  <si>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</si>
  <si>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</si>
  <si>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</si>
  <si>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</si>
  <si>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</si>
  <si>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</si>
  <si>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</si>
  <si>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</si>
  <si>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</si>
  <si>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</si>
  <si>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</si>
  <si>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</si>
  <si>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</si>
  <si>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</si>
  <si>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r>
      <t>(Exempted CCP leg of client-cleared trade exposures) (simplified standardised approach</t>
    </r>
    <r>
      <rPr>
        <sz val="11"/>
        <rFont val="Calibri"/>
        <family val="2"/>
        <scheme val="minor"/>
      </rPr>
      <t>)</t>
    </r>
  </si>
  <si>
    <t>EU-10b</t>
  </si>
  <si>
    <r>
      <t xml:space="preserve">(Exempted CCP leg of client-cleared trade exposures) (Original </t>
    </r>
    <r>
      <rPr>
        <sz val="11"/>
        <color theme="1"/>
        <rFont val="Calibri"/>
        <family val="2"/>
        <charset val="186"/>
        <scheme val="minor"/>
      </rPr>
      <t>Exposure Method)</t>
    </r>
  </si>
  <si>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</si>
  <si>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</si>
  <si>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</si>
  <si>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</si>
  <si>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</si>
  <si>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</si>
  <si>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</si>
  <si>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</si>
  <si>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</si>
  <si>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</si>
  <si>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</si>
  <si>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</si>
  <si>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</si>
  <si>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</si>
  <si>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</si>
  <si>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</si>
  <si>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r>
      <t xml:space="preserve">(General provisions </t>
    </r>
    <r>
      <rPr>
        <sz val="11"/>
        <color theme="1"/>
        <rFont val="Calibri"/>
        <family val="2"/>
        <charset val="186"/>
        <scheme val="minor"/>
      </rPr>
      <t>deducted in determining Tier 1 capital and specific provisions associated associated with off-balance sheet exposures)</t>
    </r>
  </si>
  <si>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</si>
  <si>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</si>
  <si>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</si>
  <si>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</si>
  <si>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</si>
  <si>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</si>
  <si>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</si>
  <si>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</si>
  <si>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</si>
  <si>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</si>
  <si>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</si>
  <si>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theme="1"/>
        <rFont val="Calibri"/>
        <family val="2"/>
        <charset val="186"/>
        <scheme val="minor"/>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</si>
  <si>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</si>
  <si>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</si>
  <si>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</si>
  <si>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</si>
  <si>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</si>
  <si>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</si>
  <si>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</si>
  <si>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</si>
  <si>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</si>
  <si>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</si>
  <si>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</si>
  <si>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</si>
  <si>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</si>
  <si>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r>
      <rPr>
        <b/>
        <sz val="11"/>
        <color theme="1"/>
        <rFont val="Calibri"/>
        <family val="2"/>
        <scheme val="minor"/>
      </rPr>
      <t>T</t>
    </r>
    <r>
      <rPr>
        <b/>
        <sz val="11"/>
        <rFont val="Calibri"/>
        <family val="2"/>
        <scheme val="minor"/>
      </rPr>
      <t>otal exposure measure</t>
    </r>
  </si>
  <si>
    <r>
      <t xml:space="preserve">Leverage ratio </t>
    </r>
    <r>
      <rPr>
        <sz val="11"/>
        <color theme="1"/>
        <rFont val="Calibri"/>
        <family val="2"/>
        <charset val="186"/>
        <scheme val="minor"/>
      </rPr>
      <t>(%)</t>
    </r>
  </si>
  <si>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</si>
  <si>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</si>
  <si>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</si>
  <si>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theme="1"/>
        <rFont val="Calibri"/>
        <family val="2"/>
        <charset val="186"/>
        <scheme val="minor"/>
      </rPr>
      <t>(%)</t>
    </r>
  </si>
  <si>
    <t>Regulatory minimum leverage ratio requirement (%)</t>
  </si>
  <si>
    <t>EU-26a</t>
  </si>
  <si>
    <t>EU-26b</t>
  </si>
  <si>
    <t xml:space="preserve">     of which: to be made up of CET1 capital</t>
  </si>
  <si>
    <t>EU-27a</t>
  </si>
  <si>
    <t>Choice on transitional arrangements and relevant exposures</t>
  </si>
  <si>
    <r>
      <t>EU-27</t>
    </r>
    <r>
      <rPr>
        <sz val="11"/>
        <color theme="1"/>
        <rFont val="Calibri"/>
        <family val="2"/>
        <charset val="186"/>
        <scheme val="minor"/>
      </rPr>
      <t>b</t>
    </r>
  </si>
  <si>
    <t>Choice on transitional arrangements for the definition of the capital measure</t>
  </si>
  <si>
    <t>Disclosure of mean values</t>
  </si>
  <si>
    <r>
      <t>Mean of daily values of gross SFT assets, after adjustment for sale accounting transactions</t>
    </r>
    <r>
      <rPr>
        <sz val="11"/>
        <rFont val="Calibri"/>
        <family val="2"/>
        <scheme val="minor"/>
      </rPr>
      <t xml:space="preserve"> and netted of amounts of associated cash payables and cash receivable</t>
    </r>
  </si>
  <si>
    <t>Quarter-end value of gross SFT assets, after adjustment for sale accounting transactions and netted of amounts of associated cash payables and cash receivables</t>
  </si>
  <si>
    <r>
      <t>Total exposure</t>
    </r>
    <r>
      <rPr>
        <sz val="11"/>
        <color theme="1"/>
        <rFont val="Calibri"/>
        <family val="2"/>
        <charset val="186"/>
        <scheme val="minor"/>
      </rPr>
      <t xml:space="preserve"> measure (including the impact of any applicable temporary exemption of central bank reserves) incorporating mean values from row 28 of gross SFT assets (after adjustment for sale accounting transactions and netted of amounts of associated cash payables and cash receivables)</t>
    </r>
  </si>
  <si>
    <t>30a</t>
  </si>
  <si>
    <r>
      <t>Total exposure</t>
    </r>
    <r>
      <rPr>
        <sz val="11"/>
        <color theme="1"/>
        <rFont val="Calibri"/>
        <family val="2"/>
        <charset val="186"/>
        <scheme val="minor"/>
      </rPr>
      <t xml:space="preserve"> measure (excluding the impact of any applicable temporary exemption of central bank reserves) incorporating mean values from row 28 of gross SFT assets (after adjustment for sale accounting transactions and netted of amounts of associated cash payables and cash receivables)</t>
    </r>
  </si>
  <si>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</si>
  <si>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</si>
  <si>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</si>
  <si>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</si>
  <si>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</si>
  <si>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</si>
  <si>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</si>
  <si>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</si>
  <si>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</si>
  <si>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</si>
  <si>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</si>
  <si>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</si>
  <si>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</si>
  <si>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</si>
  <si>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</si>
  <si>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</si>
  <si>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</si>
  <si>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</si>
  <si>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</si>
  <si>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</si>
  <si>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</si>
  <si>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</si>
  <si>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</si>
  <si>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</si>
  <si>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</si>
  <si>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</si>
  <si>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</si>
  <si>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Row</t>
  </si>
  <si>
    <t>Description of the processes used to manage the risk of excessive leverage</t>
  </si>
  <si>
    <r>
      <t xml:space="preserve">Description of the factors that had an impact on the leverage </t>
    </r>
    <r>
      <rPr>
        <sz val="11"/>
        <color rgb="FFFF0000"/>
        <rFont val="Calibri"/>
        <family val="2"/>
        <scheme val="minor"/>
      </rPr>
      <t>r</t>
    </r>
    <r>
      <rPr>
        <sz val="11"/>
        <color rgb="FF000000"/>
        <rFont val="Calibri"/>
        <family val="2"/>
        <scheme val="minor"/>
      </rPr>
      <t xml:space="preserve">atio during the period to which the disclosed leverage </t>
    </r>
    <r>
      <rPr>
        <sz val="11"/>
        <color rgb="FFFF0000"/>
        <rFont val="Calibri"/>
        <family val="2"/>
        <scheme val="minor"/>
      </rPr>
      <t>r</t>
    </r>
    <r>
      <rPr>
        <sz val="11"/>
        <color rgb="FF000000"/>
        <rFont val="Calibri"/>
        <family val="2"/>
        <scheme val="minor"/>
      </rPr>
      <t>atio refers</t>
    </r>
  </si>
  <si>
    <t xml:space="preserve">Table EU LIQA - Liquidity risk management </t>
  </si>
  <si>
    <t>Template EU LIQ1 - Quantitative information of LCR</t>
  </si>
  <si>
    <t>Table EU LIQB  on qualitative information on LCR, which complements template EU LIQ1.</t>
  </si>
  <si>
    <t xml:space="preserve">Template EU LIQ2: Net Stable Funding Ratio </t>
  </si>
  <si>
    <t>in accordance with Article 451a(4) CRR</t>
  </si>
  <si>
    <t xml:space="preserve">Strategies and processes in the management of the liquidity risk, including policies on diversification in the sources and tenor of planned funding, </t>
  </si>
  <si>
    <t>Structure and organisation of the liquidity risk management function (authority, statute, other arrangements).</t>
  </si>
  <si>
    <t>A description of the degree of centralisation of liquidity management and interaction between the group’s units</t>
  </si>
  <si>
    <t>Scope and nature of liquidity risk reporting and measurement systems.</t>
  </si>
  <si>
    <t>Policies for hedging and mitigating the liquidity risk and strategies and processes for monitoring the continuing effectiveness of hedges and mitigants.</t>
  </si>
  <si>
    <t>An outline of the bank`s contingency funding plans.</t>
  </si>
  <si>
    <t>An explanation of how stress testing is used.</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</si>
  <si>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</si>
  <si>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t>
  </si>
  <si>
    <r>
      <t>·</t>
    </r>
    <r>
      <rPr>
        <sz val="7"/>
        <rFont val="Calibri"/>
        <family val="2"/>
        <scheme val="minor"/>
      </rPr>
      <t xml:space="preserve">         </t>
    </r>
    <r>
      <rPr>
        <sz val="12"/>
        <rFont val="Calibri"/>
        <family val="2"/>
        <scheme val="minor"/>
      </rPr>
      <t>Concentration limits on collateral pools and sources of funding (both products and counterparties)</t>
    </r>
  </si>
  <si>
    <r>
      <t>·</t>
    </r>
    <r>
      <rPr>
        <sz val="7"/>
        <rFont val="Calibri"/>
        <family val="2"/>
        <scheme val="minor"/>
      </rPr>
      <t xml:space="preserve">         </t>
    </r>
    <r>
      <rPr>
        <sz val="12"/>
        <rFont val="Calibri"/>
        <family val="2"/>
        <scheme val="minor"/>
      </rPr>
      <t>Customised measurement tools or metrics that assess the structure of the bank’s balance sheet or that project cash flows and future liquidity positions, taking into account off-balance sheet risks which are specific to that bank</t>
    </r>
  </si>
  <si>
    <r>
      <t>·</t>
    </r>
    <r>
      <rPr>
        <sz val="7"/>
        <rFont val="Calibri"/>
        <family val="2"/>
        <scheme val="minor"/>
      </rPr>
      <t xml:space="preserve">         </t>
    </r>
    <r>
      <rPr>
        <sz val="12"/>
        <rFont val="Calibri"/>
        <family val="2"/>
        <scheme val="minor"/>
      </rPr>
      <t>Liquidity exposures and funding needs at the level of individual legal entities, foreign branches and subsidiaries, taking into account legal, regulatory and operational limitations on the transferability of liquidity</t>
    </r>
  </si>
  <si>
    <r>
      <t>·</t>
    </r>
    <r>
      <rPr>
        <sz val="7"/>
        <rFont val="Calibri"/>
        <family val="2"/>
        <scheme val="minor"/>
      </rPr>
      <t xml:space="preserve">         </t>
    </r>
    <r>
      <rPr>
        <sz val="12"/>
        <rFont val="Calibri"/>
        <family val="2"/>
        <scheme val="minor"/>
      </rPr>
      <t>Balance sheet and off-balance sheet items broken down into maturity buckets and the resultant liquidity gaps</t>
    </r>
  </si>
  <si>
    <t>Scope of consolidation: (solo/consolidated)</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</si>
  <si>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</si>
  <si>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</si>
  <si>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</si>
  <si>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</si>
  <si>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</si>
  <si>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</si>
  <si>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</si>
  <si>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</si>
  <si>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</si>
  <si>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</si>
  <si>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</si>
  <si>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</si>
  <si>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</si>
  <si>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</si>
  <si>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</si>
  <si>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</si>
  <si>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</si>
  <si>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</si>
  <si>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</si>
  <si>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</si>
  <si>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</si>
  <si>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</si>
  <si>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</si>
  <si>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</si>
  <si>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</si>
  <si>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</si>
  <si>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</si>
  <si>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</si>
  <si>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</si>
  <si>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</si>
  <si>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</si>
  <si>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</si>
  <si>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</si>
  <si>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</si>
  <si>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</si>
  <si>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</si>
  <si>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</si>
  <si>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</si>
  <si>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</si>
  <si>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</si>
  <si>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</si>
  <si>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in accordance with Article 451a(2) CRR</t>
  </si>
  <si>
    <t>Explanations on the main drivers of LCR results and the evolution of the contribution of inputs to the LCR’s calculation over time</t>
  </si>
  <si>
    <t>Explanations on the changes in the LCR over time</t>
  </si>
  <si>
    <t>Explanations on the actual concentration of funding sources</t>
  </si>
  <si>
    <t>High-level description of the composition of the institution`s liquidity buffer.</t>
  </si>
  <si>
    <t>Derivative exposures and potential collateral calls</t>
  </si>
  <si>
    <t>Currency mismatch in the LCR</t>
  </si>
  <si>
    <t>Other items in the LCR calculation that are not captured in the LCR disclosure template but that the institution considers relevant for its liquidity profile</t>
  </si>
  <si>
    <t>In accordance with Article 451a(3) CRR</t>
  </si>
  <si>
    <t>(in currency amount)</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</si>
  <si>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</si>
  <si>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</si>
  <si>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</si>
  <si>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</si>
  <si>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</si>
  <si>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</si>
  <si>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</si>
  <si>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</si>
  <si>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</si>
  <si>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</si>
  <si>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</si>
  <si>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</si>
  <si>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</si>
  <si>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</si>
  <si>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</si>
  <si>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</si>
  <si>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</si>
  <si>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</si>
  <si>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</si>
  <si>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</si>
  <si>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</si>
  <si>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</si>
  <si>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</si>
  <si>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</si>
  <si>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</si>
  <si>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</si>
  <si>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1"/>
        <color theme="9" tint="-0.249977111117893"/>
        <rFont val="Calibri"/>
        <family val="2"/>
        <scheme val="minor"/>
      </rPr>
      <t xml:space="preserve"> </t>
    </r>
    <r>
      <rPr>
        <i/>
        <sz val="11"/>
        <color theme="1"/>
        <rFont val="Calibri"/>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</si>
  <si>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</si>
  <si>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</si>
  <si>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</si>
  <si>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</si>
  <si>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</si>
  <si>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</si>
  <si>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</si>
  <si>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theme="1"/>
        <rFont val="Calibri"/>
        <family val="2"/>
        <charset val="186"/>
        <scheme val="minor"/>
      </rPr>
      <t> </t>
    </r>
  </si>
  <si>
    <t xml:space="preserve">NSFR derivative liabilities before deduction of variation margin posted </t>
  </si>
  <si>
    <t>All other assets not included in the above categories</t>
  </si>
  <si>
    <t>Off-balance sheet items</t>
  </si>
  <si>
    <t>Total RSF</t>
  </si>
  <si>
    <t>Net Stable Funding Ratio (%)</t>
  </si>
  <si>
    <t>Template EU CR4 – standardised approach – Credit risk exposure and CRM effects</t>
  </si>
  <si>
    <t>Template EU CR5 – standardised approach</t>
  </si>
  <si>
    <t>Table EU CRD – Qualitative disclosure requirements related to standardised approach</t>
  </si>
  <si>
    <t>Article 444  (a) CRR</t>
  </si>
  <si>
    <t>Names of the external credit assessment institutions (ECAIs) and export credit agencies (ECAs) nominated by the institution, and the reasons for any changes over the disclosure period;</t>
  </si>
  <si>
    <t>Article 444  (b) CRR</t>
  </si>
  <si>
    <t>The exposure classes for which each ECAI or ECA is used;</t>
  </si>
  <si>
    <t>Article 444 (c) CRR</t>
  </si>
  <si>
    <t>(c )</t>
  </si>
  <si>
    <t>A description of the process used to transfer the issuer and issue credit ratings onto comparable assets  items not included in the trading book;</t>
  </si>
  <si>
    <t>Article 444 (d) CRR</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</si>
  <si>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</si>
  <si>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 xml:space="preserve"> Exposure classes</t>
  </si>
  <si>
    <t>Exposures before CCF and before CRM</t>
  </si>
  <si>
    <t>Exposures post CCF and post CRM</t>
  </si>
  <si>
    <t>RWAs and RWAs density</t>
  </si>
  <si>
    <t>On-balance-sheet exposures</t>
  </si>
  <si>
    <t>Off-balance-sheet exposures</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</si>
  <si>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</si>
  <si>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</si>
  <si>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</si>
  <si>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</si>
  <si>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</si>
  <si>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</si>
  <si>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</si>
  <si>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</si>
  <si>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</si>
  <si>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</si>
  <si>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</si>
  <si>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</si>
  <si>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</si>
  <si>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</si>
  <si>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Risk weight</t>
  </si>
  <si>
    <t>Of which unrated</t>
  </si>
  <si>
    <t>Others</t>
  </si>
  <si>
    <t>n</t>
  </si>
  <si>
    <t>o</t>
  </si>
  <si>
    <t>p</t>
  </si>
  <si>
    <t>q</t>
  </si>
  <si>
    <t>Exposures secured by mortgages on immovable property</t>
  </si>
  <si>
    <t>Exposures to institutions and corporates with a short-term credit assessment</t>
  </si>
  <si>
    <t>Units or shares in collective investment undertakings</t>
  </si>
  <si>
    <t>Equity exposures</t>
  </si>
  <si>
    <t>Table EU CRA: General qualitative information about credit risk</t>
  </si>
  <si>
    <t>Table EU CRB: Additional disclosure related to the credit quality of assets</t>
  </si>
  <si>
    <t>Template EU CR1: Performing and non-performing exposures and related provisions</t>
  </si>
  <si>
    <t>Template EU CR1-A: Maturity of exposures</t>
  </si>
  <si>
    <t>Template EU CR2: Changes in the stock of non-performing loans and advances</t>
  </si>
  <si>
    <t>Template EU CR2a: Changes in the stock of non-performing loans and advances and related net accumulated recoveries</t>
  </si>
  <si>
    <t>Template EU CQ1: Credit quality of forborne exposures</t>
  </si>
  <si>
    <t>Template EU CQ2: Quality of forbearance</t>
  </si>
  <si>
    <t>Template EU CQ3: Credit quality of performing and non-performing exposures by past due days</t>
  </si>
  <si>
    <t>Template EU CQ4: Quality of non-performing exposures by geography </t>
  </si>
  <si>
    <t>Template EU CQ5: Credit quality of loans and advances by industry</t>
  </si>
  <si>
    <t xml:space="preserve">Template EU CQ6: Collateral valuation - loans and advances </t>
  </si>
  <si>
    <t xml:space="preserve">Template EU CQ7: Collateral obtained by taking possession and execution processes </t>
  </si>
  <si>
    <t>Template EU CQ8: Collateral obtained by taking possession and execution processes – vintage breakdown</t>
  </si>
  <si>
    <t>Institutions shall describe their risk management objectives and policies for credit risk by providing the following information:</t>
  </si>
  <si>
    <t>Qualitative disclosures</t>
  </si>
  <si>
    <t>In the concise risk statement in accordance with point (f) of Article 435(1) CRR, how the business model translates into the components of the institution’s credit risk profile.</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</si>
  <si>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</si>
  <si>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When informing on the structure and organisation of the risk management function in accordance with point (b) of Article 435(1) CRR, the structure and organisation of the credit risk management and control function.</t>
  </si>
  <si>
    <t>When informing on the authority, status and other arrangements for the risk management function in accordance with point (b) of Article 435(1) CRR, the relationships between credit risk management, risk control, compliance and internal audit functions.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</si>
  <si>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</si>
  <si>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The extent of past-due exposures (more than 90 days) that are not considered to be impaired and the reasons for this.</t>
  </si>
  <si>
    <t>Description of methods used for determining general and specific credit risk adjustments.</t>
  </si>
  <si>
    <t>The institution’s own definition of a restructured exposure used for the implementation of point (d) of Article 178(3) CRR specified by the EBA Guidelines  on defaultin accordance with Article 178 CRR when different from the definition of forborne exposure defined in Annex V to Commission Implementing Regulation (EU) 680/2014.</t>
  </si>
  <si>
    <t xml:space="preserve">Template EU CR1: Performing and non-performing exposures and related provisions. </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</si>
  <si>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</si>
  <si>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</si>
  <si>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</si>
  <si>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</si>
  <si>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</si>
  <si>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</si>
  <si>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</si>
  <si>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</si>
  <si>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</si>
  <si>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</si>
  <si>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</si>
  <si>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</si>
  <si>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</si>
  <si>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</si>
  <si>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</si>
  <si>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</si>
  <si>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</si>
  <si>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</si>
  <si>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</si>
  <si>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</si>
  <si>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</si>
  <si>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</si>
  <si>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</si>
  <si>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</si>
  <si>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</si>
  <si>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</si>
  <si>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</si>
  <si>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</si>
  <si>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</si>
  <si>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</si>
  <si>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</si>
  <si>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</si>
  <si>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</si>
  <si>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</si>
  <si>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</si>
  <si>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</si>
  <si>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</si>
  <si>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160</t>
  </si>
  <si>
    <t>170</t>
  </si>
  <si>
    <t>180</t>
  </si>
  <si>
    <t>190</t>
  </si>
  <si>
    <t>200</t>
  </si>
  <si>
    <t>210</t>
  </si>
  <si>
    <t>220</t>
  </si>
  <si>
    <t>Net exposure value</t>
  </si>
  <si>
    <t>On demand</t>
  </si>
  <si>
    <t>&lt;= 1 year</t>
  </si>
  <si>
    <t>&gt; 1 year &lt;= 5 years</t>
  </si>
  <si>
    <t>&gt; 5 years</t>
  </si>
  <si>
    <t>No stated maturity</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</si>
  <si>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</si>
  <si>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</si>
  <si>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</si>
  <si>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</si>
  <si>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</si>
  <si>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</si>
  <si>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</si>
  <si>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Related net accumulated recoveries</t>
  </si>
  <si>
    <t>Outflow to performing portfolio</t>
  </si>
  <si>
    <t>Outflow due to loan repayment, partial or total</t>
  </si>
  <si>
    <t>Outflow due to collateral liquidations</t>
  </si>
  <si>
    <t>Outflow due to taking possession of collateral</t>
  </si>
  <si>
    <t>Outflow due to sale of instruments</t>
  </si>
  <si>
    <t>Outflow due to risk transfers</t>
  </si>
  <si>
    <t>Outflow due to reclassification as held for sale</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</si>
  <si>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</si>
  <si>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</si>
  <si>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</si>
  <si>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</si>
  <si>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</si>
  <si>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</si>
  <si>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</si>
  <si>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</si>
  <si>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</si>
  <si>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</si>
  <si>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</si>
  <si>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Gross carrying amount of forborne exposures</t>
  </si>
  <si>
    <t>Loans and advances that have been forborne more than twice</t>
  </si>
  <si>
    <t>Non-performing forborne loans and advances that failed to meet the non-performing exit criteria</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</si>
  <si>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</si>
  <si>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</si>
  <si>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</si>
  <si>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</si>
  <si>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</si>
  <si>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</si>
  <si>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</si>
  <si>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</si>
  <si>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</si>
  <si>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</si>
  <si>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r>
      <t>Template EU CQ4: Quality of non-performing exposures by geography</t>
    </r>
    <r>
      <rPr>
        <sz val="10"/>
        <rFont val="Calibri"/>
        <family val="2"/>
        <scheme val="minor"/>
      </rPr>
      <t> </t>
    </r>
  </si>
  <si>
    <r>
      <t>f</t>
    </r>
    <r>
      <rPr>
        <sz val="8"/>
        <color theme="1"/>
        <rFont val="Calibri"/>
        <family val="2"/>
        <scheme val="minor"/>
      </rPr>
      <t> </t>
    </r>
  </si>
  <si>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</si>
  <si>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</si>
  <si>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</si>
  <si>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</si>
  <si>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</si>
  <si>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</si>
  <si>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Country 2</t>
  </si>
  <si>
    <t>Country 3</t>
  </si>
  <si>
    <t>Country 4</t>
  </si>
  <si>
    <t>Country N</t>
  </si>
  <si>
    <t>Other countries</t>
  </si>
  <si>
    <t>Template EU CQ5: Credit quality of loans and advances to non-financial corporations by industry</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</si>
  <si>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</si>
  <si>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</si>
  <si>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</si>
  <si>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</si>
  <si>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</si>
  <si>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</si>
  <si>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</si>
  <si>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</si>
  <si>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</si>
  <si>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</si>
  <si>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</si>
  <si>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</si>
  <si>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</si>
  <si>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</si>
  <si>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</si>
  <si>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</si>
  <si>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</si>
  <si>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</si>
  <si>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</si>
  <si>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</si>
  <si>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</si>
  <si>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Performing</t>
  </si>
  <si>
    <t>Non-performing</t>
  </si>
  <si>
    <t>Past due &gt; 90 days</t>
  </si>
  <si>
    <t>Of which past due &gt; 30 days ≤ 90 days</t>
  </si>
  <si>
    <t>Of which past due &gt; 90 days ≤ 180 days</t>
  </si>
  <si>
    <t>Of which: past due &gt; 180 days ≤ 1 year</t>
  </si>
  <si>
    <r>
      <t>Of which: past due &gt; 1 years ≤</t>
    </r>
    <r>
      <rPr>
        <sz val="8"/>
        <color theme="1"/>
        <rFont val="Verdana"/>
        <family val="2"/>
      </rPr>
      <t> 2 years</t>
    </r>
  </si>
  <si>
    <t>Of which: past due &gt; 2 years ≤ 5 years</t>
  </si>
  <si>
    <t>Of which: past due &gt; 5 years ≤ 7 years</t>
  </si>
  <si>
    <t>Of which: past due &gt; 7 years</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</si>
  <si>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</si>
  <si>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</si>
  <si>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</si>
  <si>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</si>
  <si>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</si>
  <si>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</si>
  <si>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</si>
  <si>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</si>
  <si>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</si>
  <si>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</si>
  <si>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</si>
  <si>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</si>
  <si>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</si>
  <si>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</si>
  <si>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</si>
  <si>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</si>
  <si>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</si>
  <si>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</si>
  <si>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</si>
  <si>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</si>
  <si>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</si>
  <si>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Debt balance reduction</t>
  </si>
  <si>
    <t>Total collateral obtained by taking possession</t>
  </si>
  <si>
    <t>Foreclosed ≤ 2 years</t>
  </si>
  <si>
    <t>Foreclosed &gt; 2 years ≤ 5 years</t>
  </si>
  <si>
    <t>Foreclosed &gt; 5 years</t>
  </si>
  <si>
    <t>Of which non-current assets held-for-sale</t>
  </si>
  <si>
    <t>Collateral obtained by taking possession classified as PP&amp;E</t>
  </si>
  <si>
    <t>Collateral obtained by taking possession other than that classified as PP&amp;E</t>
  </si>
  <si>
    <t>Commercial immovable property</t>
  </si>
  <si>
    <t>Table EU CRC – Qualitative disclosure requirements related to CRM techniques</t>
  </si>
  <si>
    <t>Template EU CR3 –  CRM techniques overview:  Disclosure of the use of credit risk mitigation techniques</t>
  </si>
  <si>
    <t>Article 453 (a) CRR</t>
  </si>
  <si>
    <t xml:space="preserve">A description of the core features of the policies and processes for on- and off-balance sheet netting and an indication of the extent to which institutions make use of balance sheet netting;
</t>
  </si>
  <si>
    <t>Article 453 (b) CRR</t>
  </si>
  <si>
    <t>The core features of policies and processes for eligible collateral evaluation and management;</t>
  </si>
  <si>
    <r>
      <t>Article 453 (c) CRR</t>
    </r>
    <r>
      <rPr>
        <b/>
        <sz val="11"/>
        <color theme="1"/>
        <rFont val="Calibri"/>
        <family val="2"/>
        <scheme val="minor"/>
      </rPr>
      <t xml:space="preserve">
</t>
    </r>
  </si>
  <si>
    <r>
      <t>(c)</t>
    </r>
    <r>
      <rPr>
        <b/>
        <sz val="11"/>
        <color theme="1"/>
        <rFont val="Calibri"/>
        <family val="2"/>
        <scheme val="minor"/>
      </rPr>
      <t xml:space="preserve">
</t>
    </r>
  </si>
  <si>
    <t>A description of the main types of collateral taken by the institution to mitigate credit risk;</t>
  </si>
  <si>
    <t xml:space="preserve">
Article 453 (d) CRR</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</si>
  <si>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</si>
  <si>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 xml:space="preserve">
Article 453 (e) CRR</t>
  </si>
  <si>
    <t>Information about market or credit risk concentrations within the credit mitigation taken;</t>
  </si>
  <si>
    <t xml:space="preserve">Unsecured carrying amount </t>
  </si>
  <si>
    <t>Secured carrying amount</t>
  </si>
  <si>
    <r>
      <rPr>
        <sz val="11"/>
        <color rgb="FF000000"/>
        <rFont val="Segoe UI"/>
        <family val="2"/>
      </rPr>
      <t>Of which</t>
    </r>
    <r>
      <rPr>
        <b/>
        <sz val="11"/>
        <color rgb="FF000000"/>
        <rFont val="Segoe UI"/>
        <family val="2"/>
      </rPr>
      <t xml:space="preserve"> secured by collateral </t>
    </r>
  </si>
  <si>
    <r>
      <rPr>
        <sz val="11"/>
        <color rgb="FF000000"/>
        <rFont val="Segoe UI"/>
        <family val="2"/>
      </rPr>
      <t xml:space="preserve">Of which </t>
    </r>
    <r>
      <rPr>
        <b/>
        <sz val="11"/>
        <color rgb="FF000000"/>
        <rFont val="Segoe UI"/>
        <family val="2"/>
      </rPr>
      <t>secured by financial guarantees</t>
    </r>
  </si>
  <si>
    <r>
      <rPr>
        <sz val="11"/>
        <color rgb="FF000000"/>
        <rFont val="Segoe UI"/>
        <family val="2"/>
      </rPr>
      <t xml:space="preserve">Of which </t>
    </r>
    <r>
      <rPr>
        <b/>
        <sz val="11"/>
        <color rgb="FF000000"/>
        <rFont val="Segoe UI"/>
        <family val="2"/>
      </rPr>
      <t>secured by credit derivatives</t>
    </r>
  </si>
  <si>
    <t xml:space="preserve">Debt securities </t>
  </si>
  <si>
    <t>  </t>
  </si>
  <si>
    <t xml:space="preserve">     Of which non-performing exposures</t>
  </si>
  <si>
    <t xml:space="preserve">            Of which defaulted </t>
  </si>
  <si>
    <t>Table EU CRE – Qualitative disclosure requirements related to IRB approach</t>
  </si>
  <si>
    <t>Template EU CR6 – IRB approach – Credit risk exposures by exposure class and PD range</t>
  </si>
  <si>
    <t>Template EU CR6-A – Scope of the use of IRB and SA approaches</t>
  </si>
  <si>
    <t>Template EU CR7 – IRB approach – Effect on the RWEAs of credit derivatives used as CRM techniques</t>
  </si>
  <si>
    <t>Template EU CR7-A – IRB approach – Disclosure of the extent of the use of CRM techniques</t>
  </si>
  <si>
    <t xml:space="preserve">Template EU CR8 –  RWEA flow statements of credit risk exposures under the IRB approach </t>
  </si>
  <si>
    <t>Template CR9 –IRB approach – Back-testing of PD per exposure class (fixed PD scale)</t>
  </si>
  <si>
    <t>Template CR9.1 –IRB approach – Back-testing of PD per exposure class (only for  PD estimates according to point (f) of Article 180(1) CRR)</t>
  </si>
  <si>
    <t>Article 452  (a) CRR</t>
  </si>
  <si>
    <t>The competent authority's permission of the approach or approved transition</t>
  </si>
  <si>
    <t>Article 452  (c) CRR</t>
  </si>
  <si>
    <t>(c) The control mechanisms for rating systems at the different stages of model development, controls and changes, which shall include information on:
   (i) the relationship between the risk management function and the internal audit function;
   (ii) the rating system review;
   (iii) procedure to ensure the independence of the function in charge of reviewing the models from the functions responsible for the development of the models;
   (iv) the procedure to ensure the accountability of the functions in charge of developing and reviewing the models</t>
  </si>
  <si>
    <t xml:space="preserve">
Article 452 (d) CRR</t>
  </si>
  <si>
    <r>
      <t xml:space="preserve">
</t>
    </r>
    <r>
      <rPr>
        <sz val="11"/>
        <color theme="1"/>
        <rFont val="Calibri"/>
        <family val="2"/>
        <charset val="186"/>
        <scheme val="minor"/>
      </rPr>
      <t xml:space="preserve">The role of the functions involved in the development, approval and subsequent changes of the credit risk models;
</t>
    </r>
  </si>
  <si>
    <r>
      <t xml:space="preserve">
Article 452 (e) CRR
</t>
    </r>
    <r>
      <rPr>
        <b/>
        <sz val="11"/>
        <color theme="1"/>
        <rFont val="Calibri"/>
        <family val="2"/>
        <scheme val="minor"/>
      </rPr>
      <t xml:space="preserve">
</t>
    </r>
  </si>
  <si>
    <t>The scope and main content of the reporting related to credit risk models;</t>
  </si>
  <si>
    <t>Article 452 (f) CRR</t>
  </si>
  <si>
    <t>A description of the internal ratings process by exposure class, including the number of key models used with respect to each portfolio and a brief discussion of the main differences between the models within the same portfolio, covering:
   (i)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
   (ii) where applicable, the definitions, methods  and  data  for  estimation  and validation of LGD, such as methods to calculate downturn LGD, how LGDs are estimated for low default portfolio and the time lapse between the default event and the closure of the exposure;
    (iii) where applicable, the definitions, methods  and  data  for  estimation  and validation of credit conversion factors, including assumptions employed in the derivation of those variables.</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</si>
  <si>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</si>
  <si>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</si>
  <si>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</si>
  <si>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</si>
  <si>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</si>
  <si>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</si>
  <si>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</si>
  <si>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</si>
  <si>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</si>
  <si>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</si>
  <si>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</si>
  <si>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t>
  </si>
  <si>
    <t>Expected loss amount</t>
  </si>
  <si>
    <t>Value adjust-ments and provisions</t>
  </si>
  <si>
    <t>Exposure class X</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</si>
  <si>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</si>
  <si>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</si>
  <si>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</si>
  <si>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</si>
  <si>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</si>
  <si>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</si>
  <si>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</si>
  <si>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</si>
  <si>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</si>
  <si>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</si>
  <si>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</si>
  <si>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</si>
  <si>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</si>
  <si>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</si>
  <si>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</si>
  <si>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</si>
  <si>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</si>
  <si>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</si>
  <si>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Total (all exposures classes)</t>
  </si>
  <si>
    <t>F-IRB</t>
  </si>
  <si>
    <t>Exposure value as defined in Article 166 CRR for exposrues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</si>
  <si>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</si>
  <si>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</si>
  <si>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</si>
  <si>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</si>
  <si>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</si>
  <si>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</si>
  <si>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</si>
  <si>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</si>
  <si>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</si>
  <si>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</si>
  <si>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</si>
  <si>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</si>
  <si>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</si>
  <si>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</si>
  <si>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</si>
  <si>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</si>
  <si>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</si>
  <si>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</si>
  <si>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</si>
  <si>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</si>
  <si>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</si>
  <si>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</si>
  <si>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</si>
  <si>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</si>
  <si>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 xml:space="preserve">  </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</si>
  <si>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</si>
  <si>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</si>
  <si>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</si>
  <si>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</si>
  <si>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</si>
  <si>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 xml:space="preserve">Total exposures
</t>
  </si>
  <si>
    <t>Credit risk Mitigation techniques</t>
  </si>
  <si>
    <t>Credit risk Mitigation methods in the calculation of RWEAs</t>
  </si>
  <si>
    <t>Funded credit 
Protection (FCP)</t>
  </si>
  <si>
    <r>
      <t xml:space="preserve"> </t>
    </r>
    <r>
      <rPr>
        <sz val="8.5"/>
        <color theme="1"/>
        <rFont val="Segoe UI"/>
        <family val="2"/>
      </rPr>
      <t>Unfunded credit 
Protection (UFCP)</t>
    </r>
  </si>
  <si>
    <r>
      <rPr>
        <b/>
        <sz val="8.5"/>
        <color theme="1"/>
        <rFont val="Segoe UI"/>
        <family val="2"/>
      </rPr>
      <t xml:space="preserve">RWEA without substitution effects
</t>
    </r>
    <r>
      <rPr>
        <sz val="8.5"/>
        <color theme="1"/>
        <rFont val="Segoe UI"/>
        <family val="2"/>
      </rPr>
      <t xml:space="preserve">(reduction effects only)
</t>
    </r>
  </si>
  <si>
    <r>
      <t xml:space="preserve">RWEA with substitution effects
</t>
    </r>
    <r>
      <rPr>
        <sz val="8.5"/>
        <color theme="1"/>
        <rFont val="Segoe UI"/>
        <family val="2"/>
      </rPr>
      <t>(both reduction and sustitution effects)</t>
    </r>
    <r>
      <rPr>
        <b/>
        <sz val="8.5"/>
        <color theme="1"/>
        <rFont val="Segoe UI"/>
        <family val="2"/>
      </rPr>
      <t xml:space="preserve">
</t>
    </r>
  </si>
  <si>
    <r>
      <t xml:space="preserve"> 
Part of exposures covered by </t>
    </r>
    <r>
      <rPr>
        <b/>
        <sz val="8.5"/>
        <color theme="1"/>
        <rFont val="Segoe UI"/>
        <family val="2"/>
      </rPr>
      <t>Financial Collaterals (%</t>
    </r>
    <r>
      <rPr>
        <sz val="8.5"/>
        <color theme="1"/>
        <rFont val="Segoe UI"/>
        <family val="2"/>
      </rPr>
      <t>)</t>
    </r>
  </si>
  <si>
    <r>
      <t xml:space="preserve">Part of exposures covered by </t>
    </r>
    <r>
      <rPr>
        <b/>
        <sz val="8.5"/>
        <color theme="1"/>
        <rFont val="Segoe UI"/>
        <family val="2"/>
      </rPr>
      <t>Other eligible collaterals (%)</t>
    </r>
  </si>
  <si>
    <r>
      <t xml:space="preserve">Part of exposures covered by </t>
    </r>
    <r>
      <rPr>
        <b/>
        <sz val="8.5"/>
        <color theme="1"/>
        <rFont val="Segoe UI"/>
        <family val="2"/>
      </rPr>
      <t>Other funded credit protection (%)</t>
    </r>
  </si>
  <si>
    <r>
      <t xml:space="preserve">
Part of exposures covered by </t>
    </r>
    <r>
      <rPr>
        <b/>
        <sz val="8.5"/>
        <color theme="1"/>
        <rFont val="Segoe UI"/>
        <family val="2"/>
      </rPr>
      <t>Guarantees (%)</t>
    </r>
  </si>
  <si>
    <r>
      <t xml:space="preserve">Part of exposures covered by </t>
    </r>
    <r>
      <rPr>
        <b/>
        <sz val="8.5"/>
        <color theme="1"/>
        <rFont val="Segoe UI"/>
        <family val="2"/>
      </rPr>
      <t>Credit Derivatives (%)</t>
    </r>
  </si>
  <si>
    <r>
      <t xml:space="preserve">Part of exposures covered by </t>
    </r>
    <r>
      <rPr>
        <b/>
        <sz val="8.5"/>
        <color theme="1"/>
        <rFont val="Segoe UI"/>
        <family val="2"/>
      </rPr>
      <t>Immovable property Collaterals (%</t>
    </r>
    <r>
      <rPr>
        <sz val="8.5"/>
        <color theme="1"/>
        <rFont val="Segoe UI"/>
        <family val="2"/>
      </rPr>
      <t>)</t>
    </r>
  </si>
  <si>
    <r>
      <t xml:space="preserve">Part of exposures covered by </t>
    </r>
    <r>
      <rPr>
        <b/>
        <sz val="8.5"/>
        <color theme="1"/>
        <rFont val="Segoe UI"/>
        <family val="2"/>
      </rPr>
      <t>Receivables (%</t>
    </r>
    <r>
      <rPr>
        <sz val="8.5"/>
        <color theme="1"/>
        <rFont val="Segoe UI"/>
        <family val="2"/>
      </rPr>
      <t>)</t>
    </r>
  </si>
  <si>
    <r>
      <t xml:space="preserve">Part of exposures covered by </t>
    </r>
    <r>
      <rPr>
        <b/>
        <sz val="8.5"/>
        <color theme="1"/>
        <rFont val="Segoe UI"/>
        <family val="2"/>
      </rPr>
      <t>Other physical collateral (%</t>
    </r>
    <r>
      <rPr>
        <sz val="8.5"/>
        <color theme="1"/>
        <rFont val="Segoe UI"/>
        <family val="2"/>
      </rPr>
      <t>)</t>
    </r>
  </si>
  <si>
    <r>
      <t xml:space="preserve">Part of exposures covered by </t>
    </r>
    <r>
      <rPr>
        <b/>
        <sz val="8.5"/>
        <color theme="1"/>
        <rFont val="Segoe UI"/>
        <family val="2"/>
      </rPr>
      <t>Cash on deposit (%)</t>
    </r>
  </si>
  <si>
    <r>
      <t>Part of exposures covered by</t>
    </r>
    <r>
      <rPr>
        <b/>
        <sz val="8.5"/>
        <color theme="1"/>
        <rFont val="Segoe UI"/>
        <family val="2"/>
      </rPr>
      <t xml:space="preserve"> Life insurance policies (%)</t>
    </r>
  </si>
  <si>
    <r>
      <t xml:space="preserve">Part of exposures covered by </t>
    </r>
    <r>
      <rPr>
        <b/>
        <sz val="8.5"/>
        <color theme="1"/>
        <rFont val="Segoe UI"/>
        <family val="2"/>
      </rPr>
      <t>Instruments held by 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</si>
  <si>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</si>
  <si>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</si>
  <si>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</si>
  <si>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</si>
  <si>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</si>
  <si>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</si>
  <si>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</si>
  <si>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</si>
  <si>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</si>
  <si>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</si>
  <si>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</si>
  <si>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</si>
  <si>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</si>
  <si>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</si>
  <si>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</si>
  <si>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</si>
  <si>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</si>
  <si>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</si>
  <si>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Exposure class</t>
  </si>
  <si>
    <t>Number of obligors at the end of previous year</t>
  </si>
  <si>
    <t>Observed average default rate (%)</t>
  </si>
  <si>
    <t>Exposures weighted average PD (%)</t>
  </si>
  <si>
    <t>Average PD (%)</t>
  </si>
  <si>
    <t>Average
historical
annual
default rate (%)</t>
  </si>
  <si>
    <t>Of which number of
obligors which defaulted in the year</t>
  </si>
  <si>
    <t>average PD</t>
  </si>
  <si>
    <t>Number of obligors in the end of previous year</t>
  </si>
  <si>
    <t>External rating
equivalent</t>
  </si>
  <si>
    <t>Template EU CR10 –  Specialised lending and equity exposures under the simple riskweighted approach</t>
  </si>
  <si>
    <t>Template EU CR10.1</t>
  </si>
  <si>
    <t>Specialised lending : Project finance (Slotting approach)</t>
  </si>
  <si>
    <t>Regulatory categories</t>
  </si>
  <si>
    <t>Remaining maturity</t>
  </si>
  <si>
    <t>On-balancesheet exposure</t>
  </si>
  <si>
    <t>Off-balancesheet exposure</t>
  </si>
  <si>
    <t>Category 1</t>
  </si>
  <si>
    <t>Less than 2.5 years</t>
  </si>
  <si>
    <t>Equal to or more than 2.5 years</t>
  </si>
  <si>
    <t>Category 2</t>
  </si>
  <si>
    <t>Category 3</t>
  </si>
  <si>
    <t>Category 4</t>
  </si>
  <si>
    <t>Category 5</t>
  </si>
  <si>
    <t>-</t>
  </si>
  <si>
    <t>Template EU CR10.2</t>
  </si>
  <si>
    <t>Specialised lending : Income-producing real estate and  high volatility commercial real estate (Slotting approach)</t>
  </si>
  <si>
    <t>Template EU CR10.3</t>
  </si>
  <si>
    <t>Specialised lending : Object finance (Slotting approach)</t>
  </si>
  <si>
    <t>Template EU CR10.4</t>
  </si>
  <si>
    <t>Specialised lending : Commodities finance (Slotting approach)</t>
  </si>
  <si>
    <t>Template EU CR10.5</t>
  </si>
  <si>
    <t>Equity exposures under the simple risk-weighted approach</t>
  </si>
  <si>
    <t>Categories</t>
  </si>
  <si>
    <t>Private equity exposures</t>
  </si>
  <si>
    <t>Exchange-traded equity exposures</t>
  </si>
  <si>
    <t>Other equity exposures</t>
  </si>
  <si>
    <t>Table EU MRA: Qualitative disclosure requirements related to market risk</t>
  </si>
  <si>
    <t>Template EU MR1 - Market risk under the standardised approach</t>
  </si>
  <si>
    <t>Table EU MRB: Qualitative disclosure requirements for institutions using the internal Market Risk Models</t>
  </si>
  <si>
    <t>Template EU MR2-A - Market risk under the internal Model Approach (IMA)</t>
  </si>
  <si>
    <t>Template EU MR2-B - RWA flow statements of market risk exposures under the IMA</t>
  </si>
  <si>
    <t>Template EU MR3 - IMA values for trading portfolios</t>
  </si>
  <si>
    <t>Template EU MR4 - Comparison of VaR estimates with gains/losses</t>
  </si>
  <si>
    <t>Flexible format disclosure</t>
  </si>
  <si>
    <r>
      <t xml:space="preserve">Points (a) and (d) of Article 435 (1) CRR
</t>
    </r>
    <r>
      <rPr>
        <sz val="10"/>
        <color theme="1"/>
        <rFont val="Arial"/>
        <family val="2"/>
      </rPr>
      <t xml:space="preserve">
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r>
  </si>
  <si>
    <r>
      <t xml:space="preserve">Point (b) of Article 435 (1) CRR
</t>
    </r>
    <r>
      <rPr>
        <sz val="11"/>
        <color theme="1"/>
        <rFont val="Calibri"/>
        <family val="2"/>
        <charset val="186"/>
        <scheme val="minor"/>
      </rPr>
      <t xml:space="preserve">
A description of the structure and organisation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r>
    <r>
      <rPr>
        <b/>
        <sz val="11"/>
        <color theme="1"/>
        <rFont val="Calibri"/>
        <family val="2"/>
        <scheme val="minor"/>
      </rPr>
      <t xml:space="preserve">
</t>
    </r>
  </si>
  <si>
    <r>
      <t xml:space="preserve">Point (c ) of Article 435 (1) CRR
</t>
    </r>
    <r>
      <rPr>
        <sz val="11"/>
        <color theme="1"/>
        <rFont val="Calibri"/>
        <family val="2"/>
        <charset val="186"/>
        <scheme val="minor"/>
      </rPr>
      <t xml:space="preserve">
Scope and nature of risk reporting and measurement systems</t>
    </r>
  </si>
  <si>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</si>
  <si>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</si>
  <si>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</si>
  <si>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</si>
  <si>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</si>
  <si>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</si>
  <si>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</si>
  <si>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</si>
  <si>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</si>
  <si>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</si>
  <si>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r>
      <t xml:space="preserve">Securitisation </t>
    </r>
    <r>
      <rPr>
        <sz val="10"/>
        <color theme="1"/>
        <rFont val="Arial"/>
        <family val="2"/>
      </rPr>
      <t>(specific risk)</t>
    </r>
  </si>
  <si>
    <t>EU (a)</t>
  </si>
  <si>
    <r>
      <rPr>
        <b/>
        <sz val="10"/>
        <color theme="1"/>
        <rFont val="Calibri"/>
        <family val="2"/>
        <scheme val="minor"/>
      </rPr>
      <t xml:space="preserve">Article 455(c) CRR
</t>
    </r>
    <r>
      <rPr>
        <sz val="10"/>
        <color theme="1"/>
        <rFont val="Calibri"/>
        <family val="2"/>
        <scheme val="minor"/>
      </rPr>
      <t xml:space="preserve">
Description of the procedures and systems implemented for the assurance of tradability of the positions included in the trading book in order to comply with the requirements of Article 104. 
Description of the methodology used to ensure that the policies and procedures implemented for the overall management of the trading book are appropriate. </t>
    </r>
  </si>
  <si>
    <t>EU (b)</t>
  </si>
  <si>
    <r>
      <t xml:space="preserve">
</t>
    </r>
    <r>
      <rPr>
        <b/>
        <sz val="10"/>
        <rFont val="Calibri"/>
        <family val="2"/>
        <scheme val="minor"/>
      </rPr>
      <t>Article 455(c) CRR</t>
    </r>
    <r>
      <rPr>
        <sz val="10"/>
        <rFont val="Calibri"/>
        <family val="2"/>
        <scheme val="minor"/>
      </rPr>
      <t xml:space="preserve">
For exposures from the trading and the non-trading book that are measured at fair value in accordance with
the applicable accounting framework and that have their exposure value adjusted in accordance with
Part Two, Title I, Chapter 2, Article 34 and Part Three, Title I, Chapter 3, Article 105 of the CRR (as well as the
Commission Delegated Regulation (EU) No 2016/101), institutions shall describe systems and controls to
ensure that the valuation estimates are prudent and reliable. These disclosures shall be provided as part of the
market risk disclosures for exposures from the trading book.</t>
    </r>
  </si>
  <si>
    <r>
      <rPr>
        <b/>
        <sz val="10"/>
        <color rgb="FF000000"/>
        <rFont val="Calibri"/>
        <family val="2"/>
        <scheme val="minor"/>
      </rPr>
      <t>Point (i) of Article 455(a) CRR</t>
    </r>
    <r>
      <rPr>
        <sz val="10"/>
        <color rgb="FF000000"/>
        <rFont val="Calibri"/>
        <family val="2"/>
        <scheme val="minor"/>
      </rPr>
      <t xml:space="preserve">
(A) Institutions using VaR models and SVaR models must disclose the following information:</t>
    </r>
  </si>
  <si>
    <t xml:space="preserve">(a) </t>
  </si>
  <si>
    <r>
      <rPr>
        <b/>
        <sz val="10"/>
        <color rgb="FF000000"/>
        <rFont val="Calibri"/>
        <family val="2"/>
        <scheme val="minor"/>
      </rPr>
      <t xml:space="preserve">Point (i) of Article 455 (a) and Article 455 (b) CRR
</t>
    </r>
    <r>
      <rPr>
        <sz val="10"/>
        <color rgb="FF000000"/>
        <rFont val="Calibri"/>
        <family val="2"/>
        <scheme val="minor"/>
      </rPr>
      <t xml:space="preserve">
Description of activities and risks covered by VaR and SVaR models, specifying how they are distributed in portfolios/sub-portfolios for which the competent authority has granted permission.</t>
    </r>
  </si>
  <si>
    <r>
      <rPr>
        <b/>
        <sz val="10"/>
        <rFont val="Calibri"/>
        <family val="2"/>
        <scheme val="minor"/>
      </rPr>
      <t xml:space="preserve">Article 455(b) CRR
</t>
    </r>
    <r>
      <rPr>
        <sz val="10"/>
        <rFont val="Calibri"/>
        <family val="2"/>
        <scheme val="minor"/>
      </rPr>
      <t xml:space="preserve">
Description of the scope of application of the VaR and SVaR models for which the competent authority has granted permission, </t>
    </r>
    <r>
      <rPr>
        <i/>
        <sz val="10"/>
        <rFont val="Calibri"/>
        <family val="2"/>
        <scheme val="minor"/>
      </rPr>
      <t>including which entities in the group use these models and how the models represent all the models used at the group level, as well as the percentage of own funds requirements covered by the models or if the same models of VaR/SVaR are used for all entities with market risk exposure</t>
    </r>
  </si>
  <si>
    <r>
      <rPr>
        <b/>
        <sz val="10"/>
        <rFont val="Calibri"/>
        <family val="2"/>
        <scheme val="minor"/>
      </rPr>
      <t xml:space="preserve">Point (i) of Article 455(a) CRR
</t>
    </r>
    <r>
      <rPr>
        <sz val="10"/>
        <rFont val="Calibri"/>
        <family val="2"/>
        <scheme val="minor"/>
      </rPr>
      <t xml:space="preserve">
Characteristics of the models used, including:</t>
    </r>
  </si>
  <si>
    <t xml:space="preserve">General description of regulatory VaR and SVaR models </t>
  </si>
  <si>
    <t xml:space="preserve">(d) </t>
  </si>
  <si>
    <t xml:space="preserve">Discussion of the main differences, if any, between the model used for management purposes and the model used for regulatory purposes (10 day 99%) for VaR and SVaR models. </t>
  </si>
  <si>
    <t xml:space="preserve">(e) </t>
  </si>
  <si>
    <t xml:space="preserve">For VaR models: </t>
  </si>
  <si>
    <t xml:space="preserve">(i) </t>
  </si>
  <si>
    <t>Data updating frequency;</t>
  </si>
  <si>
    <t xml:space="preserve"> (ii) </t>
  </si>
  <si>
    <t xml:space="preserve">Length of the data period that is used to calibrate the model. Describe the weighting scheme that is used (if any); </t>
  </si>
  <si>
    <t xml:space="preserve">(iii) </t>
  </si>
  <si>
    <t xml:space="preserve">How the institutions determines the 10-day holding period (for example, does it scale up a 1-day VaR by the square root of 10, or does it directly model the 10-day VaR?); </t>
  </si>
  <si>
    <t xml:space="preserve"> (iv) </t>
  </si>
  <si>
    <t xml:space="preserve">Aggregation approach, which is the method for aggregating the specific and general risk (i.e. do the institutions calculate the specific charge as a stand-alone charge by using a different method than the one used to calculate the general risk or do the institutions use a single model that diversifies general and specific risk?); </t>
  </si>
  <si>
    <t xml:space="preserve">(v) </t>
  </si>
  <si>
    <t xml:space="preserve">Valuation approach (full revaluation or use of approximations); </t>
  </si>
  <si>
    <t xml:space="preserve">(vi) </t>
  </si>
  <si>
    <t xml:space="preserve">Whether, when simulating potential movements in risk factors, absolute or relative returns (or a mixed approach) are used (i.e. proportional change in prices or rates or absolute change in prices or rates). </t>
  </si>
  <si>
    <t xml:space="preserve">(f) </t>
  </si>
  <si>
    <t xml:space="preserve">For SVaR models, specify: </t>
  </si>
  <si>
    <t xml:space="preserve">How the 10-day holding period is determined. For example, does the institution scale up a 1-day VaR by the square root of 10, or does it directly model the 10-day VaR? If the approach is the same as for the VaR models, the institutions may confirm this and refer to disclosure (e) (iii) above; </t>
  </si>
  <si>
    <t xml:space="preserve">The stress period chosen by the institution and the rationale for this choice; </t>
  </si>
  <si>
    <t xml:space="preserve">Valuation approach (full revaluation or use of approximations). </t>
  </si>
  <si>
    <t xml:space="preserve">(g)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</si>
  <si>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VaR and SVaR models apply at the group level).</t>
    </r>
  </si>
  <si>
    <t xml:space="preserve">(h) </t>
  </si>
  <si>
    <r>
      <rPr>
        <b/>
        <sz val="10"/>
        <color theme="1"/>
        <rFont val="Calibri"/>
        <family val="2"/>
        <scheme val="minor"/>
      </rPr>
      <t>Point (iv) of Article 455(a) CRR</t>
    </r>
    <r>
      <rPr>
        <sz val="10"/>
        <color theme="1"/>
        <rFont val="Calibri"/>
        <family val="2"/>
        <scheme val="minor"/>
      </rPr>
      <t xml:space="preserve">
Description of the approach used for backtesting/validating the accuracy and internal consistency of data and parameters used for the internal models and modelling processes. </t>
    </r>
  </si>
  <si>
    <r>
      <rPr>
        <b/>
        <sz val="10"/>
        <color rgb="FF000000"/>
        <rFont val="Calibri"/>
        <family val="2"/>
        <scheme val="minor"/>
      </rPr>
      <t>Point (ii) of Article 455(a) CRR</t>
    </r>
    <r>
      <rPr>
        <sz val="10"/>
        <color rgb="FF000000"/>
        <rFont val="Calibri"/>
        <family val="2"/>
        <scheme val="minor"/>
      </rPr>
      <t xml:space="preserve">
(B) Institutions using internal models to measure the own funds requirements for the incremental default and migration risk (IRC) must disclose the following information: </t>
    </r>
  </si>
  <si>
    <r>
      <rPr>
        <b/>
        <sz val="10"/>
        <color rgb="FF000000"/>
        <rFont val="Calibri"/>
        <family val="2"/>
        <scheme val="minor"/>
      </rPr>
      <t xml:space="preserve">Point (ii) of Article 455 (a) and Article 455 (b) CRR
</t>
    </r>
    <r>
      <rPr>
        <sz val="10"/>
        <color rgb="FF000000"/>
        <rFont val="Calibri"/>
        <family val="2"/>
        <scheme val="minor"/>
      </rPr>
      <t xml:space="preserve">
Description of risks covered by the IRC models, specifying how they are distributed in portfolios/sub-portfolios for which the competent authority has granted permission.</t>
    </r>
  </si>
  <si>
    <r>
      <rPr>
        <b/>
        <sz val="10"/>
        <color rgb="FF000000"/>
        <rFont val="Calibri"/>
        <family val="2"/>
        <scheme val="minor"/>
      </rPr>
      <t>Article 455(b) CRR</t>
    </r>
    <r>
      <rPr>
        <sz val="10"/>
        <color rgb="FF000000"/>
        <rFont val="Calibri"/>
        <family val="2"/>
        <scheme val="minor"/>
      </rPr>
      <t xml:space="preserve">
Description of the scope of application of the IRC model </t>
    </r>
    <r>
      <rPr>
        <sz val="10"/>
        <color theme="1"/>
        <rFont val="Calibri"/>
        <family val="2"/>
        <scheme val="minor"/>
      </rPr>
      <t>for which the competent authority has granted permission,</t>
    </r>
    <r>
      <rPr>
        <i/>
        <sz val="10"/>
        <color theme="1"/>
        <rFont val="Calibri"/>
        <family val="2"/>
        <scheme val="minor"/>
      </rPr>
      <t xml:space="preserve"> including which entities in the group use these models and how the models represent all the models used at the group level, the percentage of own funds requirements covered by the models /or if the same models of IRC is used for all entities with market risk exposure</t>
    </r>
  </si>
  <si>
    <r>
      <rPr>
        <b/>
        <sz val="10"/>
        <color theme="1"/>
        <rFont val="Calibri"/>
        <family val="2"/>
        <scheme val="minor"/>
      </rPr>
      <t xml:space="preserve">Point (ii) of Article 455(a) CRR
</t>
    </r>
    <r>
      <rPr>
        <sz val="10"/>
        <color theme="1"/>
        <rFont val="Calibri"/>
        <family val="2"/>
        <scheme val="minor"/>
      </rPr>
      <t xml:space="preserve">
General description of the methodology used for internal models for incremental default and migration risk, including:</t>
    </r>
  </si>
  <si>
    <t xml:space="preserve">Information about the overall modelling approach (notably, the use of spread-based models or transition matrix-based models); </t>
  </si>
  <si>
    <t xml:space="preserve">Information on the calibration of the transition matrix; </t>
  </si>
  <si>
    <t xml:space="preserve">Information about correlation assumptions; </t>
  </si>
  <si>
    <t xml:space="preserve">Approach used to determine liquidity horizons; </t>
  </si>
  <si>
    <t xml:space="preserve">Methodology used to achieve a capital assessment that is consistent with the required soundness standard; </t>
  </si>
  <si>
    <t xml:space="preserve">Approach used in the validation of the models.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</si>
  <si>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IRC models apply at the group level).</t>
    </r>
  </si>
  <si>
    <r>
      <rPr>
        <b/>
        <sz val="10"/>
        <color theme="1"/>
        <rFont val="Calibri"/>
        <family val="2"/>
        <scheme val="minor"/>
      </rPr>
      <t xml:space="preserve">Point (iv) of Article 455(a) CRR
</t>
    </r>
    <r>
      <rPr>
        <sz val="10"/>
        <color theme="1"/>
        <rFont val="Calibri"/>
        <family val="2"/>
        <scheme val="minor"/>
      </rPr>
      <t xml:space="preserve">
Description of the approach used for backtesting/validating the accuracy and internal consistency of data and parameters used for the IRC internal models and modelling processes. </t>
    </r>
  </si>
  <si>
    <r>
      <rPr>
        <b/>
        <sz val="10"/>
        <color rgb="FF000000"/>
        <rFont val="Calibri"/>
        <family val="2"/>
        <scheme val="minor"/>
      </rPr>
      <t xml:space="preserve">Point (ii) of Article 455(a) CRR
</t>
    </r>
    <r>
      <rPr>
        <sz val="10"/>
        <color rgb="FF000000"/>
        <rFont val="Calibri"/>
        <family val="2"/>
        <scheme val="minor"/>
      </rPr>
      <t xml:space="preserve">
(C) Institutions using internal models to measure own funds requirements for correlation trading portfolio (comprehensive risk measure) must disclosure the following information: </t>
    </r>
  </si>
  <si>
    <r>
      <rPr>
        <b/>
        <sz val="10"/>
        <color rgb="FF000000"/>
        <rFont val="Calibri"/>
        <family val="2"/>
        <scheme val="minor"/>
      </rPr>
      <t>Point (ii) of Article 455 (a) and Article 455 (b) CRR</t>
    </r>
    <r>
      <rPr>
        <sz val="10"/>
        <color rgb="FF000000"/>
        <rFont val="Calibri"/>
        <family val="2"/>
        <scheme val="minor"/>
      </rPr>
      <t xml:space="preserve">
Description of risks covered by the comprehensive risk measure models, specifying how they are distributed in portfolios/sub-portfolios for which the competent authority has granted permission.</t>
    </r>
  </si>
  <si>
    <r>
      <rPr>
        <b/>
        <sz val="10"/>
        <color rgb="FF000000"/>
        <rFont val="Calibri"/>
        <family val="2"/>
        <scheme val="minor"/>
      </rPr>
      <t xml:space="preserve">Article 455(b) CRR
</t>
    </r>
    <r>
      <rPr>
        <sz val="10"/>
        <color rgb="FF000000"/>
        <rFont val="Calibri"/>
        <family val="2"/>
        <scheme val="minor"/>
      </rPr>
      <t xml:space="preserve">Description of the scope of application of the  comprehensive risk measure models </t>
    </r>
    <r>
      <rPr>
        <sz val="10"/>
        <color theme="1"/>
        <rFont val="Calibri"/>
        <family val="2"/>
        <scheme val="minor"/>
      </rPr>
      <t>for which the competent authority has granted permission,</t>
    </r>
    <r>
      <rPr>
        <i/>
        <sz val="10"/>
        <color theme="1"/>
        <rFont val="Calibri"/>
        <family val="2"/>
        <scheme val="minor"/>
      </rPr>
      <t xml:space="preserve"> including which entities in the group use these models and how the models represent all the models used at the group level, including the percentage of own funds requirements covered by the models /or if the same models of IRC is used for all entities with market risk exposure</t>
    </r>
  </si>
  <si>
    <r>
      <rPr>
        <b/>
        <sz val="10"/>
        <color rgb="FF000000"/>
        <rFont val="Calibri"/>
        <family val="2"/>
        <scheme val="minor"/>
      </rPr>
      <t>Point (ii) of Article 455(a) CRR</t>
    </r>
    <r>
      <rPr>
        <sz val="10"/>
        <color rgb="FF000000"/>
        <rFont val="Calibri"/>
        <family val="2"/>
        <scheme val="minor"/>
      </rPr>
      <t xml:space="preserve">
General description of the methodology used for correlation trading, including:</t>
    </r>
  </si>
  <si>
    <t xml:space="preserve">Information about the overall modelling approach (choice of model correlation between default/migrations and spread: (i) separate but correlated stochastic processes driving migration/default and spread movement; (ii) spread changes driving migration/default; or (iii) default/migrations driving spread changes); </t>
  </si>
  <si>
    <t xml:space="preserve">Information used to calibrate the parameters of the base correlation: LGD pricing of the tranches (constant or stochastic); </t>
  </si>
  <si>
    <t xml:space="preserve">Information on the choice of whether to age positions (profits and losses based on the simulated market movement in the model calculated based on the time to expiry of each position at the end of the 1-year capital horizon or using their time to expiry at the calculation date); </t>
  </si>
  <si>
    <t xml:space="preserve">Approach used to determine liquidity horizons. </t>
  </si>
  <si>
    <t xml:space="preserve">Methodology used to achieve a capital assessment that is consistent with the required soundness standard.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</si>
  <si>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comprehensive risk measure models apply at the group level).</t>
    </r>
  </si>
  <si>
    <r>
      <rPr>
        <b/>
        <sz val="10"/>
        <color theme="1"/>
        <rFont val="Calibri"/>
        <family val="2"/>
        <scheme val="minor"/>
      </rPr>
      <t>Point (iv) of Article 455(a) CRR</t>
    </r>
    <r>
      <rPr>
        <sz val="10"/>
        <color theme="1"/>
        <rFont val="Calibri"/>
        <family val="2"/>
        <scheme val="minor"/>
      </rPr>
      <t xml:space="preserve">
Description of the approach used for backtesting/validating the accuracy and internal consistency of data and parameters used for the comprehensive risk measure internal models and modelling processes. </t>
    </r>
  </si>
  <si>
    <r>
      <rPr>
        <b/>
        <sz val="10"/>
        <color theme="1"/>
        <rFont val="Calibri"/>
        <family val="2"/>
        <scheme val="minor"/>
      </rPr>
      <t>Point (f) of Article 455 CRR</t>
    </r>
    <r>
      <rPr>
        <sz val="10"/>
        <color theme="1"/>
        <rFont val="Calibri"/>
        <family val="2"/>
        <scheme val="minor"/>
      </rPr>
      <t xml:space="preserve">
Information on weighted average liquidity horizon for each subportfolio covered by the internal models for incremental default and migration risk and for correlation trading</t>
    </r>
  </si>
  <si>
    <t>Own funds requirements</t>
  </si>
  <si>
    <r>
      <t>VaR</t>
    </r>
    <r>
      <rPr>
        <sz val="10"/>
        <color theme="1"/>
        <rFont val="Arial"/>
        <family val="2"/>
      </rPr>
      <t xml:space="preserve"> (higher of values a and b)</t>
    </r>
  </si>
  <si>
    <r>
      <t>Previous day’s VaR (VaR</t>
    </r>
    <r>
      <rPr>
        <sz val="8"/>
        <color theme="1"/>
        <rFont val="Arial"/>
        <family val="2"/>
      </rPr>
      <t>t-1</t>
    </r>
    <r>
      <rPr>
        <sz val="10"/>
        <color theme="1"/>
        <rFont val="Arial"/>
        <family val="2"/>
      </rPr>
      <t xml:space="preserve">) </t>
    </r>
  </si>
  <si>
    <t>Multiplication factor (mc)  x average of previous 60 working days (VaRavg)</t>
  </si>
  <si>
    <r>
      <t xml:space="preserve">SVaR </t>
    </r>
    <r>
      <rPr>
        <sz val="10"/>
        <color theme="1"/>
        <rFont val="Arial"/>
        <family val="2"/>
      </rPr>
      <t>(higher of values a and b)</t>
    </r>
  </si>
  <si>
    <r>
      <t>Latest available SVaR (SVaR</t>
    </r>
    <r>
      <rPr>
        <sz val="8"/>
        <color theme="1"/>
        <rFont val="Arial"/>
        <family val="2"/>
      </rPr>
      <t>t-1</t>
    </r>
    <r>
      <rPr>
        <sz val="10"/>
        <color theme="1"/>
        <rFont val="Arial"/>
        <family val="2"/>
      </rPr>
      <t>))</t>
    </r>
  </si>
  <si>
    <r>
      <t>Multiplication factor (ms)  x average of previous 60 working days (sVaR</t>
    </r>
    <r>
      <rPr>
        <sz val="8"/>
        <color theme="1"/>
        <rFont val="Arial"/>
        <family val="2"/>
      </rPr>
      <t>avg</t>
    </r>
    <r>
      <rPr>
        <sz val="10"/>
        <color theme="1"/>
        <rFont val="Arial"/>
        <family val="2"/>
      </rPr>
      <t>)</t>
    </r>
  </si>
  <si>
    <r>
      <t xml:space="preserve">IRC </t>
    </r>
    <r>
      <rPr>
        <sz val="10"/>
        <color theme="1"/>
        <rFont val="Arial"/>
        <family val="2"/>
      </rPr>
      <t>(higher of values a and b)</t>
    </r>
  </si>
  <si>
    <t>Most recent IRC measure</t>
  </si>
  <si>
    <t>12 weeks average IRC measure</t>
  </si>
  <si>
    <r>
      <rPr>
        <b/>
        <sz val="10"/>
        <color theme="1"/>
        <rFont val="Arial"/>
        <family val="2"/>
      </rPr>
      <t xml:space="preserve">Comprehensive risk measure </t>
    </r>
    <r>
      <rPr>
        <sz val="10"/>
        <color theme="1"/>
        <rFont val="Arial"/>
        <family val="2"/>
      </rPr>
      <t>(higher of values a, b and c)</t>
    </r>
  </si>
  <si>
    <t>Most recent risk measure of comprehensive risk measure</t>
  </si>
  <si>
    <t>12 weeks average of comprehensive risk measure</t>
  </si>
  <si>
    <t>Comprehensive risk measure - Floor</t>
  </si>
  <si>
    <t xml:space="preserve">Other </t>
  </si>
  <si>
    <t>Template EU MR2-B - RWEA flow statements of market risk exposures under the IMA</t>
  </si>
  <si>
    <t>VaR</t>
  </si>
  <si>
    <t>SVaR</t>
  </si>
  <si>
    <t>IRC</t>
  </si>
  <si>
    <t>Comprehensive risk measure</t>
  </si>
  <si>
    <t>Other</t>
  </si>
  <si>
    <t>Total RWEAs</t>
  </si>
  <si>
    <t xml:space="preserve">RWEAs at previous period end </t>
  </si>
  <si>
    <t>1a</t>
  </si>
  <si>
    <t>Regulatory adjustment</t>
  </si>
  <si>
    <t>1b</t>
  </si>
  <si>
    <t xml:space="preserve">RWEAs at the previous quarter-end (end of the day) </t>
  </si>
  <si>
    <t xml:space="preserve">Movement in risk levels </t>
  </si>
  <si>
    <t xml:space="preserve">Model updates/changes </t>
  </si>
  <si>
    <t>Methodology and policy</t>
  </si>
  <si>
    <t xml:space="preserve">Acquisitions and disposals </t>
  </si>
  <si>
    <t xml:space="preserve">Foreign exchange movements </t>
  </si>
  <si>
    <t>8a</t>
  </si>
  <si>
    <t xml:space="preserve">RWEAs at the end of the disclosure period (end of the day) </t>
  </si>
  <si>
    <t>8b</t>
  </si>
  <si>
    <t xml:space="preserve">RWEAs at the end of the disclosure period </t>
  </si>
  <si>
    <t xml:space="preserve">VaR (10 day 99%) </t>
  </si>
  <si>
    <t>Maximum value</t>
  </si>
  <si>
    <t>Average value</t>
  </si>
  <si>
    <t xml:space="preserve">Minimum value </t>
  </si>
  <si>
    <t>Period end</t>
  </si>
  <si>
    <t>SVaR (10 day 99%)</t>
  </si>
  <si>
    <t>IRC (99.9%)</t>
  </si>
  <si>
    <t xml:space="preserve">Comprehensive risk measure (99.9%) </t>
  </si>
  <si>
    <r>
      <t>Institutions must present an analysis of ‘outliers’ (backtesting exceptions as per Article 366 CRR) in backtested results,</t>
    </r>
    <r>
      <rPr>
        <i/>
        <sz val="11"/>
        <color theme="1"/>
        <rFont val="Calibri"/>
        <family val="2"/>
        <scheme val="minor"/>
      </rPr>
      <t xml:space="preserve"> specifying the dates and the corresponding excess (VaR-P&amp;L), including at least the key drivers of the exceptions, with similar comparisons for actual P&amp;L and hypothetical P&amp;L (as per Article 366 CRR).</t>
    </r>
  </si>
  <si>
    <t>Information about actual gains/losses, and especially a clarification whether they include reserves and, if not, how reserves are integrated into the backtesting process.</t>
  </si>
  <si>
    <t>Table EU CCRA – Qualitative disclosure related to CCR</t>
  </si>
  <si>
    <t>Template EU CCR1 – Analysis of CCR exposure by approach</t>
  </si>
  <si>
    <t>Template EU CCR2 – Transactions subject to own funds requirements for CVA risk</t>
  </si>
  <si>
    <t>Template EU CCR3 – Standardised approach – CCR exposures by regulatory exposure class and risk weights</t>
  </si>
  <si>
    <t>Template EU CCR4 – IRB approach – CCR exposures by exposure class and PD scale</t>
  </si>
  <si>
    <t>Template EU CCR6 – Credit derivatives exposures</t>
  </si>
  <si>
    <t>Template EU CCR7 – RWEA flow statements of CCR exposures under the IMM</t>
  </si>
  <si>
    <t>Template EU CCR8 – Exposures to CCPs</t>
  </si>
  <si>
    <r>
      <rPr>
        <b/>
        <sz val="10"/>
        <rFont val="Arial"/>
        <family val="2"/>
      </rPr>
      <t>Article 439 (a) CRR</t>
    </r>
    <r>
      <rPr>
        <sz val="10"/>
        <rFont val="Arial"/>
        <family val="2"/>
      </rPr>
      <t xml:space="preserve">
Description of the methodology used to assign internal capital and credit limits for counterparty credit exposures, including the methods to assign those limits to exposures to central counterparties</t>
    </r>
  </si>
  <si>
    <r>
      <rPr>
        <b/>
        <sz val="10"/>
        <color theme="1"/>
        <rFont val="Arial"/>
        <family val="2"/>
      </rPr>
      <t xml:space="preserve">Article 439 (b) CRR
</t>
    </r>
    <r>
      <rPr>
        <sz val="10"/>
        <color theme="1"/>
        <rFont val="Arial"/>
        <family val="2"/>
      </rPr>
      <t xml:space="preserve">
Description of policies related to guarantees and other credit risk mitigants, such as the policies for securing collateral and establishing credit reserves</t>
    </r>
  </si>
  <si>
    <r>
      <rPr>
        <b/>
        <sz val="10"/>
        <rFont val="Arial"/>
        <family val="2"/>
      </rPr>
      <t xml:space="preserve">Article 439 (c) CRR
</t>
    </r>
    <r>
      <rPr>
        <sz val="10"/>
        <rFont val="Arial"/>
        <family val="2"/>
      </rPr>
      <t>Description of policies with respect to Wrong-Way risk as defined in Article 291 of the CRR</t>
    </r>
  </si>
  <si>
    <r>
      <rPr>
        <b/>
        <sz val="10"/>
        <rFont val="Arial"/>
        <family val="2"/>
      </rPr>
      <t xml:space="preserve">Article 431 (3) and (4) CRR
</t>
    </r>
    <r>
      <rPr>
        <sz val="10"/>
        <rFont val="Arial"/>
        <family val="2"/>
      </rPr>
      <t xml:space="preserve">
Any other risk management objectives and relevant policies related to CCR</t>
    </r>
  </si>
  <si>
    <r>
      <rPr>
        <b/>
        <sz val="10"/>
        <color theme="1"/>
        <rFont val="Arial"/>
        <family val="2"/>
      </rPr>
      <t xml:space="preserve">Article 439 (d) CRR
</t>
    </r>
    <r>
      <rPr>
        <sz val="10"/>
        <color theme="1"/>
        <rFont val="Arial"/>
        <family val="2"/>
      </rPr>
      <t xml:space="preserve">
The amount of collateral the institution would have to provide if its credit rating was downgraded</t>
    </r>
  </si>
  <si>
    <t>Replacement cost (RC)</t>
  </si>
  <si>
    <t>Potential future exposure  (PFE)</t>
  </si>
  <si>
    <t>EEPE</t>
  </si>
  <si>
    <r>
      <t>Alpha used for computing regulatory</t>
    </r>
    <r>
      <rPr>
        <sz val="10"/>
        <rFont val="Arial"/>
        <family val="2"/>
      </rPr>
      <t xml:space="preserve"> exposure value</t>
    </r>
  </si>
  <si>
    <t>Exposure value pre-CRM</t>
  </si>
  <si>
    <t>Exposure value post-CRM</t>
  </si>
  <si>
    <t>RWEA</t>
  </si>
  <si>
    <r>
      <t>EU</t>
    </r>
    <r>
      <rPr>
        <sz val="10"/>
        <color rgb="FFFF0000"/>
        <rFont val="Arial"/>
        <family val="2"/>
      </rPr>
      <t>-</t>
    </r>
    <r>
      <rPr>
        <sz val="10"/>
        <rFont val="Arial"/>
        <family val="2"/>
      </rPr>
      <t>1</t>
    </r>
  </si>
  <si>
    <t>EU - Original Exposure Method (for derivatives)</t>
  </si>
  <si>
    <t>1.4</t>
  </si>
  <si>
    <r>
      <t>EU</t>
    </r>
    <r>
      <rPr>
        <sz val="10"/>
        <color rgb="FFFF0000"/>
        <rFont val="Arial"/>
        <family val="2"/>
      </rPr>
      <t>-</t>
    </r>
    <r>
      <rPr>
        <sz val="10"/>
        <rFont val="Arial"/>
        <family val="2"/>
      </rPr>
      <t>2</t>
    </r>
  </si>
  <si>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</si>
  <si>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</si>
  <si>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</si>
  <si>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</si>
  <si>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</si>
  <si>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</si>
  <si>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</si>
  <si>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</si>
  <si>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</si>
  <si>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</si>
  <si>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</si>
  <si>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 transactions subject to the Advanced method</t>
  </si>
  <si>
    <t xml:space="preserve">   (i) VaR component (including the 3× multiplier)</t>
  </si>
  <si>
    <t xml:space="preserve">   (ii) stressed VaR component (including the 3× multiplier)</t>
  </si>
  <si>
    <t>Transactions subject to the Standardised method</t>
  </si>
  <si>
    <r>
      <rPr>
        <sz val="10"/>
        <rFont val="Arial"/>
        <family val="2"/>
      </rPr>
      <t>Transactions subject to the Alternative approach (Based on the Original Exposure Method</t>
    </r>
    <r>
      <rPr>
        <u/>
        <sz val="10"/>
        <rFont val="Arial"/>
        <family val="2"/>
      </rPr>
      <t>)</t>
    </r>
  </si>
  <si>
    <t xml:space="preserve">Total transactions subject to own funds requirements for CVA risk </t>
  </si>
  <si>
    <t>Exposure classes</t>
  </si>
  <si>
    <r>
      <t>Total exposure value</t>
    </r>
    <r>
      <rPr>
        <sz val="11"/>
        <rFont val="Calibri"/>
        <family val="2"/>
        <scheme val="minor"/>
      </rPr>
      <t xml:space="preserve"> </t>
    </r>
  </si>
  <si>
    <t xml:space="preserve">Regional government or local authorities </t>
  </si>
  <si>
    <t>PD scale</t>
  </si>
  <si>
    <t>Density of risk weighted exposure amounts</t>
  </si>
  <si>
    <t>1 … x</t>
  </si>
  <si>
    <t>x</t>
  </si>
  <si>
    <t>Sub-total (Exposure class X)</t>
  </si>
  <si>
    <t>y</t>
  </si>
  <si>
    <t>Total (all CCR relevant exposure classes)</t>
  </si>
  <si>
    <r>
      <t>Template EU CCR5 – Composition of collateral for CCR exposure</t>
    </r>
    <r>
      <rPr>
        <b/>
        <strike/>
        <sz val="16"/>
        <rFont val="Arial"/>
        <family val="2"/>
      </rPr>
      <t>s</t>
    </r>
  </si>
  <si>
    <t>Fixed columns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</si>
  <si>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</si>
  <si>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</si>
  <si>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</si>
  <si>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</si>
  <si>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</si>
  <si>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</si>
  <si>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</si>
  <si>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</si>
  <si>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</si>
  <si>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</si>
  <si>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</si>
  <si>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</si>
  <si>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</si>
  <si>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</si>
  <si>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Fixed</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</si>
  <si>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</si>
  <si>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</si>
  <si>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</si>
  <si>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</si>
  <si>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</si>
  <si>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</si>
  <si>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</si>
  <si>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</si>
  <si>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</si>
  <si>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</si>
  <si>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</si>
  <si>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</si>
  <si>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RWEA as at the end of the previous reporting period</t>
  </si>
  <si>
    <t>Asset size</t>
  </si>
  <si>
    <t>Credit quality of counterparties</t>
  </si>
  <si>
    <t>Model updates (IMM only)</t>
  </si>
  <si>
    <t>Methodology and policy (IMM only)</t>
  </si>
  <si>
    <t>Acquisitions and disposals</t>
  </si>
  <si>
    <t>Foreign exchange movements</t>
  </si>
  <si>
    <t>RWEA as at the end of the current reporting period</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</si>
  <si>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</si>
  <si>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</si>
  <si>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</si>
  <si>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</si>
  <si>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</si>
  <si>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</si>
  <si>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</si>
  <si>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</si>
  <si>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</si>
  <si>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</si>
  <si>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</si>
  <si>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</si>
  <si>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</si>
  <si>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 xml:space="preserve">Table EU-SECA - Qualitative disclosure requirements related to securitisation exposures </t>
  </si>
  <si>
    <t>Template EU-SEC1 - Securitisation exposures in the non-trading book</t>
  </si>
  <si>
    <t>Template EU-SEC2 - Securitisation exposures in the trading book</t>
  </si>
  <si>
    <t>Template EU-SEC3 - Securitisation exposures in the non-trading book and associated regulatory capital requirements - institution acting as originator or as sponsor</t>
  </si>
  <si>
    <t>Template EU-SEC4 - Securitisation exposures in the non-trading book and associated regulatory capital requirements - institution acting as investor</t>
  </si>
  <si>
    <t>Template EU-SEC5 - Exposures securitised by the institution - Exposures in default and specific credit risk adjustments</t>
  </si>
  <si>
    <t>Article 449(a) CRR</t>
  </si>
  <si>
    <t>Description of securitisation and re-securitisation activities; including institutions' risk management and investment objectives in connection with those activities, their role in securitisation and re-securitisation transactions whether they use the Simple Transparent and Standardised (STS) securitisation framework and the extent to which they use securitisation transactions to transfer the credit risk of the securitised exposures to third parties with, where applicable, a separate description of their synthetic securitisation risk transfer policy</t>
  </si>
  <si>
    <t>Article 449(b) CRR</t>
  </si>
  <si>
    <t xml:space="preserve">The type of risk that institutions are exposed to in their securitisation and re-securitisation activities by level of seniority of the relevant securitisation positions, providing a distinction between STS and non-STS positions and:
i) risk retained in own-originated transactions;
ii) risk incurred in relation to transactions originated by third parties 
</t>
  </si>
  <si>
    <t>Article 449(c ) CRR</t>
  </si>
  <si>
    <t>Institutions’ approaches to calculating the risk-weighted exposure amounts that they apply to their securitisation activities, including the types of securitisation positions to which each approach applies  with a distinction between STS and non-STS positions</t>
  </si>
  <si>
    <t>Article 449(d) CRR</t>
  </si>
  <si>
    <t xml:space="preserve">A list of SSPEs falling into any of the following categories, with a description of types of institution's exposures to those SSPEs, including derivatives contracts:
(i) SSPEs which acquire exposures originated by the institutions;
(ii) SSPEs sponsored by the institutions; 
(iii) SSPEs and other legal entities for which the institutions provide securitisation-related services, such as advisory, asset servicing or management services; 
(iv) SSPEs included in the institutions' regulatory scope of consolidation 
</t>
  </si>
  <si>
    <t>Article 449(e ) CRR</t>
  </si>
  <si>
    <t>A list of any legal entities in relation to which the institutions have disclosed that they have provided support in accordance with Chapter 5 of Title II of Part Three CRR</t>
  </si>
  <si>
    <t>Article 449(f) CRR</t>
  </si>
  <si>
    <t>A list of legal entities affiliated with the institutions and that invest in securitisations originated by the institutions or in securitisation positions issued by SSPEs sponsored by the institutions</t>
  </si>
  <si>
    <t>Article 449(g) CRR</t>
  </si>
  <si>
    <t>A summary of their accounting policies for securitisation activity, including where relevant a distinction between securitisation and re-securitisation positions</t>
  </si>
  <si>
    <t>Article 449(h) CRR</t>
  </si>
  <si>
    <t>The names of the ECAIs used for securitisations and the types of exposure for which each agency is used</t>
  </si>
  <si>
    <t>Article 449(i) CRR</t>
  </si>
  <si>
    <t>Where applicable, a description of the Internal Assessment Approach as set out in Chapter 5 of Title II of Part Three CRR including the structure of the internal assessment process and the relation between internal assessment and external ratings of the relevant ECAI disclosed in accordance with point (h),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t>
  </si>
  <si>
    <r>
      <t>Template EU-SEC1 - Securitisation exposures in the</t>
    </r>
    <r>
      <rPr>
        <b/>
        <strike/>
        <sz val="14"/>
        <rFont val="Calibri"/>
        <family val="2"/>
        <scheme val="minor"/>
      </rPr>
      <t xml:space="preserve"> </t>
    </r>
    <r>
      <rPr>
        <b/>
        <sz val="14"/>
        <rFont val="Calibri"/>
        <family val="2"/>
        <scheme val="minor"/>
      </rPr>
      <t>non-trading book</t>
    </r>
  </si>
  <si>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</si>
  <si>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</si>
  <si>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</si>
  <si>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</si>
  <si>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</si>
  <si>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</si>
  <si>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</si>
  <si>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</si>
  <si>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</si>
  <si>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</si>
  <si>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</si>
  <si>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</si>
  <si>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</si>
  <si>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</si>
  <si>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</si>
  <si>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</si>
  <si>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</si>
  <si>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</si>
  <si>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</si>
  <si>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</si>
  <si>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</si>
  <si>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</si>
  <si>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</si>
  <si>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</si>
  <si>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</si>
  <si>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</si>
  <si>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</si>
  <si>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</si>
  <si>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</si>
  <si>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</si>
  <si>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</si>
  <si>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</si>
  <si>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</si>
  <si>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</si>
  <si>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deductions</t>
  </si>
  <si>
    <t xml:space="preserve">Traditional transactions </t>
  </si>
  <si>
    <t xml:space="preserve">   Securitisation</t>
  </si>
  <si>
    <t xml:space="preserve">       Retail</t>
  </si>
  <si>
    <t xml:space="preserve">       Of which STS</t>
  </si>
  <si>
    <t xml:space="preserve">       Wholesale</t>
  </si>
  <si>
    <t xml:space="preserve">   Re-securitisation</t>
  </si>
  <si>
    <t xml:space="preserve">Synthetic transactions </t>
  </si>
  <si>
    <t xml:space="preserve">       Retail underlying</t>
  </si>
  <si>
    <t xml:space="preserve">Traditional securitisation </t>
  </si>
  <si>
    <t xml:space="preserve">Synthetic securitisation </t>
  </si>
  <si>
    <t>Exposures securitised by the institution - Institution acts as originator or as sponsor</t>
  </si>
  <si>
    <t>Total outstanding nominal amount</t>
  </si>
  <si>
    <t>Total amount of specific credit risk adjustments made during the period</t>
  </si>
  <si>
    <t>Of which exposures in default</t>
  </si>
  <si>
    <t>Table EU ORA - Qualitative information on operational risk</t>
  </si>
  <si>
    <t>Template EU OR1 - Operational risk own funds requirements and risk-weighted exposure amounts</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</si>
  <si>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</si>
  <si>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</si>
  <si>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</si>
  <si>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</si>
  <si>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Points (a), (b), (c) and(d) of Article 435(1) CRR</t>
  </si>
  <si>
    <t>Disclosure of the risk management objectives and policies</t>
  </si>
  <si>
    <t>Article 446 CRR</t>
  </si>
  <si>
    <t>Disclosure of the approaches for the assessment of minimum own funds requirements</t>
  </si>
  <si>
    <r>
      <t xml:space="preserve">Description of the AMA methodology approach used </t>
    </r>
    <r>
      <rPr>
        <i/>
        <sz val="11"/>
        <rFont val="Calibri"/>
        <family val="2"/>
        <scheme val="minor"/>
      </rPr>
      <t>(if applicable)</t>
    </r>
  </si>
  <si>
    <t>Article 454 CRRR</t>
  </si>
  <si>
    <r>
      <t xml:space="preserve">Disclose the use of insurance for risk mitigation in the Advanced Measurement Approach </t>
    </r>
    <r>
      <rPr>
        <i/>
        <sz val="11"/>
        <rFont val="Calibri"/>
        <family val="2"/>
        <scheme val="minor"/>
      </rPr>
      <t>(if applicable)</t>
    </r>
  </si>
  <si>
    <t xml:space="preserve"> Template EU OR1 - Operational risk own funds requirements and risk-weighted exposure amounts</t>
  </si>
  <si>
    <t>Banking activities</t>
  </si>
  <si>
    <t>Relevant indicator</t>
  </si>
  <si>
    <t>Total operational risk-weighted exposure amount</t>
  </si>
  <si>
    <r>
      <t xml:space="preserve">Risk </t>
    </r>
    <r>
      <rPr>
        <sz val="11"/>
        <color theme="1"/>
        <rFont val="Calibri"/>
        <family val="2"/>
        <charset val="186"/>
        <scheme val="minor"/>
      </rPr>
      <t>exposure amount</t>
    </r>
  </si>
  <si>
    <t>Year-3</t>
  </si>
  <si>
    <t>Year-2</t>
  </si>
  <si>
    <t>Last year</t>
  </si>
  <si>
    <t>requirement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</si>
  <si>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</si>
  <si>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</si>
  <si>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</si>
  <si>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</si>
  <si>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</si>
  <si>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Table EU  REMA - Remuneration policy</t>
  </si>
  <si>
    <t xml:space="preserve">Template EU REM1 - Remuneration awarded for the financial year </t>
  </si>
  <si>
    <t>Template EU REM2 - Special payments  to staff whose professional activities have a material impact on institutions’ risk profile (identified staff)</t>
  </si>
  <si>
    <t xml:space="preserve">Template EU REM3 - Deferred remuneration </t>
  </si>
  <si>
    <t>Template EU REM4 - Remuneration of 1 million EUR or more per year</t>
  </si>
  <si>
    <t>Template EU REM5 - Information on remuneration of staff whose professional activities have a material impact on institutions’ risk profile (identified staff)</t>
  </si>
  <si>
    <t>Institutions shall describe the main elements of their remuneration policies and how they implement these policies. In particular, the following elements, where relevant, shall be described:</t>
  </si>
  <si>
    <t>Information relating to the bodies that oversee remuneration. Disclosures shall include:</t>
  </si>
  <si>
    <t>•</t>
  </si>
  <si>
    <t>Name, composition and mandate of the main body (management body or remuneration committee as applicable) overseeing the remuneration policy and the number of meetings held by that main body during the financial year.</t>
  </si>
  <si>
    <t>External consultants whose advice has been sought, the body by which they were commissioned, and in which areas of the remuneration framework.</t>
  </si>
  <si>
    <t>A description of the scope of the institution’s remuneration policy (eg by regions, business lines), including the extent to which it is applicable to subsidiaries and branches located in third countries.</t>
  </si>
  <si>
    <t>A description of the staff or categories of staff whose professional activities have a material impact on institutions' risk profile.</t>
  </si>
  <si>
    <t>Information relating to the design and structure of the remuneration system for identified staff. Disclosures shall include:</t>
  </si>
  <si>
    <t>An overview of the key features and objectives of remuneration policy, and information about the decision-making process used for determining the remuneration policy and the role of the relevant stakeholders.</t>
  </si>
  <si>
    <t>Information on the criteria used for performance measurement and ex ante and ex post risk adjustment.</t>
  </si>
  <si>
    <t>Whether the management body or the remuneration committee where established reviewed the institution’s remuneration policy during the past year, and if so, an overview of any changes that were made, the reasons for those changes and their impact on remuneration.</t>
  </si>
  <si>
    <t>Information of how the institution ensures that staff in internal control functions are remunerated independently of the businesses they oversee.</t>
  </si>
  <si>
    <t>Policies and criteria applied for the award of guaranteed variable remuneration and severance payments.</t>
  </si>
  <si>
    <t>Description of the ways in which current and future risks are taken into account in the remuneration processes. Disclosures shall include an overview of the key risks, their measurement and how these measures affect remuneration.</t>
  </si>
  <si>
    <t>The ratios between fixed and variable remuneration set in accordance with point (g) of Article 94(1) CRD.</t>
  </si>
  <si>
    <t>Description of the ways in which the institution seeks to link performance during a performance measurement period with levels of remuneration. Disclosures shall include:</t>
  </si>
  <si>
    <t>An overview of main performance criteria and metrics for institution, business lines and individuals.</t>
  </si>
  <si>
    <t>An overview of how amounts of individual variable remuneration are linked to institution-wide and individual performance.</t>
  </si>
  <si>
    <t>Information on the criteria used to determine the balance between different types of instruments awarded including shares, equivalent ownership interest, options and other instruments.</t>
  </si>
  <si>
    <t>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</si>
  <si>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t>
  </si>
  <si>
    <t>An overview of the institution’s policy on deferral, payout in instrument, retention periods and vesting of variable remuneration including where it is different among staff or categories of staff.</t>
  </si>
  <si>
    <t>Information of the institution’ criteria for ex post adjustments (malus during deferral and clawback after vesting, if permitted by national law).</t>
  </si>
  <si>
    <t>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</si>
  <si>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t>
  </si>
  <si>
    <t>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</si>
  <si>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Upon demand from the relevant Member State or competent authority, the total remuneration for each member of the management body or senior management.</t>
  </si>
  <si>
    <t>Information on whether the institution benefits from a derogation laid down in Article 94(3) CRD in accordance with point (k) of Article 450(1) CRR.</t>
  </si>
  <si>
    <t>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</si>
  <si>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(j)</t>
  </si>
  <si>
    <t>Large institutions shall disclose the quantitative information on the remuneration of their collective management body, differentiating between executive and non-executive members in accordance with Article 450(2) CRR.</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</si>
  <si>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</si>
  <si>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</si>
  <si>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</si>
  <si>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</si>
  <si>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</si>
  <si>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</si>
  <si>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</si>
  <si>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</si>
  <si>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</si>
  <si>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</si>
  <si>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</si>
  <si>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</si>
  <si>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</si>
  <si>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</si>
  <si>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</si>
  <si>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</si>
  <si>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</si>
  <si>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</si>
  <si>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</si>
  <si>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</si>
  <si>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</si>
  <si>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</si>
  <si>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</si>
  <si>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</si>
  <si>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</si>
  <si>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</si>
  <si>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</si>
  <si>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</si>
  <si>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</si>
  <si>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</si>
  <si>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</si>
  <si>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</si>
  <si>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</si>
  <si>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</si>
  <si>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</si>
  <si>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</si>
  <si>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</si>
  <si>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</si>
  <si>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</si>
  <si>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</si>
  <si>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</si>
  <si>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</si>
  <si>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</si>
  <si>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</si>
  <si>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</si>
  <si>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</si>
  <si>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</si>
  <si>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</si>
  <si>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</si>
  <si>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</si>
  <si>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</si>
  <si>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 xml:space="preserve">
Shares or equivalent ownership interests</t>
  </si>
  <si>
    <t xml:space="preserve">Share-linked instruments or equivalent non-cash instruments </t>
  </si>
  <si>
    <t>Other instruments</t>
  </si>
  <si>
    <t>Other forms</t>
  </si>
  <si>
    <t>MB Management function</t>
  </si>
  <si>
    <t>Total amount</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</si>
  <si>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</si>
  <si>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</si>
  <si>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</si>
  <si>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</si>
  <si>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</si>
  <si>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</si>
  <si>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</si>
  <si>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</si>
  <si>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</si>
  <si>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</si>
  <si>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</si>
  <si>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</si>
  <si>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</si>
  <si>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To be extended as appropriate, if further payment bands are needed.</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</si>
  <si>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</si>
  <si>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</si>
  <si>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</si>
  <si>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</si>
  <si>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</si>
  <si>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</si>
  <si>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</si>
  <si>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</si>
  <si>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</si>
  <si>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</si>
  <si>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</si>
  <si>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</si>
  <si>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</si>
  <si>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</si>
  <si>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</si>
  <si>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</si>
  <si>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</si>
  <si>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Template EU AE1 - Encumbered and unencumbered assets</t>
  </si>
  <si>
    <t>Template EU AE2 - Collateral received and own debt securities issued</t>
  </si>
  <si>
    <t>Template EU AE3 - Sources of encumbrance</t>
  </si>
  <si>
    <t>Table EU AE4 - Accompanying narrative information</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</si>
  <si>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</si>
  <si>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</si>
  <si>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</si>
  <si>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</si>
  <si>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</si>
  <si>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</si>
  <si>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disclosing institution</t>
  </si>
  <si>
    <t>Equity instruments</t>
  </si>
  <si>
    <t>of which: covered bonds</t>
  </si>
  <si>
    <t>of which: securitisations</t>
  </si>
  <si>
    <t>of which: issued by general governments</t>
  </si>
  <si>
    <t>of which: issued by financial corporations</t>
  </si>
  <si>
    <t>of which: issued by non-financial corporations</t>
  </si>
  <si>
    <t>Other assets</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</si>
  <si>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</si>
  <si>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</si>
  <si>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</si>
  <si>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</si>
  <si>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</si>
  <si>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</si>
  <si>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230</t>
  </si>
  <si>
    <t>Other collateral received</t>
  </si>
  <si>
    <t>240</t>
  </si>
  <si>
    <t>Own debt securities issued other than own covered bonds or securitisations</t>
  </si>
  <si>
    <t xml:space="preserve"> Own covered bonds and securitisations issued and not yet pledged</t>
  </si>
  <si>
    <t xml:space="preserve">TOTAL COLLATERAL RECEIVED AND OWN DEBT SECURITIES ISSUED </t>
  </si>
  <si>
    <t>Matching liabilities, contingent liabilities or securities lent</t>
  </si>
  <si>
    <r>
      <t>Assets, collateral received and own
debt securities issued other than covered bond</t>
    </r>
    <r>
      <rPr>
        <b/>
        <sz val="10"/>
        <rFont val="Calibri"/>
        <family val="2"/>
        <charset val="238"/>
        <scheme val="minor"/>
      </rPr>
      <t>s and securitisations encumbered</t>
    </r>
  </si>
  <si>
    <t>Carrying amount of selected financial liabilities</t>
  </si>
  <si>
    <t xml:space="preserve">     </t>
  </si>
  <si>
    <t>Free format text boxes for disclosure of qualitative information, in accordance with Article 443 CRR</t>
  </si>
  <si>
    <t>General narrative information on asset encumbrance</t>
  </si>
  <si>
    <t>Narrative information on the impact of the business model on assets encumbrance and the importance of encumbrance to the institution's business model, which  provides users with the context of the disclosures required in Template EU AE1 and EU AE2.</t>
  </si>
  <si>
    <t>Template EU OV1 - Overview of total risk exposure amounts</t>
  </si>
  <si>
    <t>Template EU CQ8: Collateral obtained by taking possession and execution processes - vintage breakdown</t>
  </si>
  <si>
    <t>Table EU CRC - Qualitative disclosure requirements related to CRM techniques</t>
  </si>
  <si>
    <t>Template EU CR3 -  CRM techniques overview:  Disclosure of the use of credit risk mitigation techniques</t>
  </si>
  <si>
    <t>Table EU CRD - Qualitative disclosure requirements related to standardised model</t>
  </si>
  <si>
    <t>Template EU CR4 - standardised approach - Credit risk exposure and CRM effects</t>
  </si>
  <si>
    <t>Template EU CR5 - standardised approach</t>
  </si>
  <si>
    <t>Table EU CRE - Qualitative disclosure requirements related to IRB approach</t>
  </si>
  <si>
    <t>Template EU CR6 - IRB approach - Credit risk exposures by exposure class and PD range</t>
  </si>
  <si>
    <t>Template EU CR6-A - Scope of the use of IRB and SA approaches</t>
  </si>
  <si>
    <t>Template EU CR7 - IRB approach - Effect on the RWEAs of credit derivatives used as CRM techniques</t>
  </si>
  <si>
    <t>Template EU CR7-A - IRB approach - Disclosure of the extent of the use of CRM techniques</t>
  </si>
  <si>
    <t xml:space="preserve">Template EU CR8 -  RWEA flow statements of credit risk exposures under the IRB approach </t>
  </si>
  <si>
    <t>Template CR9 -IRB approach - Back-testing of PD per exposure class (fixed PD scale)</t>
  </si>
  <si>
    <t>Template CR9.1 -IRB approach - Back-testing of PD per exposure class (only for  PD estimates according to point (f) of Article 180(1) CRR)</t>
  </si>
  <si>
    <t>Template EU CR10 -  Specialised lending and equity exposures under the simple riskweighted approach</t>
  </si>
  <si>
    <t>Table EU CCRA - Qualitative disclosure related to CCR</t>
  </si>
  <si>
    <t>Template EU CCR1 - Analysis of CCR exposure by approach</t>
  </si>
  <si>
    <t>Template EU CCR2 - Transactions subject to own funds requirements for CVA risk</t>
  </si>
  <si>
    <t>Template EU CCR3 - Standardised approach - CCR exposures by regulatory exposure class and risk weights</t>
  </si>
  <si>
    <t>Template EU CCR4 - IRB approach - CCR exposures by exposure class and PD scale</t>
  </si>
  <si>
    <t>Template EU CCR5 - Composition of collateral for CCR exposures</t>
  </si>
  <si>
    <t>Template EU CCR6 - Credit derivatives exposures</t>
  </si>
  <si>
    <t>Template EU CCR7 - RWEA flow statements of CCR exposures under the IMM</t>
  </si>
  <si>
    <t>Template EU CCR8 - Exposures to CCPs</t>
  </si>
  <si>
    <t>Key metrics and overview of risk-weighted exposure amounts</t>
  </si>
  <si>
    <t>Risk management policies and objectives</t>
  </si>
  <si>
    <t>The scope of application</t>
  </si>
  <si>
    <t>Countercyclical capital buffers</t>
  </si>
  <si>
    <t>The leverage ratio</t>
  </si>
  <si>
    <t>Liquidity requirements</t>
  </si>
  <si>
    <t>Credit risk quality</t>
  </si>
  <si>
    <t>The use of credit risk mitigation techniques</t>
  </si>
  <si>
    <t>The use of standardised approach</t>
  </si>
  <si>
    <t>The use of the IRB approach to credit risk</t>
  </si>
  <si>
    <t>Specialised lending</t>
  </si>
  <si>
    <t>Exposures to counterparty credit risk</t>
  </si>
  <si>
    <t>Exposures to securitisation positions</t>
  </si>
  <si>
    <t>The use of standardised approach and internal model for market risk</t>
  </si>
  <si>
    <t>Remuneration policy</t>
  </si>
  <si>
    <t>Encumbered and unencumbered assets</t>
  </si>
  <si>
    <t/>
  </si>
  <si>
    <t>2021Q4</t>
  </si>
  <si>
    <t>n/a</t>
  </si>
  <si>
    <t>AFGHANISTAN</t>
  </si>
  <si>
    <t>AUSTRALIA</t>
  </si>
  <si>
    <t>AUSTRIA</t>
  </si>
  <si>
    <t>BELARUS</t>
  </si>
  <si>
    <t>BELGIUM</t>
  </si>
  <si>
    <t>BERMUDA</t>
  </si>
  <si>
    <t>BULGARIA</t>
  </si>
  <si>
    <t>CANADA</t>
  </si>
  <si>
    <t>CHINA</t>
  </si>
  <si>
    <t>CROATIA</t>
  </si>
  <si>
    <t>CZECH REPUBLIC</t>
  </si>
  <si>
    <t>CYPRUS</t>
  </si>
  <si>
    <t>DENMARK</t>
  </si>
  <si>
    <t>DOMINICA</t>
  </si>
  <si>
    <t>ESTONIA</t>
  </si>
  <si>
    <t>FINLAND</t>
  </si>
  <si>
    <t>FRANCE</t>
  </si>
  <si>
    <t>GERMANY</t>
  </si>
  <si>
    <t>GIBRALTAR</t>
  </si>
  <si>
    <t>GUERNSEY</t>
  </si>
  <si>
    <t>HUNGARY</t>
  </si>
  <si>
    <t>ICELAND</t>
  </si>
  <si>
    <t>IRELAND</t>
  </si>
  <si>
    <t>ISLE OF MAN</t>
  </si>
  <si>
    <t>ISRAEL</t>
  </si>
  <si>
    <t>JAPAN</t>
  </si>
  <si>
    <t>JORDAN</t>
  </si>
  <si>
    <t>LATVIA</t>
  </si>
  <si>
    <t>LITHUANIA</t>
  </si>
  <si>
    <t>LUXEMBOURG</t>
  </si>
  <si>
    <t>MARSHALL ISLANDS</t>
  </si>
  <si>
    <t>NETHERLANDS</t>
  </si>
  <si>
    <t>NIGERIA</t>
  </si>
  <si>
    <t>NORWAY</t>
  </si>
  <si>
    <t>OMAN</t>
  </si>
  <si>
    <t>POLAND</t>
  </si>
  <si>
    <t>PORTUGAL</t>
  </si>
  <si>
    <t>RUSSIAN FEDERATION</t>
  </si>
  <si>
    <t>SAUDI ARABIA</t>
  </si>
  <si>
    <t>SLOVENIA</t>
  </si>
  <si>
    <t>SOUTH AFRICA</t>
  </si>
  <si>
    <t>SPAIN</t>
  </si>
  <si>
    <t>SWEDEN</t>
  </si>
  <si>
    <t>SWITZERLAND</t>
  </si>
  <si>
    <t>TAIWAN, PROVINCE OF CHINA</t>
  </si>
  <si>
    <t>THAILAND</t>
  </si>
  <si>
    <t>UKRAINE</t>
  </si>
  <si>
    <t>UNITED ARAB EMIRATES</t>
  </si>
  <si>
    <t>UNITED KINGDOM</t>
  </si>
  <si>
    <t>UNITED STATES</t>
  </si>
  <si>
    <t>VIET NAM</t>
  </si>
  <si>
    <t>VIRGIN ISLANDS, BRITISH</t>
  </si>
  <si>
    <t>N/A</t>
  </si>
  <si>
    <t>Estonia</t>
  </si>
  <si>
    <t>Finland</t>
  </si>
  <si>
    <t>Australia</t>
  </si>
  <si>
    <t>Article 26(1) and with Articles 27, 28, 29</t>
  </si>
  <si>
    <t xml:space="preserve">Article 26(1) (c) CRR </t>
  </si>
  <si>
    <t>Article 26(1) (d) and (e) CRR</t>
  </si>
  <si>
    <t>Article 26(2) CRR</t>
  </si>
  <si>
    <t xml:space="preserve">Article 34 and 105 CRR </t>
  </si>
  <si>
    <t>Article 36(1) (b) and with Article 37 CRR</t>
  </si>
  <si>
    <t>Article 36(1) (h) and in Articles 43, 45, 46, 49(2) and (3) and 79 CRR</t>
  </si>
  <si>
    <t>Article 36(1) (i), in Articles 43, 45, 47, in point (b) of Article 48(1), and in Article 49(1) to (3) CRR</t>
  </si>
  <si>
    <t>Articles 51 and 52 CRR</t>
  </si>
  <si>
    <t>Article 92(2) (a) CRR</t>
  </si>
  <si>
    <t>Article 92(2) (b) CRR</t>
  </si>
  <si>
    <t>Article 92(2) (c) CRR</t>
  </si>
  <si>
    <t>Articles 128, 129, 130, 131 and 133 CRD</t>
  </si>
  <si>
    <t>Article 129 CRD</t>
  </si>
  <si>
    <t>Article 130 CRD</t>
  </si>
  <si>
    <t>Article 133 CRD</t>
  </si>
  <si>
    <t>Article 131 CRD</t>
  </si>
  <si>
    <t>Article 104(1) of Directive 2013/36/EU</t>
  </si>
  <si>
    <t>Article 36(1) (h) and with Articles, 45, 46, point (c) of Article 56, 59, 60, point (c) of Article 66, 69, 70 and 72i CRR</t>
  </si>
  <si>
    <t>Article 36(1) (i), with Articles 43, 45, 47, with point (b) of Article 48(1) and with Article 49(1) to (3) CRR</t>
  </si>
  <si>
    <t>Article 62 CRR</t>
  </si>
  <si>
    <t>Due from credit institutions</t>
  </si>
  <si>
    <t>Due from investment companies</t>
  </si>
  <si>
    <t>Financial assets at fair value through profit or loss</t>
  </si>
  <si>
    <t>Loans and advances to customers</t>
  </si>
  <si>
    <t>Receivables from customers</t>
  </si>
  <si>
    <t>Other financial assets</t>
  </si>
  <si>
    <t>Tangible assets</t>
  </si>
  <si>
    <t>Right-of-use assets</t>
  </si>
  <si>
    <t>Intangible assets</t>
  </si>
  <si>
    <t>Goodwill</t>
  </si>
  <si>
    <t>Amounts owed to central banks (TLTRO)</t>
  </si>
  <si>
    <t>Deposits from customers</t>
  </si>
  <si>
    <t>Loans received and debt securities in issue</t>
  </si>
  <si>
    <t xml:space="preserve">Financial liabilities at fair value through profit or loss </t>
  </si>
  <si>
    <t>Accounts payable and other liabilities</t>
  </si>
  <si>
    <t>Subordinated debt</t>
  </si>
  <si>
    <t>Share capital</t>
  </si>
  <si>
    <t>Share premium</t>
  </si>
  <si>
    <t>Other reserves</t>
  </si>
  <si>
    <t>Retained earnings</t>
  </si>
  <si>
    <t>Non-controlling interest</t>
  </si>
  <si>
    <t>AS LHV Group</t>
  </si>
  <si>
    <t>EE3100073644 </t>
  </si>
  <si>
    <t>Estonian</t>
  </si>
  <si>
    <t>No</t>
  </si>
  <si>
    <t>Common Equity Tier 1</t>
  </si>
  <si>
    <t xml:space="preserve">Group </t>
  </si>
  <si>
    <t>Common shares</t>
  </si>
  <si>
    <t>EUR 30m</t>
  </si>
  <si>
    <t>Various</t>
  </si>
  <si>
    <t>Shareholder's equity</t>
  </si>
  <si>
    <t>Floating</t>
  </si>
  <si>
    <t>Yes</t>
  </si>
  <si>
    <t xml:space="preserve">Fully discretionary </t>
  </si>
  <si>
    <t>Non-cumulative</t>
  </si>
  <si>
    <t>Additional Tier 1</t>
  </si>
  <si>
    <t>Overview of internal capital and liquidity adequacy assessment process for the Financial Supervision Authority</t>
  </si>
  <si>
    <t>Table EU  REMA - Remuneration policy*</t>
  </si>
  <si>
    <t>* Pages 52-56, 72-73 in Annual Report: https://investor.lhv.ee/assets/files/LHV_Group_Annual_Report_2021-EN.pdf</t>
  </si>
  <si>
    <t>,</t>
  </si>
  <si>
    <t>2022Q1</t>
  </si>
  <si>
    <t>2022Q2</t>
  </si>
  <si>
    <t>2022Q3</t>
  </si>
  <si>
    <t>2022Q4</t>
  </si>
  <si>
    <t>Due from central banks</t>
  </si>
  <si>
    <t>Strategic financial investments</t>
  </si>
  <si>
    <t>Financial assets measured at amortized cost</t>
  </si>
  <si>
    <t>Legal reserve</t>
  </si>
  <si>
    <t>Thailand</t>
  </si>
  <si>
    <t>ESG prudential disclosures</t>
  </si>
  <si>
    <t>Table 1 - Qualitative information on Environmental risk</t>
  </si>
  <si>
    <t>Table 2 - Qualitative information on Social risk</t>
  </si>
  <si>
    <t>Table 3 - Qualitative information on Governance risk</t>
  </si>
  <si>
    <t>Template 1: Banking book- Climate Change transition risk: Credit quality of exposures by sector, emissions and residual maturity</t>
  </si>
  <si>
    <t>Template 2: Banking book - Climate change transition risk: Loans collateralised by immovable property - Energy efficiency of the collateral</t>
  </si>
  <si>
    <t>Template 3: Banking book - Climate change transition risk: Alignment metrics</t>
  </si>
  <si>
    <t>Template 4: Banking book - Climate change transition risk: Exposures to top 20 carbon-intensive firms</t>
  </si>
  <si>
    <t>Template 5: Banking book - Climate change physical risk: Exposures subject to physical risk</t>
  </si>
  <si>
    <t>in accordance with Article 449a CRR</t>
  </si>
  <si>
    <t>Business strategy and processes</t>
  </si>
  <si>
    <t>Institution's business strategy to integrate environmental factors and risks, taking into account the impact of environmental factors and risks on institution's business environment, business model, strategy and financial planning</t>
  </si>
  <si>
    <t>We understand the need for assessing the risks related to ESG and being more transparent and accountable in our decision-making processes. We have published a list of  business areas that are inconsistent with our credit policy and our goals for sustainability. In 2022 we completed building our ESG risk assessment/rating model for credit clients, which is used as a comprehensive analysis tool to understand our credit clients, their potential environmental and societal (E&amp;S) risks, and hence, will give us more insight into how to integrate E&amp;S risk criteria into business development 2023 and onward. We are also currently finalizing the group wide ESG risk management framework and are identifying the material environmental and climate-related risks in relation to our existing risk categories based on which mitigation measures will be developed.</t>
  </si>
  <si>
    <t>Objectives, targets and limits to assess and address environmental risk in short-, medium-, and long-term, and performance assessment against these objectives, targets and limits, including forward-looking information in the design of business strategy and processes</t>
  </si>
  <si>
    <t>LHV has a separate ESG Policy in place, which incudes high level qualitative statements on ESG, incl. environmental risk related objectives. We have decided to focus primarily on five UN Sustainable Development Goals, the achievement of which we can influence the most. SDG 7: Affordable and clean energy, SDG 12: Responsible consumption and production and SDG 13: Climate action,  are one of those focus areas. There are several activities internally defined, both short-, medium- and long term, to reach the goals. One of the short-term targets was to decrease CO2 footprint in order to make LHV office activities climate neutral by 2022. This goal was achieved. As a long-term goal Paris Agreement and climate-neutral by 2050 is defined. In 2023 more detailed goals and metrics will be defined. As well a separate ESG risk policy will be established accompanied with dedicated risk appetite statements and limits. The input for the policy and risk appetite shall be group-wide materiality assessment on ESG factors.</t>
  </si>
  <si>
    <t>Current investment activities and (future) investment targets towards environmental objectives and EU Taxonomy-aligned activities</t>
  </si>
  <si>
    <t xml:space="preserve">The implementation of the taxonomy is one of the current focus areas and will be the foundation for our taxonomy alignment and ESG scoring criteria and methodology. Taxonomy implementation will not only influence our own ESG data analysis and scoring methodologies and processes but will help our corporate customers become more transparent in their sustainability efforts and knowledgeable in managing their ESG risks and disclosures. Since 2022, we disclose the eligibility of exposures against the EU taxonomy environmental goals of climate change mitigation and climate change adaptation. </t>
  </si>
  <si>
    <t>Policies and procedures relating to direct and indirect engagement with new or existing counterparties on their strategies to mitigate and reduce environmental risks</t>
  </si>
  <si>
    <t>For the mitigation of risks associated with environmental factors exclusion lists are used: clients involved in non-environmental friendly business activities fall outside of credit risk appetite. Additionally the assessments of credit collaterals' market values take physical risks into account: collaterals heavily impacted on physical risks are either not accepted or the market value respectively deducted. In order to understand counterparty's capacity to manage environmental risks a dedicated ESG risk questionnaire and ESG risk rating is being used in corporate banking credit processes.</t>
  </si>
  <si>
    <t>Governance</t>
  </si>
  <si>
    <t>Responsibilities of the management body for setting the risk framework, supervising and managing the implementation of the objectives, strategy and policies in the context of environmental risk management covering relevant transmission channels</t>
  </si>
  <si>
    <t>ESG risk is defined as one of the main risk categories in LHV Risk Management Policy, which is approved by the Supervisory Council. As per Risk Management Policy, the Supervisory Council is responsible for approving relevant risk policies and risk appetite statements, as well as the supervision of their implementation. the Management Board is reponsible for implementing risk policies and ensuring there are sufficient resources in place for this purpose.</t>
  </si>
  <si>
    <t>Management body's integration of short-, medium- and long-term effects of environmental factors and risks, organisational structure both within business lines and internal control functions</t>
  </si>
  <si>
    <t xml:space="preserve">In the Risk Management Policy the Supervisory Council has defined the three lines of defence model to be applied related to internal control and risk management frameworks. This means both in business lines as well as in control functions (risk management, compliance and internal audit functions) sufficient financial and human resources must be in place to effectively perform their tasks related to ESG risk management. Additionally there is a dedicated ESG team in place to run the ESG projects, as well as support relevant units with ESG competence and knowledge. The ESG projects are regularly steered by the ESG SteerCo, which consists of different LHV Group company Management Board members. </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</si>
  <si>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</si>
  <si>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The ESG projects are regularly steered by the ESG SteerCo, which consist of different LHV Group company Management Board members. In 2023, a separate ESG Risk Policy shall be establsihed with more detailed allocation of tasks and responsibilities related to ESG risk monitoring and reporting.</t>
  </si>
  <si>
    <t>Lines of reporting and frequency of reporting relating to environmental risk</t>
  </si>
  <si>
    <t>Risk reporting is conducted on regular basis: Management Board receives risk reports monthly and Supervisory Council quarterly. Risk report shall include information on all main risk types. More detailed information on ESG risks shall be reported in 2023 after ESG Risk Policy and relevant risk appetite statements are approved.</t>
  </si>
  <si>
    <t>Alignment of the remuneration policy with institution's environmental risk-related objectives</t>
  </si>
  <si>
    <t xml:space="preserve">The remuneration policies of LHV provide that the determination of variable remuneration shall take into account the specifics of a particular role of the individual and should be based on relevant quantitative or qualitative criteria. The criteria applied shall take into account the risk strategy and business objectives of LHV, which include sustainability related objectives. General principles of risk consideration are set out. Performance criteria shall be in line with sound and effective risk management principles and shall take into account the long-term interests of the organisation, including not encourage excessive risk-taking. The criteria for performance assessment should not include solely indicators on efficiency such as profit, revenue or volumes. Examples of qualitative criteria may include achievement of strategic objectives, values-based conduct, adherence to the risk management policy as well as adherence to internal or external regulations. </t>
  </si>
  <si>
    <t>Risk management</t>
  </si>
  <si>
    <t>Integration of short-, medium- and long-term effects of environmental factors and risks in the risk framework</t>
  </si>
  <si>
    <t>ESG risk is defined as one of the main risk categories within LHV Risk Management Policy, which is approved by the Supervisory Council. As per the Risk Management Policy  the Supervisory Council is responsible for approving relevant risk policies and risk appetite. ESG Risk Policy and risk appetite shall be approved in 2023.</t>
  </si>
  <si>
    <t>(k)</t>
  </si>
  <si>
    <t>Definitions, methodologies and international standards on which the environmental risk management framework is based</t>
  </si>
  <si>
    <t>(l)</t>
  </si>
  <si>
    <t>Processes to identify, measure and monitor activities and exposures (and collateral where applicable) sensitive to environmental risks, covering relevant transmission channels</t>
  </si>
  <si>
    <t>(m)</t>
  </si>
  <si>
    <t>Activities, commitments and exposures contributing to mitigate environmental risks</t>
  </si>
  <si>
    <t>For the mitigation of risks associated with environmental factors exclusion lists are used: clients involved in non-environmental friendly business activities fall outside of credit risk appetite. Additionally the assessments of credit collaterals' market values take physical risks into account: collaterals heavily impacted on physical risks are either not accepted or the market valuerespectively deducted. In order to understand counterparty's capacity to manage environmental risks a dedicated ESG risk questionnaire and ESG risk rating is being used in corporate banking credit processes.</t>
  </si>
  <si>
    <t>(n)</t>
  </si>
  <si>
    <t>Implementation of tools for identification, measurement and management of environmental risks</t>
  </si>
  <si>
    <t>1) At the counterparty-level ESG rating is used as a tool to identify and monitor ESG risks.
2) At the portfolio-level credit portfolio CO2 monitoring was introduced in 2022.
3) In 2023 materiality asessment is planned.</t>
  </si>
  <si>
    <t>(o)</t>
  </si>
  <si>
    <t>Results and outcome of the risk tools implemented and the estimated impact of environmental risk on capital and liquidity risk profile</t>
  </si>
  <si>
    <t>In short-term perspective the impact of environmental risks towards credit, market and operational risk is assessed rather low. Due to lack of data comprehensive assessments towards medium- and long-term perspective have not been conducted yet.</t>
  </si>
  <si>
    <t>(p)</t>
  </si>
  <si>
    <t>Data availability, quality and accuracy, and efforts to improve these aspects</t>
  </si>
  <si>
    <t xml:space="preserve">The identification of data needed is in progress, specially data needed to assess risks over the medium- and long-term perspective. Sectoral discussions with relevant state authorities have been initiated to establish more centralized approach towards local, i.e. Estonia related environmental factors and possible negative changes in environment and climate. Further scientific research is likely needed. LHV has also started to collect the ESG data related to credit clients and their collaterals. This includes both collection of data from the clients (ESG questionnaire, information on taxonomy eligible and aligned activities etc.), as well as collection of data from external sources and databases. </t>
  </si>
  <si>
    <t>(q)</t>
  </si>
  <si>
    <t>Description of limits to environmental risks (as drivers of prudential risks) that are set, and triggering escalation and exclusion in the case of breaching these limits</t>
  </si>
  <si>
    <t>(r)</t>
  </si>
  <si>
    <t>Description of the link (transmission channels) between environmental risks with credit risk, liquidity and funding risk, market risk, operational risk and reputational risk in the risk management framework</t>
  </si>
  <si>
    <t xml:space="preserve">Transmission channels are considered as follows.
Operational risk - ESG factors may impact operational risk and compliance through following transmission channels:
•	Business Continuity: ESG factors, especially climate and environmental factors directly impact LHV and/or its critical partners’ business continuity.
•	Reporting &amp; tax, data governance: LHV inability to provide accurate and timely ESG related internal or external reports, especially due to lack of needed data.
•	Legal risk (excluding compliance): Litigation due to inability to reach publicly declared or contractual ESG goals.
•	Conduct risk: Litigation due to LHV’s inappropriate conduct related to ESG advice in the transition process and /or related to ESG products. 
•	Compliance risk: Breach of ESG related external requirements. 
•	Reputational risk: LHV’s and/or its asset/client/product portfolio not in accordance with customers’ and/or investors’ ESG expectations.
Credit risk - the transmission channels how ESG factors may negatively affect credit risk in credit portfolios are following:
•	ESG factors impact credit clients, their assets or their supply chain, which negatively influences the clients’ financial stability.
•	ESG factors, especially climate and environmental factors negatively impact credit collaterals.
Market risk - The transmission channels how ESG factors may affect market risk may mostly manifest through issuers or through the prices of securities' underlying assets. </t>
  </si>
  <si>
    <t>Adjustment of the institution's business strategy to integrate social factors and risks taking into account the impact of social risk on the institution's business environment, business model, strategy and financial planning</t>
  </si>
  <si>
    <t xml:space="preserve">While banks and financial institutions play an integral part in driving economic growth, they also have the power to impact individual lives and communities' overall wellbeing. Our business is always conducted with integrity, transparency, and ethics in mind, with the utmost emphasis on fair dealing and respect towards our partners, customers, and employees. LHV is using leverage to promote high ethical standards and inclusive approach in all customer, investor, and employee relations. 
Social objectives and considerations are integrated into our everyday operations and we are actively improving the processes of managing and mitigating the social risks associated with our business engagements.  Social risks which we address involve social factors that may have a positive or negative impact on the financial performance or solvency of a counterparty such as the rights, well-being and interests of people and communities including (in)equality, health, inclusiveness, labour relations, workplace health and safety, human capital, and communities. 
</t>
  </si>
  <si>
    <t>Objectives, targets and limits to assess and address social risk in short-term, medium-term and long-term, and performance assessment against these objectives, targets and limits, including forward-looking information in the design of business strategy and processes</t>
  </si>
  <si>
    <t xml:space="preserve">LHV has a separate ESG Policy in place, which incudes high level qualitative statements on ESG, incl. social risk related objectives. We have decided to focus primarily on five UN Sustainable Development Goals, the achievement of which we can influence the most. SDG 1: No poverty and SDG 8: Decent work and economic growth are one of those focus areas. There are several activities internally defined, both short-, medium- and long term, to reach the goals. </t>
  </si>
  <si>
    <t>Policies and procedures relating to direct and indirect engagement with new or existing counterparties on their strategies to mitigate and reduce socially harmful activities</t>
  </si>
  <si>
    <t>For the mitigation of risks associated with social factors exclusion lists are used: clients involved in such business activities fall outside of credit risk appetite. In order to understand counterparty's capacity to manage social risks a dedicated ESG risk questionnaire and ESG risk rating is being used in corporate banking credit processes.</t>
  </si>
  <si>
    <r>
      <t>Responsibilities of the management body for setting the risk framework, supervising and managing the implementation of the objectives, strategy and policies in the context of social risk management covering</t>
    </r>
    <r>
      <rPr>
        <sz val="11"/>
        <rFont val="Calibri"/>
        <family val="2"/>
        <charset val="186"/>
        <scheme val="minor"/>
      </rPr>
      <t xml:space="preserve"> counterparties</t>
    </r>
    <r>
      <rPr>
        <sz val="11"/>
        <rFont val="Calibri"/>
        <family val="2"/>
        <scheme val="minor"/>
      </rPr>
      <t>' approaches to:</t>
    </r>
  </si>
  <si>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</si>
  <si>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</si>
  <si>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</si>
  <si>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</si>
  <si>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</si>
  <si>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</si>
  <si>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</si>
  <si>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</si>
  <si>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The ESG projects are regularly steered by the ESG SteerCo, which consist of different LHV Group company Management Board members. In 2023 a separate ESG Risk Policy shall be established with more detailed allocation of tasks and responsibilities related to ESG risk monitoring and reporting.</t>
  </si>
  <si>
    <t>Lines of reporting and frequency of reporting relating to social risk</t>
  </si>
  <si>
    <t>Alignment of the remuneration policy in line with institution's social risk-related objectives</t>
  </si>
  <si>
    <t>Definitions, methodologies and international standards on which the social risk management framework is based</t>
  </si>
  <si>
    <t>ESG risk is defined as one of the main risk categories within LHV Risk Management Policy, which is approved by the Supervisory Council. As per Risk Management Policy  Supervisory Council is responsible for approving relevant risk policies and risk appetite. ESG Risk Policy and risk appetite shall be approved in 2023.</t>
  </si>
  <si>
    <t>Processes to identify, measure and monitor activities and exposures (and collateral wher applicable) sensitive to social risk, covering relevant transmission channels</t>
  </si>
  <si>
    <t>Activities, commitments and assets contributing to mitigate social risk</t>
  </si>
  <si>
    <t>For the mitigation of risks associated with social factors exclusion lists are used: clients involved in business activities included in this list fall outside of credit risk appetite. In order to understand counterparty's capacity to manage social risks a dedicated ESG risk questionnaire and ESG risk rating is being used in corporate banking credit processes.</t>
  </si>
  <si>
    <t>Implementation of tools for identification and management of social risk</t>
  </si>
  <si>
    <t>Description of setting limits to social risk and cases to trigger escalation and exclusion in the case of breaching these limits</t>
  </si>
  <si>
    <t xml:space="preserve">Transmission channels are concidered as follows.
Operational risk - ESG factors may impact operational risk and compliance through following transmission channels:
•	Business Continuity: ESG factors, especially climate and environmental factors directly impact LHV and/or its critical partners’ business continuity.
•	Reporting &amp; tax, data governance: LHV inability to provide accurate and timely ESG related internal or external reports, especially due to lack of needed data.
•	Legal risk (excluding compliance): Litigation due to inability to reach publicly declared or contractual ESG goals.
•	Conduct risk: Litigation due to LHV’s inappropriate conduct related to ESG advice in the transition process and /or related to ESG products. 
•	Compliance risk: Breach of ESG related external requirements. 
•	Reputational risk: LHV’s and/or its asset/client/product portfolio not in accordance with customers’ and/or investors’ ESG expectations.
Credit risk - the transmission channels how ESG factors may negatively affect credit risk in credit portfolios are following:
•	ESG factors impact credit clients, their assets or their supply chain, which negatively influences the clients’ financial stability.
•	ESG factors, especially climate and environmental factors negatively impact credit collaterals.
Market risk - The transmission channels how ESG factors may affect market risk may mostly manifest through issuers or through the prices of securities' underlying assets. </t>
  </si>
  <si>
    <t>Institution's integration in their governance arrangements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</si>
  <si>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</si>
  <si>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</si>
  <si>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</si>
  <si>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</si>
  <si>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</si>
  <si>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</si>
  <si>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</si>
  <si>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</si>
  <si>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</si>
  <si>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</si>
  <si>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</si>
  <si>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1) In 2022 an ESG risk assessment methodology accompanied with ESG rating was introduced in loan origination process. This ESG risk assessment is mandatory in case of new loans, as well as in case any material changes are made into loan agreement. For loan exposures starting from 500 th EUR, which are associated with high or medium environmental or social risk, a more comprehensive assessment of the counterparty's  ESG risks management system, capacity and track record is carried out.
2) For high risk counterparties from ML/TF risk perspective enhanced due dilligence is being applied both in the onboarding, as well in ongoing monitoring processes. Counterparties' governance performance is one of the areas in scope.</t>
  </si>
  <si>
    <t>Sector/subsector</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</si>
  <si>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</si>
  <si>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</si>
  <si>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</si>
  <si>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</si>
  <si>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</si>
  <si>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</si>
  <si>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</si>
  <si>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</si>
  <si>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</si>
  <si>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</si>
  <si>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</si>
  <si>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</si>
  <si>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</si>
  <si>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</si>
  <si>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</si>
  <si>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</si>
  <si>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</si>
  <si>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</si>
  <si>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</si>
  <si>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</si>
  <si>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</si>
  <si>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</si>
  <si>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</si>
  <si>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</si>
  <si>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</si>
  <si>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</si>
  <si>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</si>
  <si>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</si>
  <si>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</si>
  <si>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</si>
  <si>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</si>
  <si>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</si>
  <si>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</si>
  <si>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</si>
  <si>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</si>
  <si>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</si>
  <si>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</si>
  <si>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</si>
  <si>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</si>
  <si>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</si>
  <si>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</si>
  <si>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</si>
  <si>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</si>
  <si>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</si>
  <si>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</si>
  <si>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</si>
  <si>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</si>
  <si>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</si>
  <si>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</si>
  <si>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</si>
  <si>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</si>
  <si>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</si>
  <si>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</si>
  <si>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</si>
  <si>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</si>
  <si>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</si>
  <si>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</si>
  <si>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</si>
  <si>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</si>
  <si>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</si>
  <si>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</si>
  <si>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</si>
  <si>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</si>
  <si>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</si>
  <si>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</si>
  <si>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</si>
  <si>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</si>
  <si>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</si>
  <si>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</si>
  <si>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</si>
  <si>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</si>
  <si>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In regards to columns i-k:</t>
  </si>
  <si>
    <t>To assess our counterparty's GHG emissions in scopes 1, 2 and 3 we have chosen PCAF methodology. In 2022 we did a preliminary assessment of financed GHG emmissions of lending activities in four asset classes using PCAF methodology: business loans, commercial real estate, mortgages, motor vehicle loans. These results are found in our 2022 Annual Report. Due to data limitations, we did not jet disclose the results of the counterparty's scope 3 GHG emmissions. We strive to improve the data quality by obtaining more specific information directly from our clients in the coming years to ensure more accurate results. Based on these evaluations for various asset classes, we will be able to disclose information about our financed emissions as well as set emission reduction targets in the future.</t>
  </si>
  <si>
    <t>Counterparty sector</t>
  </si>
  <si>
    <t>Total gross carrying amount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</si>
  <si>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</si>
  <si>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</si>
  <si>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</si>
  <si>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</si>
  <si>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</si>
  <si>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</si>
  <si>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</si>
  <si>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</si>
  <si>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</si>
  <si>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</si>
  <si>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</si>
  <si>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</si>
  <si>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</si>
  <si>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</si>
  <si>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</si>
  <si>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</si>
  <si>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</si>
  <si>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</si>
  <si>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</si>
  <si>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</si>
  <si>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</si>
  <si>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</si>
  <si>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</si>
  <si>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At this stage LHV Group is not yet estimating our sectoral alignment to the International Energy Agency (IEA) Net Zero Emissions by 2050 Scenario. As regards to our plans to implement a method to estimate and disclose that information, we are fully committed to the UN Sustainable Development Goals and to aligning our activities with the Paris Climate Agreement's goals. Our intention for 2023 is to use a validated framework for setting science-based emission reduction targets for carbon-intensive sectors. This will enable us to take next steps on the pathway towards reaching Net Zero by 2050.</t>
  </si>
  <si>
    <t>Sector</t>
  </si>
  <si>
    <t>NACE Sectors (a minima)</t>
  </si>
  <si>
    <t>Portfolio gross carrying amount (Mn EUR)</t>
  </si>
  <si>
    <t>Alignment metric**</t>
  </si>
  <si>
    <t>Year of reference</t>
  </si>
  <si>
    <t>Distance to IEA NZE2050 in % ***</t>
  </si>
  <si>
    <t>Target (year of reference + 3 years)</t>
  </si>
  <si>
    <t>Power</t>
  </si>
  <si>
    <t>Please refer to the list below*</t>
  </si>
  <si>
    <t xml:space="preserve">Fossil fuel combustion </t>
  </si>
  <si>
    <t>Automotive</t>
  </si>
  <si>
    <t>Aviation</t>
  </si>
  <si>
    <t xml:space="preserve">Maritime transport </t>
  </si>
  <si>
    <t>Cement, clinker and lime production</t>
  </si>
  <si>
    <t xml:space="preserve">Iron and steel, coke, and metal ore production </t>
  </si>
  <si>
    <t>Chemicals</t>
  </si>
  <si>
    <t>… potential additions relavant to the business model of the institution</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</si>
  <si>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</si>
  <si>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</si>
  <si>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</si>
  <si>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</si>
  <si>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</si>
  <si>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</si>
  <si>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</si>
  <si>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</si>
  <si>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</si>
  <si>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</si>
  <si>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</si>
  <si>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</si>
  <si>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</si>
  <si>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</si>
  <si>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</si>
  <si>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</si>
  <si>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</si>
  <si>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</si>
  <si>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</si>
  <si>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</si>
  <si>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</si>
  <si>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</si>
  <si>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Based on the data available in the Carbon Majors Database, LHV has not identified exposures referred to herein.</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</si>
  <si>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</si>
  <si>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</si>
  <si>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</si>
  <si>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</si>
  <si>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</si>
  <si>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</si>
  <si>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</si>
  <si>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</si>
  <si>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</si>
  <si>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</si>
  <si>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</si>
  <si>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</si>
  <si>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</si>
  <si>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</si>
  <si>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</si>
  <si>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</si>
  <si>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</si>
  <si>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Reporting date</t>
  </si>
  <si>
    <t xml:space="preserve">LHV Supervisory Council has approved ESG Policy, which defines LHV high level sustainability goals. Additionally  Supervisory Council is responsible for approving ESG risk policy and risk appetite statements, as well as the supervision of their implementation. 
Management Board is responsible for implementing risk policies and ensuring there are sufficient resources in place for this purpose. 
In the Risk Management Policy the Supervisory Council has defined the three lines of defence model to be applied related to internal control and risk management frameworks. This means both in business lines as well as in control functions (risk management, compliance and internal audit functions) sufficient financial and human resources must be in place to effectively perform their tasks related to ESG risk management. Additionally there is a dedicated ESG team in place to run the ESG projects, as well as support relevant units with ESG competence and knowledge. The ESG projects are regularly steered by the ESG SteerCo, which consist of different LHV Group company Management Board members. </t>
  </si>
  <si>
    <t>1) At the counterparty-level ESG rating is used as a tool to identify and monitor ESG risks.
2) In 2023 materiality assessment is planned.</t>
  </si>
  <si>
    <t>1) A materiality assessment was conducted in 2020 to identify main areas LHV is impacted by ESG factors and where LHV can positively impact sustainable development. In 2023 new materiality assessment is planned prior to approving the ESG Risk Policy and relevant risk appetite statements. The materiality assessment shall be conducted against all main risk categories and across all business lines.
2) In 2022 an ESG risk assessment methodology accompanied with ESG rating model was introduced in loan origination process. This ESG risk assessment is mandatory in case of new loans, as well as in case any material changes are made into loan agreement. In order to identify counterparties which are exposed directly or indirectly to increased risk associated with ESG factors, we are using heatmap that highlight social risks of each individual economic subsector on a scaling system. For loan exposures starting from 500 th EUR, which are associated with high or medium environmental or social risk, a more comprehensive assessment of the counterparty's  ESG risks management system, capacity and track record is carried out.</t>
  </si>
  <si>
    <t>LHV has defined an exclusion list for business activities that fall outside of the credit risk appetite. The list is created considering such activities' negative impact on different ESG factors. Only the Supervisory Council has the authority to breach those limitations.</t>
  </si>
  <si>
    <t xml:space="preserve">1) A materiality assessment was conducted in 2020 to identify main areas where LHV is impacted by ESG factors and where LHV can positively impact sustainable development. In 2023 new materiality assessment is planned prior to approving ESG Risk Policy and relevant risk appetite statements. The materiality assessment shall be conducted against all main risk categories and across all business lines.
2) In 2022 an ESG risk assessment methodology combined with ESG rating model was introduced in the loan origination process. This ESG risk assessment is mandatory in case of new loans, as well as in case any material changes are made to a loan agreement. In order to identify counterparties which are exposed directly or indirectly to increased risk associated with ESG factors, we are using heatmap that highlight environmental and social risks of each individual economic subsector on a scaling system. For loan exposures starting from 500 th EUR, which are associated with high or medium environmental or social risk, a more comprehensive assessment of the counterparty's  ESG risks management system, capacity and track record is carried out.
</t>
  </si>
  <si>
    <t>LHV has defined an exclusion list for business activities that fall outside of the credit risk appetite. The list is created considering such activities' negative impact on different ESG factors.</t>
  </si>
  <si>
    <t>LHV Supervisory Council has approved the ESG Policy, which defines LHV high level sustainability goals. Additionally the Supervisory Council is responsible for approving the ESG risk policy and risk appetite statements, as well as to conduct the supervision of their implementation. Management Board is responsible for implementing risk policies and ensuring there are sufficient resources in place for this purpose. 
In the Risk Management Policy the Supervisory Council has defined the three lines of defence model to be applied related to internal control and risk managemenet frameworks. This means both in business lines as well as in control functions (risk management, compliance and internal audit functions) sufficient financial and human resources must be in place to effectively perform their tasks related to ESG risk management. Additionally there is a dedicated ESG team in place to run the ESG projects, as well as support relevant units with ESG competence and knowledge. The ESG projects are regularly steered by the ESG SteerCo, which consist of different LHV Group company Management Board members. 
Additionally:
1) In credit processes Credit Committee and Retail Banking Credit Committee have the authorities to make credit decisions for higher risk clients. Within those processes ESG aspects are in the scope as well.
2) In the client onboarding processes Risk Client Acceptance Committee and Financial Intermediaries Client Acceptance Committee have the authoroties to make client onboarding decisions for higher risk clients. Within those processes ESG aspects are in the scope as well.</t>
  </si>
  <si>
    <t>Amendment marking:</t>
  </si>
  <si>
    <t>Amendment date 28 August 2023; original date of the report 3 April 2023</t>
  </si>
  <si>
    <t>1) Figures in column b disclosed</t>
  </si>
  <si>
    <t>2) Figures in columns l - p disclosed</t>
  </si>
  <si>
    <t>3) Division of gross carrying amount revised in column a</t>
  </si>
  <si>
    <t>Figures disclosed in this template 28 August 2023, original date of the report 3 April 2023</t>
  </si>
  <si>
    <t>IRRBB - Interest Rate Risk for the Banking Book</t>
  </si>
  <si>
    <t>Template 1_IRRB_Material_Currency_1</t>
  </si>
  <si>
    <t>Template 1_IRRB_Material_Currency_2</t>
  </si>
  <si>
    <t>Template 1_IRRB_Material_Currency_3</t>
  </si>
  <si>
    <t>Template 6_IRRBB_Additional</t>
  </si>
  <si>
    <t>Template 7_Assumptions</t>
  </si>
  <si>
    <t>Material Currency</t>
  </si>
  <si>
    <t>Please consult the instructions to fill-in the IRRBB templates</t>
  </si>
  <si>
    <t>Unit: thousands of Euros</t>
  </si>
  <si>
    <t>Section A: Maturity schedule for notional repricing cash flows according to contractual conditions</t>
  </si>
  <si>
    <t>Section B: Maturity schedule for notional repricing cash flows after modelling assumptions</t>
  </si>
  <si>
    <t>Fill-in the Yellow cells only</t>
  </si>
  <si>
    <t>Section A1: 
Instruments  without specified maturity or repricing</t>
  </si>
  <si>
    <t xml:space="preserve">Section A2: Notional repricing cash flows for fixed rate instruments
</t>
  </si>
  <si>
    <t xml:space="preserve">Section A3: Notional repricing cash flows for floating rate instruments
</t>
  </si>
  <si>
    <t xml:space="preserve">Section B1: Notional repricing cash flows for instruments without specified maturity or repricing
</t>
  </si>
  <si>
    <t xml:space="preserve">Section B2: Notional repricing cash flows for fixed rate instruments
</t>
  </si>
  <si>
    <t xml:space="preserve">Section B3: Notional repricing cash flows for floating rate instruments
</t>
  </si>
  <si>
    <t>Overnight</t>
  </si>
  <si>
    <t>Overnight &lt; tCF ≤  1 month</t>
  </si>
  <si>
    <t>1 month &lt; tCF ≤  3 months</t>
  </si>
  <si>
    <t>3 months &lt; tCF ≤  6 months</t>
  </si>
  <si>
    <t>6 months &lt; tCF ≤  9 months</t>
  </si>
  <si>
    <t>9 months &lt; tCF ≤  1 Year</t>
  </si>
  <si>
    <t>1 Year &lt; tCF ≤  1.5 Years</t>
  </si>
  <si>
    <t>1.5 Years &lt; tCF ≤  2 Years</t>
  </si>
  <si>
    <t>2 Years &lt; tCF ≤  3 Years</t>
  </si>
  <si>
    <t>3 Years &lt; tCF ≤  4 Years</t>
  </si>
  <si>
    <t>4 Years &lt; tCF ≤  5 Years</t>
  </si>
  <si>
    <t>5 Years &lt; tCF ≤  6 Years</t>
  </si>
  <si>
    <t>6 Years &lt; tCF ≤  7 Years</t>
  </si>
  <si>
    <t>7 Years &lt; tCF ≤  8 Years</t>
  </si>
  <si>
    <t>8 Years &lt; tCF ≤  9 Years</t>
  </si>
  <si>
    <t>9 Years &lt; tCF ≤  10 Years</t>
  </si>
  <si>
    <t>10 Years &lt; tCF ≤  15 Years</t>
  </si>
  <si>
    <t>15 Years &lt; tCF ≤  20 Years</t>
  </si>
  <si>
    <t>tCF &gt;  20 Years</t>
  </si>
  <si>
    <t>Assets</t>
  </si>
  <si>
    <t>Banking book</t>
  </si>
  <si>
    <t>Of which: Central Bank</t>
  </si>
  <si>
    <t>Of which: Credit Institutions</t>
  </si>
  <si>
    <t xml:space="preserve">Derivatives </t>
  </si>
  <si>
    <t>Total assets of the banking book</t>
  </si>
  <si>
    <t>Liabilities</t>
  </si>
  <si>
    <t>Debt securities issued</t>
  </si>
  <si>
    <t>Non-Maturity Deposits: Retail Transactional</t>
  </si>
  <si>
    <t>Non-Maturity Deposits: Retail Non-Transactional</t>
  </si>
  <si>
    <t>Non-Maturity Deposits: Wholesale non-financial</t>
  </si>
  <si>
    <t>Non-Maturity Deposits: Wholesale financial</t>
  </si>
  <si>
    <t>Deposits other than non-maturity</t>
  </si>
  <si>
    <t>Total liabilities of the banking book</t>
  </si>
  <si>
    <t>Net amounts</t>
  </si>
  <si>
    <t>Net amounts of the banking book</t>
  </si>
  <si>
    <t>Contingent Assets</t>
  </si>
  <si>
    <t>Contingent Liabilities</t>
  </si>
  <si>
    <t>Net amounts of off-balance sheet items</t>
  </si>
  <si>
    <t>Net positions</t>
  </si>
  <si>
    <t>The assumptions regarding the calculation of these datapoints must be explained below. Please consult the instructions to fill-in the IRRBB templates</t>
  </si>
  <si>
    <t>Shock arising from exposures in:</t>
  </si>
  <si>
    <t>Other material currencies</t>
  </si>
  <si>
    <t>Data point</t>
  </si>
  <si>
    <t>Description</t>
  </si>
  <si>
    <t>Amount</t>
  </si>
  <si>
    <t>Outcome of the article 98(5) CRD IV shock (according to paragraph 113 EBA/GL/2018/02)</t>
  </si>
  <si>
    <t xml:space="preserve">   ∆ Economic Value of Equity under a Parallel Shock Down</t>
  </si>
  <si>
    <t xml:space="preserve">   ∆ Economic Value of Equity under a Parallel Shock Up</t>
  </si>
  <si>
    <t>Specified size of interest rate shocks in bps (according to paragraph 114 of EBA/GL/2018/02)</t>
  </si>
  <si>
    <t xml:space="preserve">   Paralell</t>
  </si>
  <si>
    <t xml:space="preserve">   Short</t>
  </si>
  <si>
    <t xml:space="preserve">   Long</t>
  </si>
  <si>
    <t>Outcome of the supervisory outlier test (according to paragraph 114 EBA GL/2018/02)</t>
  </si>
  <si>
    <t xml:space="preserve">   Parallel Shock Down</t>
  </si>
  <si>
    <t xml:space="preserve">   Parallel Shock Up</t>
  </si>
  <si>
    <t xml:space="preserve">   Short Rates Shock Down</t>
  </si>
  <si>
    <t xml:space="preserve">   Short Rates Shock Up</t>
  </si>
  <si>
    <t xml:space="preserve">   Steepener</t>
  </si>
  <si>
    <t xml:space="preserve">   Flattener</t>
  </si>
  <si>
    <t>Forecasted Net Interest Income expected within 12 months in a baseline scenario</t>
  </si>
  <si>
    <t>Change in the forecasted Net Interest income within 12 months under a parallel interest rate shock down</t>
  </si>
  <si>
    <t>Forecasted Net interest income within 12 months after a parallel interest rate shock down</t>
  </si>
  <si>
    <t>Change in the forecasted Net Interest income within 12 months under a parallel interest rate shock up</t>
  </si>
  <si>
    <t>Forecasted Net interest income within 12 months after a parallel interest rate shock up</t>
  </si>
  <si>
    <t>Forecasted Earnings expected within 12 months in a baseline scenario</t>
  </si>
  <si>
    <t>Change in the forecasted Earnings within 12 months under a parallel interest rate shock down</t>
  </si>
  <si>
    <t>Forecasted Earnings  within 12 months after a parallel interest rate shock down</t>
  </si>
  <si>
    <t>Change in the forecasted Earnings within 12 months under a parallel interest rate shock up</t>
  </si>
  <si>
    <t>Forecasted Earnings  within 12 months after a parallel interest rate shock up</t>
  </si>
  <si>
    <t>Assets in the Banking Book with embedded automatic optionality / Total Assets in the Banking Book</t>
  </si>
  <si>
    <t>Liabilities in the Banking Book with embedded automatic optionality / Total Liabilities in the Banking Book</t>
  </si>
  <si>
    <t>Assets in the Banking Book with embedded behavioural optionality / Total Assets in the Banking Book</t>
  </si>
  <si>
    <t>Liabilities in the Banking Book with embedded behavioural optionality / Total Liabilities in the Banking Book</t>
  </si>
  <si>
    <t>Section "Questions"</t>
  </si>
  <si>
    <t>Supervisory standard shock</t>
  </si>
  <si>
    <t>According to EBA GL 2018/02, Chapter 4.5, Paragrahps 113 and 114, institutions should report to the competent authority the change in economic value of equity (∆ EVE) that results from calculating the outcome of the standard shock, as referred to in Article 98(5) of Directive 2013/36/EU and in the Guidelines. When calculating the outcome of the standard shock, institutions apply some assumptions. Please explain below some of these assumptions by replying to the below stated questions.</t>
  </si>
  <si>
    <t>1 - Does the institution has more than 4 material currencies according to paragraph 115(l)? If yes, please provide a list material currencies include in Other Material Currency using the currency ISO codes, as well as the specified interest rate shock used according to the methodology prescribed in Annex III of the EBA/GL/2018/02.</t>
  </si>
  <si>
    <t>Answer:</t>
  </si>
  <si>
    <t>Comments:</t>
  </si>
  <si>
    <t>The institution does not have more than 4 material currencies according to paragraph 115(l).</t>
  </si>
  <si>
    <t>2 - Which risk-free yield curves have been used in order to compute the supervisory standard shock ?</t>
  </si>
  <si>
    <t>Please read the instructions before answering the question</t>
  </si>
  <si>
    <t>EUR swap curve (zero curve) has been used in order to compute the supervisory standard shock. Linear interpolation has been used.</t>
  </si>
  <si>
    <t>According to the paragraphs 116 of the EBA GL 2018/02, when computing the effect of the supervisory outlier test on their economic value of equity, institutions should use one of the calculation methods set out in Annex I and Annex II.</t>
  </si>
  <si>
    <t>3 - Which IRRBB Measurement Methods from Annexes I and II have been used to compute the supervisory standard shock and earnings measures?</t>
  </si>
  <si>
    <t>Method (Annex I and II)</t>
  </si>
  <si>
    <t>For earnings:</t>
  </si>
  <si>
    <t>Cash flows partially or fully conditional on interest rate scenario</t>
  </si>
  <si>
    <t>Main assumptions:</t>
  </si>
  <si>
    <t>The repricing terms of demand deposits of households and non-financial corporations vary between 1 day and 5 years, depending on their interest rate sensitivity. For deposits of financial institutions, immediate repricing is assumed. A 0% interest rate floor is applied to deposits of retail customers. For term deposits, contractual maturities are used. For loans, contract-specific interest rate floors are used. Conditional prepayment rate is used in the assessment of the early repayment of loans.</t>
  </si>
  <si>
    <t>For economic value:</t>
  </si>
  <si>
    <t>4 - Have commercial margins and other spread components been excluded in the computation of the supervisory standard shock and in the reporting of data required in Templates 1-3 "IRRBB_MaterialCurrency"? If yes, please provide an explanation of the methodology used to exclude them.</t>
  </si>
  <si>
    <t>Commercial margins and other spread components have been included.</t>
  </si>
  <si>
    <t>5 - Have pension obligations and pension plan assets been included in the computation of the supervisory standard shock and in earnings metrics, and in the reporting of data required in Templates 1-3 "IRRBB_MaterialCurrency"? If yes, please provide an explanation on how they were incorporated in the methodology to compute the supervisory standard shock and NII/Earnings metrics.</t>
  </si>
  <si>
    <t>6 - Have any other material assumptions underlying the calculation of the supervisory standard shock and in earnings metrics changed since the STE for SREP data collection was last submitted? Please answer "Yes" or "No".</t>
  </si>
  <si>
    <t>If yes, please list the changes, the reasons and the impact:</t>
  </si>
  <si>
    <t>7 - Which items have been included in lines "Other" in Templates 1-3 "IRRBB_Material_Currency"?</t>
  </si>
  <si>
    <t>Other Assets:</t>
  </si>
  <si>
    <t>Assets due from central banks, credit institutions and other financial institutions.</t>
  </si>
  <si>
    <t>Other Liabilities:</t>
  </si>
  <si>
    <t>There are no "Other" items.</t>
  </si>
  <si>
    <t>Please answer to all of the following questions. Please consult the instructions to fill-in the IRRBB templates.</t>
  </si>
  <si>
    <t>1 - What are the main modelling assumptions underlying the modelled cash-flows by type of item?</t>
  </si>
  <si>
    <t>2 - How have products with embedded automatic optionality been treated in the banking book?</t>
  </si>
  <si>
    <t>Assets:</t>
  </si>
  <si>
    <t>For loans, contract-specific interest rate floors are used (base rate floors and total interest rate floors).</t>
  </si>
  <si>
    <t>Liabilities:</t>
  </si>
  <si>
    <t>A 0% interest rate floor is applied to deposits of retail customers.</t>
  </si>
  <si>
    <t>3 - How have products with embedded behavioural optionality been treated in the banking book?</t>
  </si>
  <si>
    <t>An estimation of the average prepayment rate based on historic observation has been carried out in order to account for automatic optionality of loan portfolio.</t>
  </si>
  <si>
    <t>Loans subject to prepayment modelling:</t>
  </si>
  <si>
    <t>thousands of euros</t>
  </si>
  <si>
    <t>Average maturity before prepayment modelling:</t>
  </si>
  <si>
    <t>years</t>
  </si>
  <si>
    <t>Average modelled prepayment rate:</t>
  </si>
  <si>
    <t>% CPR</t>
  </si>
  <si>
    <t>The basis for making behavioural assumptions for NMDs is the simplified approach described in the EBA Regulatory Technical Standards (EBA/RTS/2022/09).</t>
  </si>
  <si>
    <t>Average repricing maturity of Non-maturity deposits:</t>
  </si>
  <si>
    <t>Retail Transactional</t>
  </si>
  <si>
    <t>Retail Non-Transactional</t>
  </si>
  <si>
    <t>Wholesale non-financial</t>
  </si>
  <si>
    <t>Total Stock of Core deposits</t>
  </si>
  <si>
    <t>Proportion of core deposits / Stock of Non-Maturity deposits:</t>
  </si>
  <si>
    <t>4 - How have non-performing exposures (NPE) been treated in the calculation of figures presented in the “6_InterestRate_additional”? Please describe the methodology you have applied in the aforementioned calculations and in the reporting of data required in Templates 1-3 "IRRBB_Material_Currency" as well.</t>
  </si>
  <si>
    <t>As the NPE ratio is lower than 2%, NPEs are excluded from the calculation.</t>
  </si>
  <si>
    <t>5 -  What other assumptions have been applied in order to report Templates 1 to 3 "IRRBB_Material_ Currency" and in Template "6_IRRBB_Additional" that have not already been explained?</t>
  </si>
  <si>
    <t>Due to the fact that the bond portfolio is measured in amortised cost, there are no effects of the market value changes of instruments and the risk to earnings is limited to interest income and expenses. Therefore the data points 14, 15, 16 are equal to 17, 18, 19 in Template "6_IRRBB_Additional".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</si>
</sst>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 ???/???"/>
    <numFmt numFmtId="166" formatCode="#\ ??/12"/>
    <numFmt numFmtId="167" formatCode="#,##0.0"/>
  </numFmts>
  <fonts count="194" x14ac:knownFonts="1">
    <font>
      <sz val="11"/>
      <color theme="1"/>
      <name val="Calibri"/>
      <family val="2"/>
      <charset val="186"/>
      <scheme val="minor"/>
    </font>
    <font>
      <b/>
      <sz val="11"/>
      <color theme="1"/>
      <name val="Calibri"/>
      <family val="2"/>
      <charset val="186"/>
      <scheme val="minor"/>
    </font>
    <font>
      <u/>
      <sz val="11"/>
      <color theme="10"/>
      <name val="Calibri"/>
      <family val="2"/>
      <charset val="186"/>
      <scheme val="minor"/>
    </font>
    <font>
      <u/>
      <sz val="11"/>
      <color theme="10"/>
      <name val="Calibri"/>
      <family val="2"/>
      <scheme val="minor"/>
    </font>
    <font>
      <sz val="11"/>
      <color theme="1"/>
      <name val="Calibri"/>
      <family val="2"/>
      <scheme val="minor"/>
    </font>
    <font>
      <sz val="12"/>
      <name val="Calibri"/>
      <family val="2"/>
      <scheme val="minor"/>
    </font>
    <font>
      <sz val="9"/>
      <name val="Calibri"/>
      <family val="2"/>
      <scheme val="minor"/>
    </font>
    <font>
      <sz val="11"/>
      <name val="Calibri"/>
      <family val="2"/>
      <scheme val="minor"/>
    </font>
    <font>
      <b/>
      <sz val="11"/>
      <name val="Calibri"/>
      <family val="2"/>
      <scheme val="minor"/>
    </font>
    <font>
      <sz val="9"/>
      <name val="Calibri Light"/>
      <family val="2"/>
      <scheme val="major"/>
    </font>
    <font>
      <sz val="9"/>
      <color theme="1"/>
      <name val="Calibri"/>
      <family val="2"/>
      <scheme val="minor"/>
    </font>
    <font>
      <b/>
      <sz val="11"/>
      <color theme="1"/>
      <name val="Calibri"/>
      <family val="2"/>
      <scheme val="minor"/>
    </font>
    <font>
      <i/>
      <sz val="11"/>
      <color rgb="FFAA322F"/>
      <name val="Calibri"/>
      <family val="2"/>
      <scheme val="minor"/>
    </font>
    <font>
      <b/>
      <sz val="11"/>
      <color rgb="FFAA322F"/>
      <name val="Calibri"/>
      <family val="2"/>
      <scheme val="minor"/>
    </font>
    <font>
      <sz val="11"/>
      <color rgb="FF000000"/>
      <name val="Calibri"/>
      <family val="2"/>
      <scheme val="minor"/>
    </font>
    <font>
      <b/>
      <sz val="11"/>
      <color rgb="FF000000"/>
      <name val="Calibri"/>
      <family val="2"/>
      <scheme val="minor"/>
    </font>
    <font>
      <b/>
      <sz val="11"/>
      <color theme="9"/>
      <name val="Calibri"/>
      <family val="2"/>
      <scheme val="minor"/>
    </font>
    <font>
      <sz val="11"/>
      <color rgb="FFFF0000"/>
      <name val="Calibri"/>
      <family val="2"/>
      <scheme val="minor"/>
    </font>
    <font>
      <b/>
      <sz val="20"/>
      <name val="Arial"/>
      <family val="2"/>
    </font>
    <font>
      <sz val="10"/>
      <name val="Arial"/>
      <family val="2"/>
    </font>
    <font>
      <sz val="11"/>
      <name val="Arial"/>
      <family val="2"/>
    </font>
    <font>
      <b/>
      <sz val="11"/>
      <color theme="1"/>
      <name val="Times New Roman"/>
      <family val="1"/>
    </font>
    <font>
      <b/>
      <sz val="12"/>
      <name val="Arial"/>
      <family val="2"/>
    </font>
    <font>
      <b/>
      <sz val="11"/>
      <name val="Arial"/>
      <family val="2"/>
    </font>
    <font>
      <b/>
      <sz val="14"/>
      <color theme="1"/>
      <name val="Calibri"/>
      <family val="2"/>
      <scheme val="minor"/>
    </font>
    <font>
      <b/>
      <sz val="14"/>
      <name val="Calibri"/>
      <family val="2"/>
      <scheme val="minor"/>
    </font>
    <font>
      <b/>
      <sz val="9"/>
      <name val="Calibri"/>
      <family val="2"/>
      <scheme val="minor"/>
    </font>
    <font>
      <strike/>
      <sz val="9"/>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strike/>
      <sz val="8"/>
      <color rgb="FFFF0000"/>
      <name val="Arial"/>
      <family val="2"/>
    </font>
    <font>
      <b/>
      <strike/>
      <sz val="8"/>
      <color rgb="FFFF0000"/>
      <name val="Arial"/>
      <family val="2"/>
    </font>
    <font>
      <strike/>
      <sz val="9"/>
      <color rgb="FFFF0000"/>
      <name val="Calibri"/>
      <family val="2"/>
      <scheme val="minor"/>
    </font>
    <font>
      <sz val="8"/>
      <name val="Calibri"/>
      <family val="2"/>
      <scheme val="minor"/>
    </font>
    <font>
      <sz val="9"/>
      <color rgb="FFFF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z val="11"/>
      <color theme="1"/>
      <name val="Calibri"/>
      <family val="2"/>
      <charset val="238"/>
      <scheme val="minor"/>
    </font>
    <font>
      <sz val="12"/>
      <color theme="1"/>
      <name val="Calibri"/>
      <family val="2"/>
      <scheme val="minor"/>
    </font>
    <font>
      <sz val="7"/>
      <name val="Calibri"/>
      <family val="2"/>
      <scheme val="minor"/>
    </font>
    <font>
      <b/>
      <sz val="12"/>
      <color rgb="FF000000"/>
      <name val="Calibri"/>
      <family val="2"/>
      <scheme val="minor"/>
    </font>
    <font>
      <u/>
      <sz val="11"/>
      <color rgb="FF008080"/>
      <name val="Calibri"/>
      <family val="2"/>
      <scheme val="minor"/>
    </font>
    <font>
      <b/>
      <sz val="11"/>
      <color theme="1"/>
      <name val="Segoe UI"/>
      <family val="2"/>
    </font>
    <font>
      <i/>
      <sz val="11"/>
      <name val="Calibri"/>
      <family val="2"/>
      <scheme val="minor"/>
    </font>
    <font>
      <i/>
      <strike/>
      <sz val="11"/>
      <color rgb="FFFF0000"/>
      <name val="Calibri"/>
      <family val="2"/>
      <scheme val="minor"/>
    </font>
    <font>
      <i/>
      <sz val="11"/>
      <color theme="9" tint="-0.249977111117893"/>
      <name val="Calibri"/>
      <family val="2"/>
      <scheme val="minor"/>
    </font>
    <font>
      <sz val="16"/>
      <color theme="1"/>
      <name val="Calibri"/>
      <family val="2"/>
      <scheme val="minor"/>
    </font>
    <font>
      <sz val="8.5"/>
      <color theme="1"/>
      <name val="Calibri"/>
      <family val="2"/>
      <scheme val="minor"/>
    </font>
    <font>
      <b/>
      <sz val="8.5"/>
      <color theme="1"/>
      <name val="Calibri"/>
      <family val="2"/>
      <scheme val="minor"/>
    </font>
    <font>
      <b/>
      <sz val="10"/>
      <name val="Calibri"/>
      <family val="2"/>
      <scheme val="minor"/>
    </font>
    <font>
      <sz val="8.5"/>
      <color theme="1"/>
      <name val="Segoe UI"/>
      <family val="2"/>
    </font>
    <font>
      <i/>
      <sz val="8"/>
      <color theme="1"/>
      <name val="Segoe UI"/>
      <family val="2"/>
    </font>
    <font>
      <b/>
      <i/>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sz val="8.5"/>
      <name val="Segoe UI"/>
      <family val="2"/>
    </font>
    <font>
      <b/>
      <sz val="8.5"/>
      <name val="Segoe UI"/>
      <family val="2"/>
    </font>
    <font>
      <b/>
      <sz val="8.5"/>
      <color theme="1"/>
      <name val="Segoe UI"/>
      <family val="2"/>
    </font>
    <font>
      <sz val="8.5"/>
      <color rgb="FF000000"/>
      <name val="Segoe UI"/>
      <family val="2"/>
    </font>
    <font>
      <i/>
      <sz val="8.5"/>
      <color theme="1"/>
      <name val="Segoe UI"/>
      <family val="2"/>
    </font>
    <font>
      <sz val="10"/>
      <name val="Calibri"/>
      <family val="2"/>
      <scheme val="minor"/>
    </font>
    <font>
      <sz val="8"/>
      <color theme="1"/>
      <name val="Segoe UI"/>
      <family val="2"/>
    </font>
    <font>
      <b/>
      <i/>
      <sz val="8"/>
      <color theme="1"/>
      <name val="Segoe UI"/>
      <family val="2"/>
    </font>
    <font>
      <sz val="8"/>
      <color theme="1"/>
      <name val="Verdana"/>
      <family val="2"/>
    </font>
    <font>
      <i/>
      <sz val="8.5"/>
      <color rgb="FF000000"/>
      <name val="Segoe UI"/>
      <family val="2"/>
    </font>
    <font>
      <sz val="10"/>
      <color theme="1"/>
      <name val="Times New Roman"/>
      <family val="1"/>
    </font>
    <font>
      <b/>
      <i/>
      <sz val="8.5"/>
      <color rgb="FF000000"/>
      <name val="Segoe UI"/>
      <family val="2"/>
    </font>
    <font>
      <sz val="7.5"/>
      <color theme="1"/>
      <name val="Calibri"/>
      <family val="2"/>
      <scheme val="minor"/>
    </font>
    <font>
      <sz val="7.5"/>
      <color rgb="FF000000"/>
      <name val="Segoe UI"/>
      <family val="2"/>
    </font>
    <font>
      <i/>
      <sz val="7.5"/>
      <color rgb="FF000000"/>
      <name val="Segoe UI"/>
      <family val="2"/>
    </font>
    <font>
      <b/>
      <i/>
      <sz val="7.5"/>
      <color rgb="FF000000"/>
      <name val="Segoe UI"/>
      <family val="2"/>
    </font>
    <font>
      <b/>
      <i/>
      <sz val="7.5"/>
      <color theme="1"/>
      <name val="Segoe UI"/>
      <family val="2"/>
    </font>
    <font>
      <b/>
      <sz val="14"/>
      <color theme="1"/>
      <name val="Arial"/>
      <family val="2"/>
    </font>
    <font>
      <sz val="11"/>
      <color rgb="FF000000"/>
      <name val="Segoe UI"/>
      <family val="2"/>
    </font>
    <font>
      <b/>
      <sz val="16"/>
      <color theme="1"/>
      <name val="Arial"/>
      <family val="2"/>
    </font>
    <font>
      <b/>
      <sz val="11"/>
      <color rgb="FF000000"/>
      <name val="Segoe UI"/>
      <family val="2"/>
    </font>
    <font>
      <i/>
      <sz val="11"/>
      <name val="Segoe UI"/>
      <family val="2"/>
    </font>
    <font>
      <sz val="11"/>
      <name val="Segoe UI"/>
      <family val="2"/>
    </font>
    <font>
      <sz val="11"/>
      <color rgb="FF1F497D"/>
      <name val="Calibri"/>
      <family val="2"/>
    </font>
    <font>
      <b/>
      <sz val="16"/>
      <color theme="1"/>
      <name val="Calibri"/>
      <family val="2"/>
      <scheme val="minor"/>
    </font>
    <font>
      <sz val="24"/>
      <color rgb="FF000000"/>
      <name val="Segoe UI"/>
      <family val="2"/>
    </font>
    <font>
      <b/>
      <sz val="8.5"/>
      <color rgb="FF000000"/>
      <name val="Segoe UI"/>
      <family val="2"/>
    </font>
    <font>
      <i/>
      <sz val="8.5"/>
      <name val="Segoe UI"/>
      <family val="2"/>
    </font>
    <font>
      <sz val="11"/>
      <color theme="1"/>
      <name val="Segoe UI"/>
      <family val="2"/>
    </font>
    <font>
      <i/>
      <sz val="11"/>
      <color theme="1"/>
      <name val="Segoe UI"/>
      <family val="2"/>
    </font>
    <font>
      <i/>
      <sz val="12"/>
      <color theme="1"/>
      <name val="Segoe UI"/>
      <family val="2"/>
    </font>
    <font>
      <b/>
      <sz val="12"/>
      <color theme="1"/>
      <name val="Segoe UI"/>
      <family val="2"/>
    </font>
    <font>
      <b/>
      <i/>
      <sz val="11"/>
      <color theme="1"/>
      <name val="Calibri"/>
      <family val="2"/>
      <scheme val="minor"/>
    </font>
    <font>
      <b/>
      <sz val="10"/>
      <color theme="1"/>
      <name val="Calibri"/>
      <family val="2"/>
      <scheme val="minor"/>
    </font>
    <font>
      <sz val="9"/>
      <color rgb="FF1F497D"/>
      <name val="Calibri"/>
      <family val="2"/>
    </font>
    <font>
      <sz val="9"/>
      <color theme="4" tint="-0.249977111117893"/>
      <name val="Calibri"/>
      <family val="2"/>
    </font>
    <font>
      <b/>
      <sz val="12"/>
      <color theme="1"/>
      <name val="Arial"/>
      <family val="2"/>
    </font>
    <font>
      <sz val="10"/>
      <color rgb="FF000000"/>
      <name val="Arial"/>
      <family val="2"/>
    </font>
    <font>
      <b/>
      <sz val="10"/>
      <color rgb="FF000000"/>
      <name val="Arial"/>
      <family val="2"/>
    </font>
    <font>
      <sz val="10"/>
      <color rgb="FF000000"/>
      <name val="Calibri"/>
      <family val="2"/>
      <scheme val="minor"/>
    </font>
    <font>
      <b/>
      <sz val="10"/>
      <color rgb="FF000000"/>
      <name val="Calibri"/>
      <family val="2"/>
      <scheme val="minor"/>
    </font>
    <font>
      <i/>
      <sz val="10"/>
      <name val="Calibri"/>
      <family val="2"/>
      <scheme val="minor"/>
    </font>
    <font>
      <i/>
      <sz val="10"/>
      <color rgb="FF000000"/>
      <name val="Calibri"/>
      <family val="2"/>
      <scheme val="minor"/>
    </font>
    <font>
      <i/>
      <sz val="10"/>
      <color theme="1"/>
      <name val="Calibri"/>
      <family val="2"/>
      <scheme val="minor"/>
    </font>
    <font>
      <i/>
      <sz val="10"/>
      <color theme="1"/>
      <name val="Arial"/>
      <family val="2"/>
    </font>
    <font>
      <b/>
      <sz val="16"/>
      <name val="Arial"/>
      <family val="2"/>
    </font>
    <font>
      <b/>
      <sz val="10"/>
      <name val="Arial"/>
      <family val="2"/>
    </font>
    <font>
      <sz val="10"/>
      <name val="Segoe UI"/>
      <family val="2"/>
    </font>
    <font>
      <sz val="10"/>
      <color rgb="FFFF0000"/>
      <name val="Arial"/>
      <family val="2"/>
    </font>
    <font>
      <u/>
      <sz val="10"/>
      <color rgb="FF008080"/>
      <name val="Arial"/>
      <family val="2"/>
    </font>
    <font>
      <i/>
      <sz val="10"/>
      <name val="Arial"/>
      <family val="2"/>
    </font>
    <font>
      <b/>
      <sz val="18"/>
      <color rgb="FFFF0000"/>
      <name val="Calibri"/>
      <family val="2"/>
      <scheme val="minor"/>
    </font>
    <font>
      <u/>
      <sz val="10"/>
      <name val="Arial"/>
      <family val="2"/>
    </font>
    <font>
      <sz val="8"/>
      <color rgb="FFFF0000"/>
      <name val="Segoe UI"/>
      <family val="2"/>
    </font>
    <font>
      <sz val="18"/>
      <color theme="1"/>
      <name val="Calibri"/>
      <family val="2"/>
      <scheme val="minor"/>
    </font>
    <font>
      <b/>
      <strike/>
      <sz val="16"/>
      <name val="Arial"/>
      <family val="2"/>
    </font>
    <font>
      <sz val="10"/>
      <color theme="0" tint="-0.499984740745262"/>
      <name val="Arial"/>
      <family val="2"/>
    </font>
    <font>
      <b/>
      <strike/>
      <sz val="14"/>
      <name val="Calibri"/>
      <family val="2"/>
      <scheme val="minor"/>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sz val="10"/>
      <color indexed="8"/>
      <name val="Verdana"/>
      <family val="2"/>
    </font>
    <font>
      <b/>
      <sz val="9"/>
      <name val="Verdana"/>
      <family val="2"/>
    </font>
    <font>
      <b/>
      <strike/>
      <sz val="9"/>
      <name val="Verdana"/>
      <family val="2"/>
    </font>
    <font>
      <sz val="10"/>
      <name val="Verdana"/>
      <family val="2"/>
    </font>
    <font>
      <b/>
      <sz val="10"/>
      <name val="Verdana"/>
      <family val="2"/>
    </font>
    <font>
      <sz val="11"/>
      <name val="Calibri"/>
      <family val="2"/>
      <charset val="238"/>
      <scheme val="minor"/>
    </font>
    <font>
      <sz val="9"/>
      <name val="Arial"/>
      <family val="2"/>
    </font>
    <font>
      <b/>
      <sz val="12"/>
      <name val="Calibri"/>
      <family val="2"/>
      <scheme val="minor"/>
    </font>
    <font>
      <b/>
      <sz val="10"/>
      <name val="Calibri"/>
      <family val="2"/>
      <charset val="238"/>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theme="1"/>
      <name val="Calibri"/>
      <family val="2"/>
      <charset val="186"/>
      <scheme val="minor"/>
    </font>
    <font>
      <sz val="11"/>
      <color rgb="FFC00000"/>
      <name val="Calibri"/>
      <family val="2"/>
      <scheme val="minor"/>
    </font>
    <font>
      <sz val="8"/>
      <name val="Calibri"/>
      <family val="2"/>
      <charset val="186"/>
      <scheme val="minor"/>
    </font>
    <font>
      <b/>
      <sz val="10"/>
      <name val="Calibri"/>
      <family val="2"/>
      <charset val="186"/>
      <scheme val="minor"/>
    </font>
    <font>
      <b/>
      <sz val="10"/>
      <color theme="1"/>
      <name val="Calibri"/>
      <family val="2"/>
      <charset val="186"/>
      <scheme val="minor"/>
    </font>
    <font>
      <sz val="8.5"/>
      <color theme="1"/>
      <name val="Segoe UI"/>
      <family val="2"/>
      <charset val="186"/>
    </font>
    <font>
      <i/>
      <sz val="8.5"/>
      <color theme="1"/>
      <name val="Segoe UI"/>
      <family val="2"/>
      <charset val="186"/>
    </font>
    <font>
      <sz val="9"/>
      <name val="Segoe UI"/>
      <family val="2"/>
    </font>
    <font>
      <b/>
      <sz val="8.5"/>
      <color rgb="FF000000"/>
      <name val="Segoe UI"/>
      <family val="2"/>
      <charset val="186"/>
    </font>
    <font>
      <b/>
      <sz val="11"/>
      <color rgb="FF000000"/>
      <name val="Calibri"/>
      <family val="2"/>
      <charset val="186"/>
      <scheme val="minor"/>
    </font>
    <font>
      <i/>
      <sz val="8"/>
      <color theme="1"/>
      <name val="Segoe UI"/>
      <family val="2"/>
      <charset val="186"/>
    </font>
    <font>
      <u/>
      <sz val="8.5"/>
      <color rgb="FF008080"/>
      <name val="Calibri"/>
      <family val="2"/>
      <scheme val="minor"/>
    </font>
    <font>
      <i/>
      <strike/>
      <sz val="8.5"/>
      <color rgb="FFFF0000"/>
      <name val="Segoe UI"/>
      <family val="2"/>
      <charset val="186"/>
    </font>
    <font>
      <strike/>
      <sz val="11"/>
      <color rgb="FFFF0000"/>
      <name val="Calibri"/>
      <family val="2"/>
      <charset val="186"/>
      <scheme val="minor"/>
    </font>
    <font>
      <u/>
      <sz val="11"/>
      <name val="Calibri"/>
      <family val="2"/>
      <scheme val="minor"/>
    </font>
    <font>
      <sz val="8"/>
      <color rgb="FF000000"/>
      <name val="Segoe UI"/>
      <family val="2"/>
    </font>
    <font>
      <strike/>
      <sz val="8"/>
      <name val="Calibri"/>
      <family val="2"/>
      <scheme val="minor"/>
    </font>
    <font>
      <sz val="11"/>
      <name val="Calibri"/>
      <family val="2"/>
      <charset val="186"/>
      <scheme val="minor"/>
    </font>
    <font>
      <b/>
      <u/>
      <sz val="11"/>
      <name val="Calibri"/>
      <family val="2"/>
      <scheme val="minor"/>
    </font>
    <font>
      <sz val="11"/>
      <color rgb="FF000000"/>
      <name val="Calibri"/>
      <family val="2"/>
      <charset val="186"/>
    </font>
    <font>
      <b/>
      <sz val="11"/>
      <name val="Calibri"/>
      <family val="2"/>
      <charset val="186"/>
      <scheme val="minor"/>
    </font>
    <font>
      <strike/>
      <sz val="10"/>
      <name val="Calibri"/>
      <family val="2"/>
      <scheme val="minor"/>
    </font>
    <font>
      <strike/>
      <sz val="10"/>
      <color theme="1"/>
      <name val="Calibri"/>
      <family val="2"/>
      <scheme val="minor"/>
    </font>
    <font>
      <sz val="10"/>
      <color rgb="FFFF0000"/>
      <name val="Calibri"/>
      <family val="2"/>
      <scheme val="minor"/>
    </font>
    <font>
      <i/>
      <sz val="10"/>
      <color rgb="FFFF0000"/>
      <name val="Calibri"/>
      <family val="2"/>
      <scheme val="minor"/>
    </font>
    <font>
      <sz val="10"/>
      <name val="Calibri"/>
      <family val="2"/>
    </font>
    <font>
      <b/>
      <u/>
      <sz val="11"/>
      <color theme="1"/>
      <name val="Calibri"/>
      <family val="2"/>
      <scheme val="minor"/>
    </font>
    <font>
      <sz val="10"/>
      <color rgb="FF1D1C1D"/>
      <name val="Calibri"/>
      <family val="2"/>
      <charset val="186"/>
    </font>
    <font>
      <sz val="10"/>
      <color theme="1"/>
      <name val="Calibri"/>
      <family val="2"/>
      <charset val="186"/>
    </font>
    <font>
      <sz val="10"/>
      <color theme="1"/>
      <name val="Calibri"/>
      <family val="2"/>
    </font>
    <font>
      <i/>
      <sz val="10"/>
      <color theme="1"/>
      <name val="Calibri"/>
      <family val="2"/>
    </font>
    <font>
      <b/>
      <sz val="10"/>
      <color rgb="FFFF0000"/>
      <name val="Calibri"/>
      <family val="2"/>
      <charset val="186"/>
      <scheme val="minor"/>
    </font>
    <font>
      <b/>
      <i/>
      <sz val="10"/>
      <name val="Calibri"/>
      <family val="2"/>
      <charset val="186"/>
      <scheme val="minor"/>
    </font>
    <font>
      <b/>
      <i/>
      <sz val="10"/>
      <color rgb="FFFF0000"/>
      <name val="Calibri"/>
      <family val="2"/>
      <charset val="186"/>
      <scheme val="minor"/>
    </font>
    <font>
      <sz val="11"/>
      <color theme="0"/>
      <name val="Calibri"/>
      <family val="2"/>
      <scheme val="minor"/>
    </font>
    <font>
      <b/>
      <sz val="16"/>
      <name val="Calibri"/>
      <family val="2"/>
      <scheme val="minor"/>
    </font>
    <font>
      <sz val="16"/>
      <name val="Calibri"/>
      <family val="2"/>
      <scheme val="minor"/>
    </font>
    <font>
      <b/>
      <u/>
      <sz val="12"/>
      <color rgb="FFFF0000"/>
      <name val="Calibri"/>
      <family val="2"/>
      <scheme val="minor"/>
    </font>
    <font>
      <b/>
      <sz val="12"/>
      <color theme="1"/>
      <name val="Calibri"/>
      <family val="2"/>
      <scheme val="minor"/>
    </font>
    <font>
      <i/>
      <sz val="12"/>
      <color theme="1"/>
      <name val="Calibri"/>
      <family val="2"/>
      <scheme val="minor"/>
    </font>
    <font>
      <sz val="12"/>
      <color rgb="FFFF0000"/>
      <name val="Calibri"/>
      <family val="2"/>
      <scheme val="minor"/>
    </font>
    <font>
      <b/>
      <sz val="11"/>
      <color theme="0"/>
      <name val="Calibri"/>
      <family val="2"/>
      <scheme val="minor"/>
    </font>
  </fonts>
  <fills count="26">
    <fill>
      <patternFill patternType="none"/>
    </fill>
    <fill>
      <patternFill patternType="gray125"/>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indexed="9"/>
        <bgColor indexed="64"/>
      </patternFill>
    </fill>
    <fill>
      <patternFill patternType="solid">
        <fgColor indexed="42"/>
        <bgColor indexed="64"/>
      </patternFill>
    </fill>
    <fill>
      <patternFill patternType="solid">
        <fgColor rgb="FFFFFFFF"/>
        <bgColor indexed="64"/>
      </patternFill>
    </fill>
    <fill>
      <patternFill patternType="solid">
        <fgColor theme="0" tint="-0.499984740745262"/>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indexed="13"/>
        <bgColor indexed="64"/>
      </patternFill>
    </fill>
  </fills>
  <borders count="8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1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4" fillId="0" borderId="0"/>
    <xf numFmtId="0" fontId="18" fillId="5" borderId="4" applyNumberFormat="0" applyFill="0" applyBorder="0" applyAlignment="0" applyProtection="0">
      <alignment horizontal="left"/>
    </xf>
    <xf numFmtId="0" fontId="19" fillId="0" borderId="0">
      <alignment vertical="center"/>
    </xf>
    <xf numFmtId="0" fontId="22" fillId="0" borderId="0" applyNumberFormat="0" applyFill="0" applyBorder="0" applyAlignment="0" applyProtection="0"/>
    <xf numFmtId="0" fontId="19" fillId="0" borderId="0">
      <alignment vertical="center"/>
    </xf>
    <xf numFmtId="3" fontId="19" fillId="6" borderId="9" applyFont="0">
      <alignment horizontal="right" vertical="center"/>
      <protection locked="0"/>
    </xf>
    <xf numFmtId="0" fontId="56" fillId="0" borderId="0"/>
    <xf numFmtId="9" fontId="4" fillId="0" borderId="0" applyFont="0" applyFill="0" applyBorder="0" applyAlignment="0" applyProtection="0"/>
    <xf numFmtId="0" fontId="19" fillId="0" borderId="0"/>
    <xf numFmtId="0" fontId="19" fillId="0" borderId="0"/>
    <xf numFmtId="0" fontId="19" fillId="0" borderId="0"/>
    <xf numFmtId="0" fontId="121" fillId="5" borderId="10" applyFont="0" applyBorder="0">
      <alignment horizontal="center" wrapText="1"/>
    </xf>
    <xf numFmtId="9" fontId="152" fillId="0" borderId="0" applyFont="0" applyFill="0" applyBorder="0" applyAlignment="0" applyProtection="0"/>
  </cellStyleXfs>
  <cellXfs count="1629">
    <xf numFmtId="0" fontId="0" fillId="0" borderId="0" xfId="0"/>
    <xf numFmtId="0" fontId="4" fillId="0" borderId="0" xfId="3"/>
    <xf numFmtId="0" fontId="6" fillId="0" borderId="0" xfId="3" applyFont="1"/>
    <xf numFmtId="0" fontId="7" fillId="0" borderId="0" xfId="3" applyFont="1"/>
    <xf numFmtId="0" fontId="8" fillId="0" borderId="0" xfId="3" applyFont="1"/>
    <xf numFmtId="0" fontId="7" fillId="0" borderId="9" xfId="3" applyFont="1" applyBorder="1" applyAlignment="1">
      <alignment horizontal="center" vertical="center" wrapText="1"/>
    </xf>
    <xf numFmtId="0" fontId="7" fillId="0" borderId="9" xfId="3" applyFont="1" applyBorder="1" applyAlignment="1">
      <alignment vertical="center" wrapText="1"/>
    </xf>
    <xf numFmtId="0" fontId="7" fillId="0" borderId="9" xfId="3" applyFont="1" applyBorder="1" applyAlignment="1">
      <alignment horizontal="left" vertical="center" wrapText="1" indent="1"/>
    </xf>
    <xf numFmtId="0" fontId="9" fillId="0" borderId="0" xfId="3" applyFont="1"/>
    <xf numFmtId="0" fontId="7" fillId="2" borderId="9" xfId="3" applyFont="1" applyFill="1" applyBorder="1" applyAlignment="1">
      <alignment vertical="center" wrapText="1"/>
    </xf>
    <xf numFmtId="0" fontId="8" fillId="0" borderId="9" xfId="3" applyFont="1" applyBorder="1" applyAlignment="1">
      <alignment horizontal="center" vertical="center" wrapText="1"/>
    </xf>
    <xf numFmtId="0" fontId="8" fillId="0" borderId="9" xfId="3" applyFont="1" applyBorder="1" applyAlignment="1">
      <alignment vertical="center" wrapText="1"/>
    </xf>
    <xf numFmtId="0" fontId="10" fillId="0" borderId="0" xfId="3" applyFont="1"/>
    <xf numFmtId="0" fontId="11" fillId="0" borderId="0" xfId="3" applyFont="1"/>
    <xf numFmtId="0" fontId="12" fillId="0" borderId="0" xfId="3" applyFont="1" applyAlignment="1">
      <alignment vertical="center" wrapText="1"/>
    </xf>
    <xf numFmtId="0" fontId="13" fillId="0" borderId="5" xfId="3" applyFont="1" applyBorder="1" applyAlignment="1">
      <alignment vertical="center" wrapText="1"/>
    </xf>
    <xf numFmtId="0" fontId="4" fillId="0" borderId="9" xfId="3" applyBorder="1" applyAlignment="1">
      <alignment horizontal="center" vertical="center" wrapText="1"/>
    </xf>
    <xf numFmtId="0" fontId="12" fillId="0" borderId="7" xfId="3" applyFont="1" applyBorder="1" applyAlignment="1">
      <alignment vertical="center" wrapText="1"/>
    </xf>
    <xf numFmtId="0" fontId="12" fillId="0" borderId="8" xfId="3" applyFont="1" applyBorder="1" applyAlignment="1">
      <alignment vertical="center" wrapText="1"/>
    </xf>
    <xf numFmtId="0" fontId="11" fillId="3" borderId="9" xfId="3" applyFont="1" applyFill="1" applyBorder="1" applyAlignment="1">
      <alignment vertical="center" wrapText="1"/>
    </xf>
    <xf numFmtId="0" fontId="14" fillId="0" borderId="9" xfId="3" applyFont="1" applyBorder="1" applyAlignment="1">
      <alignment horizontal="center" vertical="center" wrapText="1"/>
    </xf>
    <xf numFmtId="0" fontId="14" fillId="0" borderId="9" xfId="3" applyFont="1" applyBorder="1" applyAlignment="1">
      <alignment vertical="center" wrapText="1"/>
    </xf>
    <xf numFmtId="0" fontId="15" fillId="3" borderId="9" xfId="3" applyFont="1" applyFill="1" applyBorder="1" applyAlignment="1">
      <alignment horizontal="center" vertical="center" wrapText="1"/>
    </xf>
    <xf numFmtId="0" fontId="14" fillId="0" borderId="9" xfId="3" applyFont="1" applyBorder="1" applyAlignment="1">
      <alignment horizontal="justify" vertical="center" wrapText="1"/>
    </xf>
    <xf numFmtId="0" fontId="7" fillId="0" borderId="9" xfId="3" applyFont="1" applyBorder="1" applyAlignment="1">
      <alignment horizontal="justify" vertical="center" wrapText="1"/>
    </xf>
    <xf numFmtId="0" fontId="17" fillId="0" borderId="0" xfId="3" applyFont="1"/>
    <xf numFmtId="0" fontId="17" fillId="0" borderId="9" xfId="3" applyFont="1" applyBorder="1" applyAlignment="1">
      <alignment horizontal="center" vertical="center" wrapText="1"/>
    </xf>
    <xf numFmtId="0" fontId="7" fillId="0" borderId="10" xfId="3" applyFont="1" applyBorder="1" applyAlignment="1">
      <alignment vertical="center" wrapText="1"/>
    </xf>
    <xf numFmtId="0" fontId="4" fillId="0" borderId="9" xfId="3" applyBorder="1"/>
    <xf numFmtId="0" fontId="14" fillId="0" borderId="0" xfId="3" applyFont="1" applyAlignment="1">
      <alignment horizontal="center" vertical="center" wrapText="1"/>
    </xf>
    <xf numFmtId="0" fontId="14" fillId="0" borderId="10" xfId="3" applyFont="1" applyBorder="1" applyAlignment="1">
      <alignment horizontal="left" vertical="center" wrapText="1"/>
    </xf>
    <xf numFmtId="0" fontId="4" fillId="0" borderId="7" xfId="3" applyBorder="1"/>
    <xf numFmtId="0" fontId="14" fillId="0" borderId="8" xfId="3" applyFont="1" applyBorder="1" applyAlignment="1">
      <alignment horizontal="center" vertical="center" wrapText="1"/>
    </xf>
    <xf numFmtId="0" fontId="14" fillId="0" borderId="9" xfId="3" applyFont="1" applyBorder="1" applyAlignment="1">
      <alignment horizontal="left" vertical="center" wrapText="1"/>
    </xf>
    <xf numFmtId="0" fontId="18" fillId="0" borderId="0" xfId="4" applyFill="1" applyBorder="1" applyAlignment="1"/>
    <xf numFmtId="0" fontId="20" fillId="0" borderId="0" xfId="5" applyFont="1">
      <alignment vertical="center"/>
    </xf>
    <xf numFmtId="0" fontId="9" fillId="0" borderId="0" xfId="5" applyFont="1" applyAlignment="1">
      <alignment vertical="center" wrapText="1"/>
    </xf>
    <xf numFmtId="0" fontId="21" fillId="0" borderId="0" xfId="3" applyFont="1"/>
    <xf numFmtId="0" fontId="23" fillId="0" borderId="0" xfId="6" applyFont="1" applyFill="1" applyBorder="1" applyAlignment="1">
      <alignment horizontal="left" vertical="center"/>
    </xf>
    <xf numFmtId="0" fontId="20" fillId="0" borderId="0" xfId="7" applyFont="1">
      <alignment vertical="center"/>
    </xf>
    <xf numFmtId="0" fontId="4" fillId="0" borderId="9" xfId="3" applyBorder="1" applyAlignment="1">
      <alignment horizontal="center"/>
    </xf>
    <xf numFmtId="0" fontId="7" fillId="0" borderId="9" xfId="5" quotePrefix="1" applyFont="1" applyBorder="1" applyAlignment="1">
      <alignment horizontal="center" vertical="center"/>
    </xf>
    <xf numFmtId="0" fontId="4" fillId="0" borderId="9" xfId="3" applyBorder="1" applyAlignment="1">
      <alignment horizontal="center" vertical="center"/>
    </xf>
    <xf numFmtId="0" fontId="7" fillId="0" borderId="9" xfId="5" applyFont="1" applyBorder="1" applyAlignment="1">
      <alignment horizontal="center" vertical="center" wrapText="1"/>
    </xf>
    <xf numFmtId="0" fontId="24" fillId="0" borderId="0" xfId="3" applyFont="1"/>
    <xf numFmtId="0" fontId="4" fillId="0" borderId="9" xfId="3" applyBorder="1" applyAlignment="1">
      <alignment vertical="center" wrapText="1"/>
    </xf>
    <xf numFmtId="0" fontId="4" fillId="0" borderId="13" xfId="3" applyBorder="1" applyAlignment="1">
      <alignment horizontal="center" vertical="center" wrapText="1"/>
    </xf>
    <xf numFmtId="0" fontId="8" fillId="0" borderId="0" xfId="3" applyFont="1" applyAlignment="1">
      <alignment vertical="center"/>
    </xf>
    <xf numFmtId="0" fontId="25" fillId="0" borderId="0" xfId="3" applyFont="1" applyAlignment="1">
      <alignment vertical="center"/>
    </xf>
    <xf numFmtId="0" fontId="10" fillId="7" borderId="9" xfId="3" applyFont="1" applyFill="1" applyBorder="1" applyAlignment="1">
      <alignment horizontal="center" vertical="center" wrapText="1"/>
    </xf>
    <xf numFmtId="0" fontId="6" fillId="7" borderId="9" xfId="3" applyFont="1" applyFill="1" applyBorder="1" applyAlignment="1">
      <alignment horizontal="center" vertical="center" wrapText="1"/>
    </xf>
    <xf numFmtId="0" fontId="10" fillId="7" borderId="15" xfId="3" applyFont="1" applyFill="1" applyBorder="1" applyAlignment="1">
      <alignment horizontal="center" vertical="center" wrapText="1"/>
    </xf>
    <xf numFmtId="0" fontId="10" fillId="0" borderId="9" xfId="3" quotePrefix="1" applyFont="1" applyBorder="1" applyAlignment="1">
      <alignment horizontal="center"/>
    </xf>
    <xf numFmtId="0" fontId="26" fillId="4" borderId="9" xfId="5" applyFont="1" applyFill="1" applyBorder="1" applyAlignment="1">
      <alignment horizontal="left" vertical="center" wrapText="1" indent="1"/>
    </xf>
    <xf numFmtId="3" fontId="6" fillId="4" borderId="9" xfId="8" applyFont="1" applyFill="1" applyAlignment="1">
      <alignment horizontal="center" vertical="center"/>
      <protection locked="0"/>
    </xf>
    <xf numFmtId="0" fontId="10" fillId="4" borderId="9" xfId="3" applyFont="1" applyFill="1" applyBorder="1"/>
    <xf numFmtId="0" fontId="10" fillId="0" borderId="9" xfId="3" applyFont="1" applyBorder="1"/>
    <xf numFmtId="3" fontId="6" fillId="0" borderId="9" xfId="8" applyFont="1" applyFill="1" applyAlignment="1">
      <alignment horizontal="center" vertical="center" wrapText="1"/>
      <protection locked="0"/>
    </xf>
    <xf numFmtId="0" fontId="6" fillId="0" borderId="9" xfId="5" applyFont="1" applyBorder="1" applyAlignment="1">
      <alignment horizontal="left" vertical="center" wrapText="1" indent="3"/>
    </xf>
    <xf numFmtId="3" fontId="27" fillId="8" borderId="9" xfId="8" applyFont="1" applyFill="1" applyAlignment="1">
      <alignment horizontal="center" vertical="center"/>
      <protection locked="0"/>
    </xf>
    <xf numFmtId="0" fontId="4" fillId="7" borderId="9" xfId="3" applyFill="1" applyBorder="1" applyAlignment="1">
      <alignment horizontal="center" vertical="center" wrapText="1"/>
    </xf>
    <xf numFmtId="0" fontId="4" fillId="0" borderId="9" xfId="3" quotePrefix="1" applyBorder="1" applyAlignment="1">
      <alignment horizontal="center" vertical="center"/>
    </xf>
    <xf numFmtId="0" fontId="7" fillId="0" borderId="9" xfId="5" applyFont="1" applyBorder="1" applyAlignment="1">
      <alignment horizontal="left" vertical="center" wrapText="1" indent="1"/>
    </xf>
    <xf numFmtId="3" fontId="7" fillId="0" borderId="9" xfId="8" applyFont="1" applyFill="1" applyAlignment="1">
      <alignment horizontal="center" vertical="center"/>
      <protection locked="0"/>
    </xf>
    <xf numFmtId="0" fontId="4" fillId="0" borderId="0" xfId="3" applyAlignment="1">
      <alignment horizontal="center" vertical="center"/>
    </xf>
    <xf numFmtId="0" fontId="4" fillId="9" borderId="9" xfId="3" applyFill="1" applyBorder="1" applyAlignment="1">
      <alignment vertical="center" wrapText="1"/>
    </xf>
    <xf numFmtId="0" fontId="4" fillId="9" borderId="12" xfId="3" applyFill="1" applyBorder="1" applyAlignment="1">
      <alignment vertical="center" wrapText="1"/>
    </xf>
    <xf numFmtId="0" fontId="28" fillId="9" borderId="9" xfId="3" applyFont="1" applyFill="1" applyBorder="1" applyAlignment="1">
      <alignment vertical="center" wrapText="1"/>
    </xf>
    <xf numFmtId="0" fontId="4" fillId="0" borderId="0" xfId="3" applyAlignment="1">
      <alignment horizontal="justify"/>
    </xf>
    <xf numFmtId="0" fontId="4" fillId="7" borderId="9" xfId="3" applyFill="1" applyBorder="1" applyAlignment="1">
      <alignment vertical="center" wrapText="1"/>
    </xf>
    <xf numFmtId="0" fontId="4" fillId="0" borderId="12" xfId="3" applyBorder="1" applyAlignment="1">
      <alignment vertical="center" wrapText="1"/>
    </xf>
    <xf numFmtId="0" fontId="28" fillId="0" borderId="9" xfId="3" applyFont="1" applyBorder="1" applyAlignment="1">
      <alignment vertical="center" wrapText="1"/>
    </xf>
    <xf numFmtId="0" fontId="28" fillId="7" borderId="9" xfId="3" applyFont="1" applyFill="1" applyBorder="1" applyAlignment="1">
      <alignment vertical="center" wrapText="1"/>
    </xf>
    <xf numFmtId="49" fontId="4" fillId="0" borderId="9" xfId="3" applyNumberFormat="1" applyBorder="1" applyAlignment="1">
      <alignment horizontal="center" vertical="center"/>
    </xf>
    <xf numFmtId="49" fontId="11" fillId="0" borderId="9" xfId="3" applyNumberFormat="1" applyFont="1" applyBorder="1" applyAlignment="1">
      <alignment horizontal="center" vertical="center"/>
    </xf>
    <xf numFmtId="0" fontId="11" fillId="7" borderId="9" xfId="3" applyFont="1" applyFill="1" applyBorder="1" applyAlignment="1">
      <alignment vertical="center" wrapText="1"/>
    </xf>
    <xf numFmtId="0" fontId="11" fillId="0" borderId="9" xfId="3" applyFont="1" applyBorder="1" applyAlignment="1">
      <alignment horizontal="center" vertical="center"/>
    </xf>
    <xf numFmtId="0" fontId="33" fillId="0" borderId="0" xfId="3" applyFont="1" applyAlignment="1">
      <alignment horizontal="center" vertical="center"/>
    </xf>
    <xf numFmtId="0" fontId="34" fillId="0" borderId="0" xfId="3" applyFont="1"/>
    <xf numFmtId="0" fontId="7" fillId="7" borderId="9" xfId="3" applyFont="1" applyFill="1" applyBorder="1" applyAlignment="1">
      <alignment horizontal="center" vertical="center" wrapText="1"/>
    </xf>
    <xf numFmtId="0" fontId="11" fillId="7" borderId="9" xfId="3" applyFont="1" applyFill="1" applyBorder="1" applyAlignment="1">
      <alignment horizontal="center" vertical="center" wrapText="1"/>
    </xf>
    <xf numFmtId="0" fontId="11" fillId="0" borderId="9" xfId="3" applyFont="1" applyBorder="1" applyAlignment="1">
      <alignment vertical="center" wrapText="1"/>
    </xf>
    <xf numFmtId="0" fontId="4" fillId="4" borderId="9" xfId="3" applyFill="1" applyBorder="1" applyAlignment="1">
      <alignment vertical="center" wrapText="1"/>
    </xf>
    <xf numFmtId="0" fontId="35" fillId="7" borderId="9" xfId="3" applyFont="1" applyFill="1" applyBorder="1" applyAlignment="1">
      <alignment vertical="center" wrapText="1"/>
    </xf>
    <xf numFmtId="0" fontId="4" fillId="0" borderId="9" xfId="3" applyBorder="1" applyAlignment="1">
      <alignment vertical="top" wrapText="1"/>
    </xf>
    <xf numFmtId="0" fontId="35" fillId="0" borderId="9" xfId="3" applyFont="1" applyBorder="1" applyAlignment="1">
      <alignment horizontal="left" vertical="center"/>
    </xf>
    <xf numFmtId="0" fontId="35" fillId="0" borderId="9" xfId="3" applyFont="1" applyBorder="1" applyAlignment="1">
      <alignment horizontal="center" vertical="center"/>
    </xf>
    <xf numFmtId="0" fontId="35" fillId="0" borderId="9" xfId="3" applyFont="1" applyBorder="1" applyAlignment="1">
      <alignment vertical="center"/>
    </xf>
    <xf numFmtId="0" fontId="4" fillId="0" borderId="0" xfId="3" applyAlignment="1">
      <alignment horizontal="center"/>
    </xf>
    <xf numFmtId="0" fontId="4" fillId="0" borderId="5" xfId="3" applyBorder="1" applyAlignment="1">
      <alignment horizontal="right" vertical="top"/>
    </xf>
    <xf numFmtId="0" fontId="4" fillId="0" borderId="0" xfId="3" applyAlignment="1">
      <alignment horizontal="right" vertical="top"/>
    </xf>
    <xf numFmtId="0" fontId="28" fillId="0" borderId="0" xfId="3" applyFont="1"/>
    <xf numFmtId="0" fontId="4" fillId="0" borderId="0" xfId="3" applyAlignment="1">
      <alignment vertical="center"/>
    </xf>
    <xf numFmtId="0" fontId="36" fillId="0" borderId="0" xfId="3" applyFont="1"/>
    <xf numFmtId="0" fontId="37" fillId="0" borderId="0" xfId="3" applyFont="1"/>
    <xf numFmtId="0" fontId="38" fillId="0" borderId="0" xfId="3" applyFont="1" applyAlignment="1">
      <alignment vertical="center"/>
    </xf>
    <xf numFmtId="0" fontId="39" fillId="0" borderId="0" xfId="3" applyFont="1" applyAlignment="1">
      <alignment horizontal="center" vertical="center" wrapText="1"/>
    </xf>
    <xf numFmtId="0" fontId="39" fillId="0" borderId="0" xfId="3" applyFont="1" applyAlignment="1">
      <alignment horizontal="justify" vertical="center" wrapText="1"/>
    </xf>
    <xf numFmtId="0" fontId="40" fillId="0" borderId="9" xfId="3" applyFont="1" applyBorder="1" applyAlignment="1">
      <alignment horizontal="center" vertical="center" wrapText="1"/>
    </xf>
    <xf numFmtId="0" fontId="41" fillId="10" borderId="9" xfId="3" applyFont="1" applyFill="1" applyBorder="1" applyAlignment="1">
      <alignment horizontal="center" vertical="center" wrapText="1"/>
    </xf>
    <xf numFmtId="0" fontId="40" fillId="0" borderId="11" xfId="3" applyFont="1" applyBorder="1" applyAlignment="1">
      <alignment horizontal="center" vertical="center" wrapText="1"/>
    </xf>
    <xf numFmtId="0" fontId="40" fillId="0" borderId="12" xfId="3" applyFont="1" applyBorder="1" applyAlignment="1">
      <alignment horizontal="center" vertical="center" wrapText="1"/>
    </xf>
    <xf numFmtId="0" fontId="40" fillId="0" borderId="9" xfId="3" applyFont="1" applyBorder="1" applyAlignment="1">
      <alignment horizontal="left" vertical="center" wrapText="1"/>
    </xf>
    <xf numFmtId="0" fontId="44" fillId="10" borderId="9" xfId="3" applyFont="1" applyFill="1" applyBorder="1" applyAlignment="1">
      <alignment horizontal="center" vertical="center" wrapText="1"/>
    </xf>
    <xf numFmtId="0" fontId="43" fillId="0" borderId="9" xfId="3" applyFont="1" applyBorder="1" applyAlignment="1">
      <alignment horizontal="center" vertical="center" wrapText="1"/>
    </xf>
    <xf numFmtId="0" fontId="40" fillId="11" borderId="9" xfId="3" applyFont="1" applyFill="1" applyBorder="1" applyAlignment="1">
      <alignment horizontal="center" vertical="center" wrapText="1"/>
    </xf>
    <xf numFmtId="0" fontId="41" fillId="11" borderId="9" xfId="3" applyFont="1" applyFill="1" applyBorder="1" applyAlignment="1">
      <alignment horizontal="left" vertical="center" wrapText="1"/>
    </xf>
    <xf numFmtId="0" fontId="44" fillId="12" borderId="9" xfId="3" applyFont="1" applyFill="1" applyBorder="1" applyAlignment="1">
      <alignment horizontal="center" vertical="center" wrapText="1"/>
    </xf>
    <xf numFmtId="0" fontId="43" fillId="11" borderId="9" xfId="3" applyFont="1" applyFill="1" applyBorder="1" applyAlignment="1">
      <alignment horizontal="center" vertical="center" wrapText="1"/>
    </xf>
    <xf numFmtId="0" fontId="41" fillId="0" borderId="9" xfId="3" applyFont="1" applyBorder="1" applyAlignment="1">
      <alignment horizontal="left" vertical="center" wrapText="1"/>
    </xf>
    <xf numFmtId="0" fontId="40" fillId="0" borderId="9" xfId="3" applyFont="1" applyBorder="1" applyAlignment="1">
      <alignment horizontal="justify" vertical="center" wrapText="1"/>
    </xf>
    <xf numFmtId="0" fontId="44" fillId="10" borderId="9" xfId="3" applyFont="1" applyFill="1" applyBorder="1" applyAlignment="1">
      <alignment horizontal="justify" vertical="center" wrapText="1"/>
    </xf>
    <xf numFmtId="0" fontId="40" fillId="13" borderId="9" xfId="3" applyFont="1" applyFill="1" applyBorder="1" applyAlignment="1">
      <alignment horizontal="center" vertical="center" wrapText="1"/>
    </xf>
    <xf numFmtId="0" fontId="43" fillId="13" borderId="9" xfId="3" applyFont="1" applyFill="1" applyBorder="1" applyAlignment="1">
      <alignment horizontal="center" vertical="center" wrapText="1"/>
    </xf>
    <xf numFmtId="0" fontId="43" fillId="0" borderId="9" xfId="3" applyFont="1" applyBorder="1" applyAlignment="1">
      <alignment horizontal="left" vertical="center" wrapText="1"/>
    </xf>
    <xf numFmtId="0" fontId="45" fillId="8" borderId="9" xfId="3" applyFont="1" applyFill="1" applyBorder="1" applyAlignment="1">
      <alignment horizontal="justify" vertical="center" wrapText="1"/>
    </xf>
    <xf numFmtId="0" fontId="40" fillId="0" borderId="9" xfId="3" applyFont="1" applyBorder="1" applyAlignment="1">
      <alignment vertical="top" wrapText="1"/>
    </xf>
    <xf numFmtId="0" fontId="43" fillId="0" borderId="9" xfId="3" applyFont="1" applyBorder="1" applyAlignment="1">
      <alignment horizontal="justify" vertical="center" wrapText="1"/>
    </xf>
    <xf numFmtId="0" fontId="6" fillId="0" borderId="9" xfId="3" applyFont="1" applyBorder="1" applyAlignment="1">
      <alignment horizontal="center" vertical="center"/>
    </xf>
    <xf numFmtId="0" fontId="6" fillId="0" borderId="9" xfId="3" applyFont="1" applyBorder="1" applyAlignment="1">
      <alignment horizontal="justify" vertical="center"/>
    </xf>
    <xf numFmtId="0" fontId="6" fillId="0" borderId="9" xfId="3" applyFont="1" applyBorder="1" applyAlignment="1">
      <alignment vertical="center"/>
    </xf>
    <xf numFmtId="0" fontId="6" fillId="0" borderId="9" xfId="3" applyFont="1" applyBorder="1" applyAlignment="1">
      <alignment horizontal="center" vertical="center" wrapText="1"/>
    </xf>
    <xf numFmtId="0" fontId="6" fillId="0" borderId="9" xfId="3" applyFont="1" applyBorder="1" applyAlignment="1">
      <alignment vertical="center" wrapText="1"/>
    </xf>
    <xf numFmtId="0" fontId="26" fillId="0" borderId="9" xfId="3" applyFont="1" applyBorder="1" applyAlignment="1">
      <alignment horizontal="center" vertical="center"/>
    </xf>
    <xf numFmtId="0" fontId="26" fillId="0" borderId="9" xfId="3" applyFont="1" applyBorder="1" applyAlignment="1">
      <alignment horizontal="justify" vertical="center"/>
    </xf>
    <xf numFmtId="0" fontId="26" fillId="0" borderId="9" xfId="3" applyFont="1" applyBorder="1" applyAlignment="1">
      <alignment vertical="center" wrapText="1"/>
    </xf>
    <xf numFmtId="0" fontId="6" fillId="0" borderId="9" xfId="3" applyFont="1" applyBorder="1" applyAlignment="1">
      <alignment horizontal="justify" vertical="center" wrapText="1"/>
    </xf>
    <xf numFmtId="0" fontId="17" fillId="0" borderId="0" xfId="3" applyFont="1" applyAlignment="1">
      <alignment wrapText="1"/>
    </xf>
    <xf numFmtId="0" fontId="26" fillId="0" borderId="9" xfId="3" applyFont="1" applyBorder="1" applyAlignment="1">
      <alignment horizontal="justify" vertical="center" wrapText="1"/>
    </xf>
    <xf numFmtId="0" fontId="6" fillId="0" borderId="9" xfId="3" applyFont="1" applyBorder="1" applyAlignment="1">
      <alignment horizontal="left" vertical="center" wrapText="1" indent="1"/>
    </xf>
    <xf numFmtId="0" fontId="50" fillId="0" borderId="0" xfId="3" applyFont="1" applyAlignment="1">
      <alignment vertical="center"/>
    </xf>
    <xf numFmtId="0" fontId="51" fillId="0" borderId="0" xfId="3" applyFont="1" applyAlignment="1">
      <alignment vertical="center"/>
    </xf>
    <xf numFmtId="0" fontId="52" fillId="0" borderId="0" xfId="3" applyFont="1" applyAlignment="1">
      <alignment vertical="center"/>
    </xf>
    <xf numFmtId="0" fontId="53" fillId="0" borderId="16" xfId="3" applyFont="1" applyBorder="1" applyAlignment="1">
      <alignment vertical="center"/>
    </xf>
    <xf numFmtId="0" fontId="15" fillId="0" borderId="0" xfId="3" applyFont="1" applyAlignment="1">
      <alignment vertical="center" wrapText="1"/>
    </xf>
    <xf numFmtId="0" fontId="15" fillId="0" borderId="9" xfId="3" applyFont="1" applyBorder="1" applyAlignment="1">
      <alignment horizontal="center" vertical="center" wrapText="1"/>
    </xf>
    <xf numFmtId="0" fontId="4" fillId="0" borderId="9" xfId="3" applyBorder="1" applyAlignment="1">
      <alignment vertical="center"/>
    </xf>
    <xf numFmtId="0" fontId="14" fillId="0" borderId="9" xfId="3" applyFont="1" applyBorder="1" applyAlignment="1">
      <alignment horizontal="left" vertical="center" wrapText="1" indent="1"/>
    </xf>
    <xf numFmtId="0" fontId="15" fillId="0" borderId="9" xfId="3" applyFont="1" applyBorder="1" applyAlignment="1">
      <alignment vertical="center" wrapText="1"/>
    </xf>
    <xf numFmtId="0" fontId="15" fillId="9" borderId="10" xfId="3" applyFont="1" applyFill="1" applyBorder="1" applyAlignment="1">
      <alignment vertical="center" wrapText="1"/>
    </xf>
    <xf numFmtId="0" fontId="15" fillId="9" borderId="12" xfId="3" applyFont="1" applyFill="1" applyBorder="1" applyAlignment="1">
      <alignment vertical="center" wrapText="1"/>
    </xf>
    <xf numFmtId="0" fontId="15" fillId="9" borderId="9" xfId="3" applyFont="1" applyFill="1" applyBorder="1" applyAlignment="1">
      <alignment vertical="center" wrapText="1"/>
    </xf>
    <xf numFmtId="0" fontId="15" fillId="9" borderId="9" xfId="3" applyFont="1" applyFill="1" applyBorder="1" applyAlignment="1">
      <alignment horizontal="center" vertical="center" wrapText="1"/>
    </xf>
    <xf numFmtId="0" fontId="7" fillId="0" borderId="9" xfId="3" applyFont="1" applyBorder="1" applyAlignment="1">
      <alignment horizontal="center" vertical="center"/>
    </xf>
    <xf numFmtId="0" fontId="55" fillId="0" borderId="0" xfId="3" applyFont="1" applyAlignment="1">
      <alignment vertical="center" wrapText="1"/>
    </xf>
    <xf numFmtId="0" fontId="54" fillId="0" borderId="9" xfId="3" applyFont="1" applyBorder="1" applyAlignment="1">
      <alignment vertical="center"/>
    </xf>
    <xf numFmtId="0" fontId="54" fillId="0" borderId="9" xfId="3" applyFont="1" applyBorder="1" applyAlignment="1">
      <alignment horizontal="center" vertical="center" wrapText="1"/>
    </xf>
    <xf numFmtId="0" fontId="54" fillId="0" borderId="9" xfId="3" applyFont="1" applyBorder="1" applyAlignment="1">
      <alignment vertical="center" wrapText="1"/>
    </xf>
    <xf numFmtId="0" fontId="7" fillId="0" borderId="9" xfId="3" applyFont="1" applyBorder="1" applyAlignment="1">
      <alignment vertical="center"/>
    </xf>
    <xf numFmtId="0" fontId="53" fillId="0" borderId="0" xfId="3" applyFont="1"/>
    <xf numFmtId="0" fontId="53" fillId="0" borderId="0" xfId="3" applyFont="1" applyAlignment="1">
      <alignment vertical="center" wrapText="1"/>
    </xf>
    <xf numFmtId="0" fontId="11" fillId="0" borderId="12" xfId="3" applyFont="1" applyBorder="1" applyAlignment="1">
      <alignment horizontal="center" vertical="center"/>
    </xf>
    <xf numFmtId="0" fontId="14" fillId="0" borderId="15" xfId="3" applyFont="1" applyBorder="1" applyAlignment="1">
      <alignment horizontal="center" vertical="center" wrapText="1"/>
    </xf>
    <xf numFmtId="0" fontId="7" fillId="0" borderId="9" xfId="3" quotePrefix="1" applyFont="1" applyBorder="1"/>
    <xf numFmtId="0" fontId="55" fillId="0" borderId="0" xfId="3" applyFont="1"/>
    <xf numFmtId="0" fontId="4" fillId="0" borderId="9" xfId="3" quotePrefix="1" applyBorder="1" applyAlignment="1">
      <alignment wrapText="1"/>
    </xf>
    <xf numFmtId="0" fontId="7" fillId="0" borderId="9" xfId="3" quotePrefix="1" applyFont="1" applyBorder="1" applyAlignment="1">
      <alignment wrapText="1"/>
    </xf>
    <xf numFmtId="0" fontId="4" fillId="0" borderId="9" xfId="3" quotePrefix="1" applyBorder="1"/>
    <xf numFmtId="0" fontId="15" fillId="0" borderId="0" xfId="3" applyFont="1"/>
    <xf numFmtId="0" fontId="4" fillId="0" borderId="5" xfId="3" applyBorder="1"/>
    <xf numFmtId="0" fontId="7" fillId="0" borderId="9" xfId="9" applyFont="1" applyBorder="1" applyAlignment="1">
      <alignment vertical="center" wrapText="1"/>
    </xf>
    <xf numFmtId="0" fontId="7" fillId="4" borderId="9" xfId="3" applyFont="1" applyFill="1" applyBorder="1" applyAlignment="1">
      <alignment horizontal="center"/>
    </xf>
    <xf numFmtId="0" fontId="7" fillId="4" borderId="9" xfId="3" quotePrefix="1" applyFont="1" applyFill="1" applyBorder="1" applyAlignment="1">
      <alignment wrapText="1"/>
    </xf>
    <xf numFmtId="0" fontId="14" fillId="7" borderId="9" xfId="3" applyFont="1" applyFill="1" applyBorder="1" applyAlignment="1">
      <alignment vertical="center" wrapText="1"/>
    </xf>
    <xf numFmtId="0" fontId="7" fillId="0" borderId="9" xfId="3" applyFont="1" applyBorder="1" applyAlignment="1">
      <alignment horizontal="justify" vertical="top"/>
    </xf>
    <xf numFmtId="0" fontId="7" fillId="0" borderId="9" xfId="9" applyFont="1" applyBorder="1" applyAlignment="1">
      <alignment horizontal="justify" vertical="top"/>
    </xf>
    <xf numFmtId="0" fontId="14" fillId="7" borderId="9" xfId="3" applyFont="1" applyFill="1" applyBorder="1" applyAlignment="1">
      <alignment horizontal="center" vertical="center" wrapText="1"/>
    </xf>
    <xf numFmtId="0" fontId="4" fillId="0" borderId="9" xfId="3" applyBorder="1" applyAlignment="1">
      <alignment horizontal="left" vertical="center" wrapText="1" indent="1"/>
    </xf>
    <xf numFmtId="0" fontId="4" fillId="4" borderId="9" xfId="3" applyFill="1" applyBorder="1" applyAlignment="1">
      <alignment horizontal="center" vertical="center"/>
    </xf>
    <xf numFmtId="0" fontId="11" fillId="4" borderId="9" xfId="3" applyFont="1" applyFill="1" applyBorder="1" applyAlignment="1">
      <alignment horizontal="justify" vertical="top"/>
    </xf>
    <xf numFmtId="0" fontId="7" fillId="0" borderId="9" xfId="3" applyFont="1" applyBorder="1"/>
    <xf numFmtId="0" fontId="7" fillId="0" borderId="9" xfId="3" applyFont="1" applyBorder="1" applyAlignment="1">
      <alignment horizontal="justify" vertical="center"/>
    </xf>
    <xf numFmtId="0" fontId="7" fillId="0" borderId="9" xfId="3" applyFont="1" applyBorder="1" applyAlignment="1">
      <alignment horizontal="justify" vertical="top" wrapText="1"/>
    </xf>
    <xf numFmtId="0" fontId="7" fillId="4" borderId="9" xfId="9" applyFont="1" applyFill="1" applyBorder="1" applyAlignment="1">
      <alignment horizontal="justify" vertical="center"/>
    </xf>
    <xf numFmtId="0" fontId="0" fillId="4" borderId="9" xfId="9" applyFont="1" applyFill="1" applyBorder="1" applyAlignment="1">
      <alignment horizontal="justify" vertical="top"/>
    </xf>
    <xf numFmtId="0" fontId="8" fillId="0" borderId="9" xfId="3" applyFont="1" applyBorder="1" applyAlignment="1">
      <alignment vertical="center"/>
    </xf>
    <xf numFmtId="0" fontId="7" fillId="4" borderId="9" xfId="3" applyFont="1" applyFill="1" applyBorder="1" applyAlignment="1">
      <alignment horizontal="center" vertical="center"/>
    </xf>
    <xf numFmtId="0" fontId="8" fillId="4" borderId="9" xfId="3" applyFont="1" applyFill="1" applyBorder="1" applyAlignment="1">
      <alignment horizontal="justify" vertical="center"/>
    </xf>
    <xf numFmtId="0" fontId="11" fillId="0" borderId="9" xfId="3" applyFont="1" applyBorder="1"/>
    <xf numFmtId="0" fontId="15" fillId="7" borderId="9" xfId="3" applyFont="1" applyFill="1" applyBorder="1" applyAlignment="1">
      <alignment vertical="center" wrapText="1"/>
    </xf>
    <xf numFmtId="0" fontId="14" fillId="7" borderId="9" xfId="3" applyFont="1" applyFill="1" applyBorder="1" applyAlignment="1">
      <alignment horizontal="left" vertical="center" wrapText="1" indent="1"/>
    </xf>
    <xf numFmtId="0" fontId="7" fillId="7" borderId="9" xfId="3" applyFont="1" applyFill="1" applyBorder="1" applyAlignment="1">
      <alignment horizontal="left" vertical="center" wrapText="1" indent="1"/>
    </xf>
    <xf numFmtId="0" fontId="15" fillId="0" borderId="0" xfId="3" applyFont="1" applyAlignment="1">
      <alignment horizontal="left" vertical="center"/>
    </xf>
    <xf numFmtId="0" fontId="53" fillId="0" borderId="0" xfId="3" applyFont="1" applyAlignment="1">
      <alignment vertical="center"/>
    </xf>
    <xf numFmtId="0" fontId="15" fillId="7" borderId="9" xfId="3" applyFont="1" applyFill="1" applyBorder="1" applyAlignment="1">
      <alignment horizontal="center" vertical="center" wrapText="1"/>
    </xf>
    <xf numFmtId="0" fontId="4" fillId="0" borderId="10" xfId="3" applyBorder="1"/>
    <xf numFmtId="0" fontId="14" fillId="7" borderId="12" xfId="3" applyFont="1" applyFill="1" applyBorder="1" applyAlignment="1">
      <alignment vertical="center" wrapText="1"/>
    </xf>
    <xf numFmtId="0" fontId="24" fillId="0" borderId="0" xfId="3" applyFont="1" applyAlignment="1">
      <alignment vertical="center"/>
    </xf>
    <xf numFmtId="0" fontId="57" fillId="0" borderId="0" xfId="3" applyFont="1" applyAlignment="1">
      <alignment vertical="center"/>
    </xf>
    <xf numFmtId="0" fontId="57" fillId="0" borderId="9" xfId="3" applyFont="1" applyBorder="1" applyAlignment="1">
      <alignment horizontal="justify" vertical="center" wrapText="1"/>
    </xf>
    <xf numFmtId="0" fontId="5" fillId="0" borderId="9" xfId="3" applyFont="1" applyBorder="1" applyAlignment="1">
      <alignment horizontal="justify" vertical="center" wrapText="1"/>
    </xf>
    <xf numFmtId="0" fontId="59" fillId="0" borderId="0" xfId="3" applyFont="1" applyAlignment="1">
      <alignment vertical="center"/>
    </xf>
    <xf numFmtId="0" fontId="11" fillId="0" borderId="0" xfId="3" applyFont="1" applyAlignment="1">
      <alignment vertical="center"/>
    </xf>
    <xf numFmtId="0" fontId="14" fillId="0" borderId="9" xfId="3" applyFont="1" applyBorder="1" applyAlignment="1">
      <alignment horizontal="center" vertical="center"/>
    </xf>
    <xf numFmtId="0" fontId="5" fillId="7" borderId="9" xfId="3" applyFont="1" applyFill="1" applyBorder="1" applyAlignment="1">
      <alignment vertical="center" wrapText="1"/>
    </xf>
    <xf numFmtId="0" fontId="61" fillId="0" borderId="0" xfId="3" applyFont="1" applyAlignment="1">
      <alignment vertical="center"/>
    </xf>
    <xf numFmtId="0" fontId="4" fillId="0" borderId="20" xfId="3" applyBorder="1" applyAlignment="1">
      <alignment horizontal="center" vertical="center" wrapText="1"/>
    </xf>
    <xf numFmtId="0" fontId="4" fillId="0" borderId="21" xfId="3" applyBorder="1" applyAlignment="1">
      <alignment horizontal="center" vertical="center" wrapText="1"/>
    </xf>
    <xf numFmtId="0" fontId="4" fillId="0" borderId="22" xfId="3" applyBorder="1" applyAlignment="1">
      <alignment horizontal="center" vertical="center" wrapText="1"/>
    </xf>
    <xf numFmtId="0" fontId="4" fillId="0" borderId="23" xfId="3" applyBorder="1" applyAlignment="1">
      <alignment horizontal="center" vertical="center"/>
    </xf>
    <xf numFmtId="0" fontId="4" fillId="0" borderId="24" xfId="3" applyBorder="1" applyAlignment="1">
      <alignment horizontal="center" vertical="center" wrapText="1"/>
    </xf>
    <xf numFmtId="0" fontId="4" fillId="0" borderId="29" xfId="3" applyBorder="1" applyAlignment="1">
      <alignment horizontal="center" vertical="center" wrapText="1"/>
    </xf>
    <xf numFmtId="0" fontId="11" fillId="14" borderId="20" xfId="3" applyFont="1" applyFill="1" applyBorder="1" applyAlignment="1">
      <alignment vertical="center"/>
    </xf>
    <xf numFmtId="0" fontId="11" fillId="14" borderId="26" xfId="3" applyFont="1" applyFill="1" applyBorder="1" applyAlignment="1">
      <alignment vertical="center"/>
    </xf>
    <xf numFmtId="0" fontId="11" fillId="14" borderId="26" xfId="3" applyFont="1" applyFill="1" applyBorder="1" applyAlignment="1">
      <alignment horizontal="center" vertical="center"/>
    </xf>
    <xf numFmtId="0" fontId="11" fillId="14" borderId="31" xfId="3" applyFont="1" applyFill="1" applyBorder="1" applyAlignment="1">
      <alignment vertical="center"/>
    </xf>
    <xf numFmtId="0" fontId="11" fillId="0" borderId="32" xfId="3" applyFont="1" applyBorder="1" applyAlignment="1">
      <alignment horizontal="center" vertical="center"/>
    </xf>
    <xf numFmtId="0" fontId="4" fillId="8" borderId="20" xfId="3" applyFill="1" applyBorder="1" applyAlignment="1">
      <alignment vertical="center"/>
    </xf>
    <xf numFmtId="0" fontId="4" fillId="8" borderId="21" xfId="3" applyFill="1" applyBorder="1" applyAlignment="1">
      <alignment vertical="center"/>
    </xf>
    <xf numFmtId="0" fontId="11" fillId="0" borderId="22" xfId="3" applyFont="1" applyBorder="1" applyAlignment="1">
      <alignment vertical="center" wrapText="1"/>
    </xf>
    <xf numFmtId="0" fontId="65" fillId="0" borderId="0" xfId="3" applyFont="1" applyAlignment="1">
      <alignment horizontal="left" vertical="center"/>
    </xf>
    <xf numFmtId="0" fontId="65" fillId="0" borderId="0" xfId="3" applyFont="1" applyAlignment="1">
      <alignment vertical="center"/>
    </xf>
    <xf numFmtId="0" fontId="4" fillId="0" borderId="9" xfId="3" applyBorder="1" applyAlignment="1">
      <alignment horizontal="left" vertical="center" wrapText="1"/>
    </xf>
    <xf numFmtId="0" fontId="7" fillId="0" borderId="9" xfId="3" applyFont="1" applyBorder="1" applyAlignment="1">
      <alignment horizontal="left" vertical="center" wrapText="1"/>
    </xf>
    <xf numFmtId="0" fontId="4" fillId="0" borderId="0" xfId="3" applyAlignment="1">
      <alignment horizontal="center" vertical="center" wrapText="1"/>
    </xf>
    <xf numFmtId="0" fontId="11" fillId="0" borderId="0" xfId="3" applyFont="1" applyAlignment="1">
      <alignment vertical="center" wrapText="1"/>
    </xf>
    <xf numFmtId="0" fontId="11" fillId="0" borderId="12" xfId="3" applyFont="1" applyBorder="1" applyAlignment="1">
      <alignment horizontal="center" vertical="center" wrapText="1"/>
    </xf>
    <xf numFmtId="0" fontId="11" fillId="0" borderId="9" xfId="3" applyFont="1" applyBorder="1" applyAlignment="1">
      <alignment horizontal="center" vertical="center" wrapText="1"/>
    </xf>
    <xf numFmtId="0" fontId="4" fillId="0" borderId="12" xfId="3" applyBorder="1" applyAlignment="1">
      <alignment horizontal="center" vertical="center"/>
    </xf>
    <xf numFmtId="0" fontId="66" fillId="0" borderId="9" xfId="3" applyFont="1" applyBorder="1" applyAlignment="1">
      <alignment horizontal="center" vertical="center" wrapText="1"/>
    </xf>
    <xf numFmtId="0" fontId="4" fillId="0" borderId="12" xfId="3" applyBorder="1" applyAlignment="1">
      <alignment wrapText="1"/>
    </xf>
    <xf numFmtId="0" fontId="4" fillId="0" borderId="9" xfId="3" applyBorder="1" applyAlignment="1">
      <alignment wrapText="1"/>
    </xf>
    <xf numFmtId="0" fontId="67" fillId="0" borderId="9" xfId="3" applyFont="1" applyBorder="1" applyAlignment="1">
      <alignment horizontal="center" vertical="center" wrapText="1"/>
    </xf>
    <xf numFmtId="0" fontId="67" fillId="0" borderId="9" xfId="3" applyFont="1" applyBorder="1" applyAlignment="1">
      <alignment vertical="center" wrapText="1"/>
    </xf>
    <xf numFmtId="9" fontId="11" fillId="0" borderId="12" xfId="3" applyNumberFormat="1" applyFont="1" applyBorder="1" applyAlignment="1">
      <alignment horizontal="center" vertical="center" wrapText="1"/>
    </xf>
    <xf numFmtId="9" fontId="11" fillId="0" borderId="9" xfId="3" applyNumberFormat="1" applyFont="1" applyBorder="1" applyAlignment="1">
      <alignment horizontal="center" vertical="center" wrapText="1"/>
    </xf>
    <xf numFmtId="9" fontId="8" fillId="0" borderId="9" xfId="3" applyNumberFormat="1" applyFont="1" applyBorder="1" applyAlignment="1">
      <alignment horizontal="center" vertical="center" wrapText="1"/>
    </xf>
    <xf numFmtId="0" fontId="7" fillId="0" borderId="12" xfId="3" applyFont="1" applyBorder="1" applyAlignment="1">
      <alignment horizontal="center" vertical="center"/>
    </xf>
    <xf numFmtId="0" fontId="68" fillId="0" borderId="0" xfId="3" applyFont="1" applyAlignment="1">
      <alignment vertical="center"/>
    </xf>
    <xf numFmtId="0" fontId="57" fillId="0" borderId="0" xfId="3" applyFont="1"/>
    <xf numFmtId="0" fontId="57" fillId="0" borderId="0" xfId="3" applyFont="1" applyAlignment="1">
      <alignment vertical="center" wrapText="1"/>
    </xf>
    <xf numFmtId="0" fontId="69" fillId="0" borderId="21" xfId="3" applyFont="1" applyBorder="1" applyAlignment="1">
      <alignment horizontal="center" vertical="center" wrapText="1"/>
    </xf>
    <xf numFmtId="0" fontId="69" fillId="0" borderId="22" xfId="3" applyFont="1" applyBorder="1" applyAlignment="1">
      <alignment horizontal="center" vertical="center" wrapText="1"/>
    </xf>
    <xf numFmtId="0" fontId="69" fillId="0" borderId="16" xfId="3" applyFont="1" applyBorder="1" applyAlignment="1">
      <alignment vertical="center" wrapText="1"/>
    </xf>
    <xf numFmtId="0" fontId="69" fillId="10" borderId="16" xfId="3" applyFont="1" applyFill="1" applyBorder="1" applyAlignment="1">
      <alignment horizontal="center" vertical="center" wrapText="1"/>
    </xf>
    <xf numFmtId="0" fontId="69" fillId="10" borderId="33" xfId="3" applyFont="1" applyFill="1" applyBorder="1" applyAlignment="1">
      <alignment horizontal="center" vertical="center" wrapText="1"/>
    </xf>
    <xf numFmtId="0" fontId="69" fillId="0" borderId="25" xfId="3" applyFont="1" applyBorder="1" applyAlignment="1">
      <alignment horizontal="center" vertical="center" wrapText="1"/>
    </xf>
    <xf numFmtId="49" fontId="69" fillId="0" borderId="21" xfId="3" applyNumberFormat="1" applyFont="1" applyBorder="1" applyAlignment="1">
      <alignment horizontal="center" vertical="center" wrapText="1"/>
    </xf>
    <xf numFmtId="0" fontId="69" fillId="0" borderId="22" xfId="3" applyFont="1" applyBorder="1" applyAlignment="1">
      <alignment vertical="center" wrapText="1"/>
    </xf>
    <xf numFmtId="0" fontId="69" fillId="0" borderId="33" xfId="3" applyFont="1" applyBorder="1" applyAlignment="1">
      <alignment vertical="center" wrapText="1"/>
    </xf>
    <xf numFmtId="49" fontId="70" fillId="7" borderId="32" xfId="3" applyNumberFormat="1" applyFont="1" applyFill="1" applyBorder="1" applyAlignment="1">
      <alignment horizontal="center" vertical="center" wrapText="1"/>
    </xf>
    <xf numFmtId="0" fontId="70" fillId="7" borderId="33" xfId="3" applyFont="1" applyFill="1" applyBorder="1" applyAlignment="1">
      <alignment horizontal="left" vertical="center" wrapText="1" indent="1"/>
    </xf>
    <xf numFmtId="0" fontId="70" fillId="7" borderId="33" xfId="3" applyFont="1" applyFill="1" applyBorder="1" applyAlignment="1">
      <alignment vertical="center" wrapText="1"/>
    </xf>
    <xf numFmtId="49" fontId="69" fillId="0" borderId="32" xfId="3" applyNumberFormat="1" applyFont="1" applyBorder="1" applyAlignment="1">
      <alignment horizontal="center" vertical="center" wrapText="1"/>
    </xf>
    <xf numFmtId="0" fontId="71" fillId="0" borderId="33" xfId="3" applyFont="1" applyBorder="1" applyAlignment="1">
      <alignment vertical="center" wrapText="1"/>
    </xf>
    <xf numFmtId="49" fontId="71" fillId="0" borderId="32" xfId="3" applyNumberFormat="1" applyFont="1" applyBorder="1" applyAlignment="1">
      <alignment horizontal="center" vertical="center" wrapText="1"/>
    </xf>
    <xf numFmtId="0" fontId="72" fillId="0" borderId="0" xfId="3" applyFont="1" applyAlignment="1">
      <alignment vertical="center"/>
    </xf>
    <xf numFmtId="0" fontId="7" fillId="0" borderId="9" xfId="3" applyFont="1" applyBorder="1" applyAlignment="1">
      <alignment wrapText="1"/>
    </xf>
    <xf numFmtId="0" fontId="73" fillId="0" borderId="9" xfId="3" applyFont="1" applyBorder="1"/>
    <xf numFmtId="0" fontId="74" fillId="0" borderId="9" xfId="3" applyFont="1" applyBorder="1" applyAlignment="1">
      <alignment horizontal="center" vertical="center"/>
    </xf>
    <xf numFmtId="0" fontId="74" fillId="0" borderId="9" xfId="3" applyFont="1" applyBorder="1" applyAlignment="1">
      <alignment wrapText="1"/>
    </xf>
    <xf numFmtId="0" fontId="5" fillId="0" borderId="0" xfId="3" applyFont="1" applyAlignment="1">
      <alignment vertical="center"/>
    </xf>
    <xf numFmtId="0" fontId="5" fillId="0" borderId="0" xfId="3" applyFont="1"/>
    <xf numFmtId="0" fontId="75" fillId="0" borderId="21" xfId="3" applyFont="1" applyBorder="1" applyAlignment="1">
      <alignment horizontal="center" vertical="center" wrapText="1"/>
    </xf>
    <xf numFmtId="0" fontId="75" fillId="0" borderId="32" xfId="3" applyFont="1" applyBorder="1" applyAlignment="1">
      <alignment horizontal="center" vertical="center" wrapText="1"/>
    </xf>
    <xf numFmtId="49" fontId="76" fillId="0" borderId="21" xfId="3" applyNumberFormat="1" applyFont="1" applyBorder="1" applyAlignment="1">
      <alignment horizontal="center" vertical="center" wrapText="1"/>
    </xf>
    <xf numFmtId="0" fontId="76" fillId="0" borderId="22" xfId="3" applyFont="1" applyBorder="1" applyAlignment="1">
      <alignment vertical="center" wrapText="1"/>
    </xf>
    <xf numFmtId="49" fontId="75" fillId="0" borderId="32" xfId="3" applyNumberFormat="1" applyFont="1" applyBorder="1" applyAlignment="1">
      <alignment horizontal="center" vertical="center" wrapText="1"/>
    </xf>
    <xf numFmtId="0" fontId="75" fillId="0" borderId="33" xfId="3" applyFont="1" applyBorder="1" applyAlignment="1">
      <alignment vertical="center" wrapText="1"/>
    </xf>
    <xf numFmtId="0" fontId="75" fillId="0" borderId="33" xfId="3" applyFont="1" applyBorder="1" applyAlignment="1">
      <alignment horizontal="left" vertical="center" wrapText="1" indent="1"/>
    </xf>
    <xf numFmtId="49" fontId="76" fillId="0" borderId="32" xfId="3" applyNumberFormat="1" applyFont="1" applyBorder="1" applyAlignment="1">
      <alignment horizontal="center" vertical="center" wrapText="1"/>
    </xf>
    <xf numFmtId="0" fontId="76" fillId="0" borderId="33" xfId="3" applyFont="1" applyBorder="1" applyAlignment="1">
      <alignment vertical="center" wrapText="1"/>
    </xf>
    <xf numFmtId="0" fontId="4" fillId="0" borderId="35" xfId="3" applyBorder="1" applyAlignment="1">
      <alignment vertical="center" wrapText="1"/>
    </xf>
    <xf numFmtId="0" fontId="69" fillId="0" borderId="33" xfId="3" applyFont="1" applyBorder="1" applyAlignment="1">
      <alignment horizontal="center" vertical="center" wrapText="1"/>
    </xf>
    <xf numFmtId="0" fontId="69" fillId="0" borderId="32" xfId="3" applyFont="1" applyBorder="1" applyAlignment="1">
      <alignment horizontal="center" vertical="center" wrapText="1"/>
    </xf>
    <xf numFmtId="49" fontId="77" fillId="0" borderId="21" xfId="3" applyNumberFormat="1" applyFont="1" applyBorder="1" applyAlignment="1">
      <alignment horizontal="center" vertical="center" wrapText="1"/>
    </xf>
    <xf numFmtId="0" fontId="77" fillId="0" borderId="22" xfId="3" applyFont="1" applyBorder="1" applyAlignment="1">
      <alignment vertical="center" wrapText="1"/>
    </xf>
    <xf numFmtId="0" fontId="69" fillId="0" borderId="33" xfId="3" applyFont="1" applyBorder="1" applyAlignment="1">
      <alignment horizontal="left" vertical="center" wrapText="1" indent="1"/>
    </xf>
    <xf numFmtId="0" fontId="4" fillId="0" borderId="33" xfId="3" applyBorder="1" applyAlignment="1">
      <alignment vertical="center"/>
    </xf>
    <xf numFmtId="49" fontId="77" fillId="0" borderId="32" xfId="3" applyNumberFormat="1" applyFont="1" applyBorder="1" applyAlignment="1">
      <alignment horizontal="center" vertical="center" wrapText="1"/>
    </xf>
    <xf numFmtId="0" fontId="77" fillId="0" borderId="33" xfId="3" applyFont="1" applyBorder="1" applyAlignment="1">
      <alignment vertical="center" wrapText="1"/>
    </xf>
    <xf numFmtId="0" fontId="69" fillId="10" borderId="43" xfId="3" applyFont="1" applyFill="1" applyBorder="1" applyAlignment="1">
      <alignment horizontal="center" vertical="center" wrapText="1"/>
    </xf>
    <xf numFmtId="0" fontId="78" fillId="0" borderId="21" xfId="3" applyFont="1" applyBorder="1" applyAlignment="1">
      <alignment horizontal="center" vertical="center" wrapText="1"/>
    </xf>
    <xf numFmtId="0" fontId="78" fillId="0" borderId="22" xfId="3" applyFont="1" applyBorder="1" applyAlignment="1">
      <alignment horizontal="center" vertical="center" wrapText="1"/>
    </xf>
    <xf numFmtId="0" fontId="69" fillId="10" borderId="35" xfId="3" applyFont="1" applyFill="1" applyBorder="1" applyAlignment="1">
      <alignment horizontal="center" vertical="center" wrapText="1"/>
    </xf>
    <xf numFmtId="0" fontId="78" fillId="0" borderId="33" xfId="3" applyFont="1" applyBorder="1" applyAlignment="1">
      <alignment vertical="center" wrapText="1"/>
    </xf>
    <xf numFmtId="0" fontId="14" fillId="0" borderId="33" xfId="3" applyFont="1" applyBorder="1" applyAlignment="1">
      <alignment vertical="center"/>
    </xf>
    <xf numFmtId="0" fontId="69" fillId="0" borderId="0" xfId="3" applyFont="1" applyAlignment="1">
      <alignment vertical="center" wrapText="1"/>
    </xf>
    <xf numFmtId="0" fontId="69" fillId="0" borderId="28" xfId="3" applyFont="1" applyBorder="1" applyAlignment="1">
      <alignment horizontal="center" vertical="center" wrapText="1"/>
    </xf>
    <xf numFmtId="0" fontId="71" fillId="0" borderId="22" xfId="3" applyFont="1" applyBorder="1" applyAlignment="1">
      <alignment vertical="center" wrapText="1"/>
    </xf>
    <xf numFmtId="0" fontId="79" fillId="0" borderId="33" xfId="3" applyFont="1" applyBorder="1" applyAlignment="1">
      <alignment vertical="center" wrapText="1"/>
    </xf>
    <xf numFmtId="0" fontId="69" fillId="10" borderId="28" xfId="3" applyFont="1" applyFill="1" applyBorder="1" applyAlignment="1">
      <alignment horizontal="center" vertical="center" wrapText="1"/>
    </xf>
    <xf numFmtId="0" fontId="69" fillId="10" borderId="44" xfId="3" applyFont="1" applyFill="1" applyBorder="1" applyAlignment="1">
      <alignment horizontal="center" vertical="center" wrapText="1"/>
    </xf>
    <xf numFmtId="49" fontId="81" fillId="7" borderId="32" xfId="3" applyNumberFormat="1" applyFont="1" applyFill="1" applyBorder="1" applyAlignment="1">
      <alignment horizontal="center" vertical="center" wrapText="1"/>
    </xf>
    <xf numFmtId="49" fontId="82" fillId="7" borderId="32" xfId="3" applyNumberFormat="1" applyFont="1" applyFill="1" applyBorder="1" applyAlignment="1">
      <alignment horizontal="center" vertical="center" wrapText="1"/>
    </xf>
    <xf numFmtId="0" fontId="57" fillId="0" borderId="16" xfId="3" applyFont="1" applyBorder="1"/>
    <xf numFmtId="49" fontId="78" fillId="0" borderId="21" xfId="3" applyNumberFormat="1" applyFont="1" applyBorder="1" applyAlignment="1">
      <alignment horizontal="center" vertical="center" wrapText="1"/>
    </xf>
    <xf numFmtId="0" fontId="78" fillId="0" borderId="22" xfId="3" applyFont="1" applyBorder="1" applyAlignment="1">
      <alignment vertical="center" wrapText="1"/>
    </xf>
    <xf numFmtId="49" fontId="84" fillId="0" borderId="32" xfId="3" applyNumberFormat="1" applyFont="1" applyBorder="1" applyAlignment="1">
      <alignment horizontal="center" vertical="center" wrapText="1"/>
    </xf>
    <xf numFmtId="0" fontId="84" fillId="0" borderId="33" xfId="3" applyFont="1" applyBorder="1" applyAlignment="1">
      <alignment horizontal="left" vertical="center" wrapText="1" indent="1"/>
    </xf>
    <xf numFmtId="0" fontId="84" fillId="0" borderId="33" xfId="3" applyFont="1" applyBorder="1" applyAlignment="1">
      <alignment horizontal="left" vertical="center" wrapText="1" indent="5"/>
    </xf>
    <xf numFmtId="0" fontId="84" fillId="0" borderId="33" xfId="3" applyFont="1" applyBorder="1" applyAlignment="1">
      <alignment horizontal="left" vertical="center" wrapText="1" indent="10"/>
    </xf>
    <xf numFmtId="49" fontId="78" fillId="0" borderId="32" xfId="3" applyNumberFormat="1" applyFont="1" applyBorder="1" applyAlignment="1">
      <alignment horizontal="center" vertical="center" wrapText="1"/>
    </xf>
    <xf numFmtId="0" fontId="85" fillId="0" borderId="0" xfId="3" applyFont="1" applyAlignment="1">
      <alignment vertical="center"/>
    </xf>
    <xf numFmtId="0" fontId="85" fillId="0" borderId="35" xfId="3" applyFont="1" applyBorder="1" applyAlignment="1">
      <alignment vertical="center"/>
    </xf>
    <xf numFmtId="0" fontId="69" fillId="0" borderId="33" xfId="3" applyFont="1" applyBorder="1" applyAlignment="1">
      <alignment horizontal="center" vertical="center"/>
    </xf>
    <xf numFmtId="49" fontId="86" fillId="0" borderId="32" xfId="3" applyNumberFormat="1" applyFont="1" applyBorder="1" applyAlignment="1">
      <alignment horizontal="center" vertical="center" wrapText="1"/>
    </xf>
    <xf numFmtId="0" fontId="57" fillId="0" borderId="35" xfId="3" applyFont="1" applyBorder="1"/>
    <xf numFmtId="0" fontId="87" fillId="0" borderId="0" xfId="3" applyFont="1" applyAlignment="1">
      <alignment vertical="center"/>
    </xf>
    <xf numFmtId="0" fontId="31" fillId="0" borderId="33" xfId="3" applyFont="1" applyBorder="1" applyAlignment="1">
      <alignment horizontal="center" vertical="center" wrapText="1"/>
    </xf>
    <xf numFmtId="0" fontId="31" fillId="0" borderId="33" xfId="3" applyFont="1" applyBorder="1" applyAlignment="1">
      <alignment horizontal="center" vertical="center"/>
    </xf>
    <xf numFmtId="0" fontId="87" fillId="0" borderId="0" xfId="3" applyFont="1"/>
    <xf numFmtId="0" fontId="31" fillId="10" borderId="35" xfId="3" applyFont="1" applyFill="1" applyBorder="1" applyAlignment="1">
      <alignment vertical="center"/>
    </xf>
    <xf numFmtId="0" fontId="31" fillId="0" borderId="16" xfId="3" applyFont="1" applyBorder="1" applyAlignment="1">
      <alignment vertical="center" wrapText="1"/>
    </xf>
    <xf numFmtId="0" fontId="31" fillId="0" borderId="33" xfId="3" applyFont="1" applyBorder="1" applyAlignment="1">
      <alignment vertical="center" wrapText="1"/>
    </xf>
    <xf numFmtId="0" fontId="31" fillId="0" borderId="22" xfId="3" applyFont="1" applyBorder="1" applyAlignment="1">
      <alignment horizontal="center" vertical="center" wrapText="1"/>
    </xf>
    <xf numFmtId="0" fontId="31" fillId="0" borderId="16" xfId="3" applyFont="1" applyBorder="1" applyAlignment="1">
      <alignment horizontal="center" vertical="center" wrapText="1"/>
    </xf>
    <xf numFmtId="49" fontId="88" fillId="0" borderId="21" xfId="3" applyNumberFormat="1" applyFont="1" applyBorder="1" applyAlignment="1">
      <alignment horizontal="center" vertical="center" wrapText="1"/>
    </xf>
    <xf numFmtId="0" fontId="31" fillId="19" borderId="22" xfId="3" applyFont="1" applyFill="1" applyBorder="1" applyAlignment="1">
      <alignment vertical="center" wrapText="1"/>
    </xf>
    <xf numFmtId="0" fontId="31" fillId="19" borderId="33" xfId="3" applyFont="1" applyFill="1" applyBorder="1" applyAlignment="1">
      <alignment vertical="center" wrapText="1"/>
    </xf>
    <xf numFmtId="49" fontId="88" fillId="0" borderId="32" xfId="3" applyNumberFormat="1" applyFont="1" applyBorder="1" applyAlignment="1">
      <alignment horizontal="center" vertical="center" wrapText="1"/>
    </xf>
    <xf numFmtId="49" fontId="89" fillId="0" borderId="32" xfId="3" applyNumberFormat="1" applyFont="1" applyBorder="1" applyAlignment="1">
      <alignment horizontal="center" vertical="center" wrapText="1"/>
    </xf>
    <xf numFmtId="0" fontId="30" fillId="7" borderId="33" xfId="3" applyFont="1" applyFill="1" applyBorder="1" applyAlignment="1">
      <alignment horizontal="left" vertical="center" wrapText="1" indent="2"/>
    </xf>
    <xf numFmtId="49" fontId="90" fillId="0" borderId="32" xfId="3" applyNumberFormat="1" applyFont="1" applyBorder="1" applyAlignment="1">
      <alignment horizontal="center" vertical="center" wrapText="1"/>
    </xf>
    <xf numFmtId="0" fontId="91" fillId="0" borderId="33" xfId="3" applyFont="1" applyBorder="1" applyAlignment="1">
      <alignment vertical="center" wrapText="1"/>
    </xf>
    <xf numFmtId="0" fontId="92" fillId="0" borderId="0" xfId="3" applyFont="1" applyAlignment="1">
      <alignment vertical="center"/>
    </xf>
    <xf numFmtId="0" fontId="4" fillId="0" borderId="0" xfId="3" applyAlignment="1">
      <alignment horizontal="left"/>
    </xf>
    <xf numFmtId="0" fontId="93" fillId="0" borderId="0" xfId="3" applyFont="1" applyAlignment="1">
      <alignment vertical="center"/>
    </xf>
    <xf numFmtId="0" fontId="4" fillId="0" borderId="0" xfId="3" applyAlignment="1">
      <alignment vertical="center" wrapText="1"/>
    </xf>
    <xf numFmtId="0" fontId="94" fillId="0" borderId="0" xfId="3" applyFont="1" applyAlignment="1">
      <alignment vertical="center" wrapText="1"/>
    </xf>
    <xf numFmtId="0" fontId="92" fillId="0" borderId="0" xfId="3" applyFont="1" applyAlignment="1">
      <alignment horizontal="left"/>
    </xf>
    <xf numFmtId="0" fontId="65" fillId="0" borderId="0" xfId="3" applyFont="1"/>
    <xf numFmtId="0" fontId="93" fillId="0" borderId="0" xfId="3" applyFont="1" applyAlignment="1">
      <alignment vertical="center" wrapText="1"/>
    </xf>
    <xf numFmtId="0" fontId="95" fillId="10" borderId="13" xfId="3" applyFont="1" applyFill="1" applyBorder="1" applyAlignment="1">
      <alignment horizontal="center" vertical="center" wrapText="1"/>
    </xf>
    <xf numFmtId="0" fontId="95" fillId="10" borderId="1" xfId="3" applyFont="1" applyFill="1" applyBorder="1" applyAlignment="1">
      <alignment horizontal="center" vertical="center" wrapText="1"/>
    </xf>
    <xf numFmtId="0" fontId="95" fillId="10" borderId="11" xfId="3" applyFont="1" applyFill="1" applyBorder="1" applyAlignment="1">
      <alignment vertical="center" wrapText="1"/>
    </xf>
    <xf numFmtId="0" fontId="95" fillId="10" borderId="12" xfId="3" applyFont="1" applyFill="1" applyBorder="1" applyAlignment="1">
      <alignment vertical="center" wrapText="1"/>
    </xf>
    <xf numFmtId="0" fontId="95" fillId="10" borderId="14" xfId="3" applyFont="1" applyFill="1" applyBorder="1" applyAlignment="1">
      <alignment horizontal="center" vertical="center" wrapText="1"/>
    </xf>
    <xf numFmtId="0" fontId="95" fillId="10" borderId="4" xfId="3" applyFont="1" applyFill="1" applyBorder="1" applyAlignment="1">
      <alignment horizontal="center" vertical="center" wrapText="1"/>
    </xf>
    <xf numFmtId="0" fontId="95" fillId="10" borderId="12" xfId="3" applyFont="1" applyFill="1" applyBorder="1" applyAlignment="1">
      <alignment horizontal="center" vertical="center" wrapText="1"/>
    </xf>
    <xf numFmtId="0" fontId="95" fillId="10" borderId="15" xfId="3" applyFont="1" applyFill="1" applyBorder="1" applyAlignment="1">
      <alignment horizontal="center" vertical="center" wrapText="1"/>
    </xf>
    <xf numFmtId="0" fontId="95" fillId="10" borderId="6" xfId="3" applyFont="1" applyFill="1" applyBorder="1" applyAlignment="1">
      <alignment horizontal="center" vertical="center" wrapText="1"/>
    </xf>
    <xf numFmtId="0" fontId="93" fillId="0" borderId="9" xfId="3" applyFont="1" applyBorder="1" applyAlignment="1">
      <alignment horizontal="center" vertical="center" wrapText="1"/>
    </xf>
    <xf numFmtId="0" fontId="93" fillId="0" borderId="10" xfId="3" applyFont="1" applyBorder="1" applyAlignment="1">
      <alignment horizontal="center" vertical="center" wrapText="1"/>
    </xf>
    <xf numFmtId="0" fontId="93" fillId="0" borderId="9" xfId="3" applyFont="1" applyBorder="1" applyAlignment="1">
      <alignment vertical="center" wrapText="1"/>
    </xf>
    <xf numFmtId="0" fontId="96" fillId="0" borderId="9" xfId="3" applyFont="1" applyBorder="1" applyAlignment="1">
      <alignment vertical="center" wrapText="1"/>
    </xf>
    <xf numFmtId="0" fontId="97" fillId="0" borderId="9" xfId="3" applyFont="1" applyBorder="1" applyAlignment="1">
      <alignment horizontal="center" vertical="center" wrapText="1"/>
    </xf>
    <xf numFmtId="0" fontId="92" fillId="0" borderId="0" xfId="3" applyFont="1" applyAlignment="1">
      <alignment vertical="center" wrapText="1"/>
    </xf>
    <xf numFmtId="0" fontId="4" fillId="0" borderId="9" xfId="3" applyBorder="1" applyAlignment="1">
      <alignment horizontal="left" wrapText="1"/>
    </xf>
    <xf numFmtId="0" fontId="92" fillId="0" borderId="0" xfId="3" applyFont="1"/>
    <xf numFmtId="0" fontId="4" fillId="0" borderId="0" xfId="3" applyAlignment="1">
      <alignment wrapText="1"/>
    </xf>
    <xf numFmtId="0" fontId="11" fillId="10" borderId="1" xfId="3" applyFont="1" applyFill="1" applyBorder="1" applyAlignment="1">
      <alignment wrapText="1"/>
    </xf>
    <xf numFmtId="0" fontId="4" fillId="10" borderId="9" xfId="3" applyFill="1" applyBorder="1" applyAlignment="1">
      <alignment wrapText="1"/>
    </xf>
    <xf numFmtId="0" fontId="4" fillId="10" borderId="13" xfId="3" applyFill="1" applyBorder="1" applyAlignment="1">
      <alignment wrapText="1"/>
    </xf>
    <xf numFmtId="0" fontId="7" fillId="10" borderId="12" xfId="3" applyFont="1" applyFill="1" applyBorder="1" applyAlignment="1">
      <alignment horizontal="left" vertical="center" wrapText="1"/>
    </xf>
    <xf numFmtId="0" fontId="4" fillId="10" borderId="14" xfId="3" applyFill="1" applyBorder="1" applyAlignment="1">
      <alignment wrapText="1"/>
    </xf>
    <xf numFmtId="0" fontId="98" fillId="10" borderId="12" xfId="3" applyFont="1" applyFill="1" applyBorder="1" applyAlignment="1">
      <alignment horizontal="left" vertical="center" wrapText="1" indent="3"/>
    </xf>
    <xf numFmtId="0" fontId="4" fillId="10" borderId="15" xfId="3" applyFill="1" applyBorder="1" applyAlignment="1">
      <alignment wrapText="1"/>
    </xf>
    <xf numFmtId="0" fontId="4" fillId="21" borderId="9" xfId="3" applyFill="1" applyBorder="1" applyAlignment="1">
      <alignment wrapText="1"/>
    </xf>
    <xf numFmtId="0" fontId="11" fillId="10" borderId="9" xfId="3" applyFont="1" applyFill="1" applyBorder="1" applyAlignment="1">
      <alignment horizontal="center" vertical="center" wrapText="1"/>
    </xf>
    <xf numFmtId="0" fontId="4" fillId="10" borderId="9" xfId="3" applyFill="1" applyBorder="1" applyAlignment="1">
      <alignment horizontal="center" vertical="center"/>
    </xf>
    <xf numFmtId="0" fontId="25" fillId="0" borderId="0" xfId="3" applyFont="1"/>
    <xf numFmtId="0" fontId="94" fillId="0" borderId="0" xfId="3" applyFont="1" applyAlignment="1">
      <alignment wrapText="1"/>
    </xf>
    <xf numFmtId="0" fontId="99" fillId="0" borderId="0" xfId="3" applyFont="1"/>
    <xf numFmtId="0" fontId="77" fillId="0" borderId="0" xfId="3" applyFont="1" applyAlignment="1">
      <alignment vertical="center" wrapText="1"/>
    </xf>
    <xf numFmtId="0" fontId="69" fillId="0" borderId="0" xfId="3" applyFont="1" applyAlignment="1">
      <alignment horizontal="center" vertical="center" wrapText="1"/>
    </xf>
    <xf numFmtId="0" fontId="78" fillId="0" borderId="0" xfId="3" applyFont="1" applyAlignment="1">
      <alignment vertical="center" wrapText="1"/>
    </xf>
    <xf numFmtId="0" fontId="100" fillId="0" borderId="0" xfId="3" applyFont="1" applyAlignment="1">
      <alignment vertical="center" wrapText="1"/>
    </xf>
    <xf numFmtId="0" fontId="76" fillId="0" borderId="9" xfId="3" applyFont="1" applyBorder="1" applyAlignment="1">
      <alignment horizontal="center" vertical="center" wrapText="1"/>
    </xf>
    <xf numFmtId="0" fontId="101" fillId="0" borderId="9" xfId="3" applyFont="1" applyBorder="1" applyAlignment="1">
      <alignment horizontal="center" vertical="center" wrapText="1"/>
    </xf>
    <xf numFmtId="0" fontId="75" fillId="0" borderId="9" xfId="3" applyFont="1" applyBorder="1" applyAlignment="1">
      <alignment horizontal="center" vertical="center" wrapText="1"/>
    </xf>
    <xf numFmtId="0" fontId="78" fillId="0" borderId="9" xfId="3" applyFont="1" applyBorder="1" applyAlignment="1">
      <alignment horizontal="center" vertical="center" wrapText="1"/>
    </xf>
    <xf numFmtId="0" fontId="78" fillId="0" borderId="9" xfId="3" applyFont="1" applyBorder="1" applyAlignment="1">
      <alignment vertical="center" wrapText="1"/>
    </xf>
    <xf numFmtId="0" fontId="78" fillId="0" borderId="12" xfId="3" applyFont="1" applyBorder="1" applyAlignment="1">
      <alignment vertical="center" wrapText="1"/>
    </xf>
    <xf numFmtId="0" fontId="102" fillId="0" borderId="9" xfId="3" applyFont="1" applyBorder="1" applyAlignment="1">
      <alignment vertical="center" wrapText="1"/>
    </xf>
    <xf numFmtId="0" fontId="102" fillId="4" borderId="9" xfId="3" applyFont="1" applyFill="1" applyBorder="1" applyAlignment="1">
      <alignment vertical="center" wrapText="1"/>
    </xf>
    <xf numFmtId="0" fontId="84" fillId="0" borderId="9" xfId="3" applyFont="1" applyBorder="1" applyAlignment="1">
      <alignment vertical="center" wrapText="1"/>
    </xf>
    <xf numFmtId="0" fontId="84" fillId="4" borderId="9" xfId="3" applyFont="1" applyFill="1" applyBorder="1" applyAlignment="1">
      <alignment vertical="center" wrapText="1"/>
    </xf>
    <xf numFmtId="0" fontId="101" fillId="0" borderId="9" xfId="3" applyFont="1" applyBorder="1" applyAlignment="1">
      <alignment vertical="center" wrapText="1"/>
    </xf>
    <xf numFmtId="0" fontId="94" fillId="0" borderId="0" xfId="3" applyFont="1"/>
    <xf numFmtId="0" fontId="103" fillId="0" borderId="0" xfId="3" applyFont="1" applyAlignment="1">
      <alignment vertical="center" wrapText="1"/>
    </xf>
    <xf numFmtId="0" fontId="95" fillId="0" borderId="9" xfId="3" applyFont="1" applyBorder="1" applyAlignment="1">
      <alignment horizontal="center" vertical="center" wrapText="1"/>
    </xf>
    <xf numFmtId="0" fontId="103" fillId="0" borderId="9" xfId="3" applyFont="1" applyBorder="1" applyAlignment="1">
      <alignment horizontal="center" vertical="center" wrapText="1"/>
    </xf>
    <xf numFmtId="0" fontId="103" fillId="0" borderId="9" xfId="3" applyFont="1" applyBorder="1" applyAlignment="1">
      <alignment vertical="center" wrapText="1"/>
    </xf>
    <xf numFmtId="0" fontId="61" fillId="22" borderId="9" xfId="3" applyFont="1" applyFill="1" applyBorder="1" applyAlignment="1">
      <alignment vertical="center" wrapText="1"/>
    </xf>
    <xf numFmtId="0" fontId="61" fillId="0" borderId="9" xfId="3" applyFont="1" applyBorder="1" applyAlignment="1">
      <alignment vertical="center" wrapText="1"/>
    </xf>
    <xf numFmtId="0" fontId="104" fillId="0" borderId="9" xfId="3" applyFont="1" applyBorder="1" applyAlignment="1">
      <alignment vertical="center" wrapText="1"/>
    </xf>
    <xf numFmtId="0" fontId="104" fillId="22" borderId="9" xfId="3" applyFont="1" applyFill="1" applyBorder="1" applyAlignment="1">
      <alignment vertical="center" wrapText="1"/>
    </xf>
    <xf numFmtId="0" fontId="105" fillId="0" borderId="9" xfId="3" applyFont="1" applyBorder="1" applyAlignment="1">
      <alignment vertical="center" wrapText="1"/>
    </xf>
    <xf numFmtId="0" fontId="105" fillId="22" borderId="9" xfId="3" applyFont="1" applyFill="1" applyBorder="1" applyAlignment="1">
      <alignment vertical="center" wrapText="1"/>
    </xf>
    <xf numFmtId="0" fontId="4" fillId="0" borderId="0" xfId="3" quotePrefix="1" applyAlignment="1">
      <alignment horizontal="left" vertical="center" indent="5"/>
    </xf>
    <xf numFmtId="0" fontId="69" fillId="10" borderId="11" xfId="3" applyFont="1" applyFill="1" applyBorder="1" applyAlignment="1">
      <alignment horizontal="center" vertical="center" wrapText="1"/>
    </xf>
    <xf numFmtId="0" fontId="69" fillId="10" borderId="14" xfId="3" applyFont="1" applyFill="1" applyBorder="1" applyAlignment="1">
      <alignment horizontal="center" vertical="center" wrapText="1"/>
    </xf>
    <xf numFmtId="0" fontId="69" fillId="10" borderId="1" xfId="3" applyFont="1" applyFill="1" applyBorder="1" applyAlignment="1">
      <alignment horizontal="center" vertical="center" wrapText="1"/>
    </xf>
    <xf numFmtId="0" fontId="69" fillId="0" borderId="9" xfId="3" applyFont="1" applyBorder="1" applyAlignment="1">
      <alignment horizontal="center" vertical="center" wrapText="1"/>
    </xf>
    <xf numFmtId="0" fontId="69" fillId="0" borderId="9" xfId="3" applyFont="1" applyBorder="1" applyAlignment="1">
      <alignment vertical="center" wrapText="1"/>
    </xf>
    <xf numFmtId="0" fontId="4" fillId="0" borderId="15" xfId="3" applyBorder="1"/>
    <xf numFmtId="0" fontId="4" fillId="0" borderId="6" xfId="3" applyBorder="1"/>
    <xf numFmtId="0" fontId="35" fillId="0" borderId="9" xfId="3" applyFont="1" applyBorder="1"/>
    <xf numFmtId="0" fontId="79" fillId="0" borderId="9" xfId="3" applyFont="1" applyBorder="1" applyAlignment="1">
      <alignment vertical="center" wrapText="1"/>
    </xf>
    <xf numFmtId="0" fontId="69" fillId="10" borderId="9" xfId="3" applyFont="1" applyFill="1" applyBorder="1" applyAlignment="1">
      <alignment horizontal="center" vertical="center" wrapText="1"/>
    </xf>
    <xf numFmtId="0" fontId="107" fillId="0" borderId="0" xfId="3" applyFont="1"/>
    <xf numFmtId="0" fontId="11" fillId="0" borderId="9" xfId="3" applyFont="1" applyBorder="1" applyAlignment="1">
      <alignment vertical="center"/>
    </xf>
    <xf numFmtId="0" fontId="92" fillId="0" borderId="0" xfId="3" applyFont="1" applyAlignment="1">
      <alignment vertical="top"/>
    </xf>
    <xf numFmtId="0" fontId="92" fillId="0" borderId="0" xfId="3" applyFont="1" applyAlignment="1">
      <alignment wrapText="1"/>
    </xf>
    <xf numFmtId="0" fontId="37" fillId="0" borderId="0" xfId="3" applyFont="1" applyAlignment="1">
      <alignment wrapText="1"/>
    </xf>
    <xf numFmtId="0" fontId="51" fillId="0" borderId="0" xfId="3" applyFont="1"/>
    <xf numFmtId="0" fontId="108" fillId="0" borderId="15" xfId="3" applyFont="1" applyBorder="1" applyAlignment="1">
      <alignment horizontal="center" vertical="center" wrapText="1"/>
    </xf>
    <xf numFmtId="0" fontId="108" fillId="0" borderId="13" xfId="3" applyFont="1" applyBorder="1" applyAlignment="1">
      <alignment vertical="center" wrapText="1"/>
    </xf>
    <xf numFmtId="0" fontId="6" fillId="0" borderId="12" xfId="3" applyFont="1" applyBorder="1" applyAlignment="1">
      <alignment horizontal="left" vertical="center" wrapText="1"/>
    </xf>
    <xf numFmtId="0" fontId="109" fillId="0" borderId="12" xfId="3" applyFont="1" applyBorder="1" applyAlignment="1">
      <alignment horizontal="left" vertical="center" wrapText="1" indent="3"/>
    </xf>
    <xf numFmtId="0" fontId="110" fillId="0" borderId="12" xfId="3" applyFont="1" applyBorder="1" applyAlignment="1">
      <alignment horizontal="left" vertical="center" wrapText="1" indent="3"/>
    </xf>
    <xf numFmtId="0" fontId="68" fillId="0" borderId="13" xfId="3" applyFont="1" applyBorder="1" applyAlignment="1">
      <alignment horizontal="center" vertical="center" wrapText="1"/>
    </xf>
    <xf numFmtId="0" fontId="7" fillId="0" borderId="9" xfId="3" applyFont="1" applyBorder="1" applyAlignment="1">
      <alignment horizontal="center"/>
    </xf>
    <xf numFmtId="9" fontId="4" fillId="0" borderId="9" xfId="3" applyNumberFormat="1" applyBorder="1" applyAlignment="1">
      <alignment horizontal="center" wrapText="1"/>
    </xf>
    <xf numFmtId="0" fontId="4" fillId="0" borderId="9" xfId="3" applyBorder="1" applyAlignment="1">
      <alignment horizontal="center" wrapText="1"/>
    </xf>
    <xf numFmtId="0" fontId="8" fillId="0" borderId="9" xfId="3" applyFont="1" applyBorder="1" applyAlignment="1">
      <alignment horizontal="center" wrapText="1"/>
    </xf>
    <xf numFmtId="0" fontId="11" fillId="0" borderId="9" xfId="3" applyFont="1" applyBorder="1" applyAlignment="1">
      <alignment horizontal="center" wrapText="1"/>
    </xf>
    <xf numFmtId="0" fontId="11" fillId="0" borderId="0" xfId="3" applyFont="1" applyAlignment="1">
      <alignment horizontal="center"/>
    </xf>
    <xf numFmtId="0" fontId="11" fillId="4" borderId="9" xfId="3" applyFont="1" applyFill="1" applyBorder="1" applyAlignment="1">
      <alignment horizontal="center"/>
    </xf>
    <xf numFmtId="0" fontId="37" fillId="0" borderId="9" xfId="3" applyFont="1" applyBorder="1" applyAlignment="1">
      <alignment horizontal="center" vertical="center"/>
    </xf>
    <xf numFmtId="0" fontId="37" fillId="10" borderId="9" xfId="3" applyFont="1" applyFill="1" applyBorder="1" applyAlignment="1">
      <alignment horizontal="left" vertical="center" wrapText="1"/>
    </xf>
    <xf numFmtId="0" fontId="37" fillId="0" borderId="13" xfId="3" applyFont="1" applyBorder="1" applyAlignment="1">
      <alignment horizontal="center" vertical="center"/>
    </xf>
    <xf numFmtId="0" fontId="11" fillId="10" borderId="9" xfId="3" applyFont="1" applyFill="1" applyBorder="1" applyAlignment="1">
      <alignment horizontal="left" vertical="center" wrapText="1"/>
    </xf>
    <xf numFmtId="0" fontId="111" fillId="0" borderId="0" xfId="3" applyFont="1" applyAlignment="1">
      <alignment vertical="center"/>
    </xf>
    <xf numFmtId="0" fontId="28" fillId="0" borderId="0" xfId="3" applyFont="1" applyAlignment="1">
      <alignment vertical="center"/>
    </xf>
    <xf numFmtId="0" fontId="28" fillId="0" borderId="9" xfId="3" applyFont="1" applyBorder="1" applyAlignment="1">
      <alignment horizontal="center" vertical="center"/>
    </xf>
    <xf numFmtId="0" fontId="28" fillId="0" borderId="9" xfId="3" applyFont="1" applyBorder="1" applyAlignment="1">
      <alignment wrapText="1"/>
    </xf>
    <xf numFmtId="0" fontId="112" fillId="0" borderId="9" xfId="3" applyFont="1" applyBorder="1" applyAlignment="1">
      <alignment vertical="center" wrapText="1"/>
    </xf>
    <xf numFmtId="0" fontId="112" fillId="0" borderId="9" xfId="3" applyFont="1" applyBorder="1" applyAlignment="1">
      <alignment horizontal="center" vertical="center" wrapText="1"/>
    </xf>
    <xf numFmtId="0" fontId="113" fillId="0" borderId="9" xfId="3" applyFont="1" applyBorder="1" applyAlignment="1">
      <alignment horizontal="justify" vertical="center" wrapText="1"/>
    </xf>
    <xf numFmtId="0" fontId="112" fillId="3" borderId="9" xfId="3" applyFont="1" applyFill="1" applyBorder="1" applyAlignment="1">
      <alignment vertical="center"/>
    </xf>
    <xf numFmtId="0" fontId="112" fillId="0" borderId="0" xfId="3" applyFont="1" applyAlignment="1">
      <alignment horizontal="left" vertical="top" wrapText="1"/>
    </xf>
    <xf numFmtId="0" fontId="28" fillId="0" borderId="9" xfId="3" applyFont="1" applyBorder="1" applyAlignment="1">
      <alignment horizontal="center" wrapText="1"/>
    </xf>
    <xf numFmtId="0" fontId="112" fillId="0" borderId="9" xfId="3" applyFont="1" applyBorder="1" applyAlignment="1">
      <alignment horizontal="left" vertical="center" wrapText="1" indent="3"/>
    </xf>
    <xf numFmtId="0" fontId="113" fillId="0" borderId="9" xfId="3" applyFont="1" applyBorder="1" applyAlignment="1">
      <alignment vertical="center" wrapText="1"/>
    </xf>
    <xf numFmtId="0" fontId="112" fillId="0" borderId="9" xfId="3" applyFont="1" applyBorder="1" applyAlignment="1">
      <alignment horizontal="left" vertical="center" wrapText="1" indent="2"/>
    </xf>
    <xf numFmtId="0" fontId="108" fillId="0" borderId="0" xfId="3" applyFont="1" applyAlignment="1">
      <alignment horizontal="left" vertical="center"/>
    </xf>
    <xf numFmtId="0" fontId="11" fillId="4" borderId="9" xfId="3" applyFont="1" applyFill="1" applyBorder="1" applyAlignment="1">
      <alignment horizontal="center" vertical="center"/>
    </xf>
    <xf numFmtId="0" fontId="51" fillId="0" borderId="9" xfId="3" applyFont="1" applyBorder="1" applyAlignment="1">
      <alignment horizontal="center" vertical="center"/>
    </xf>
    <xf numFmtId="0" fontId="51" fillId="0" borderId="9" xfId="3" applyFont="1" applyBorder="1" applyAlignment="1">
      <alignment horizontal="justify" vertical="top" wrapText="1"/>
    </xf>
    <xf numFmtId="0" fontId="7" fillId="10" borderId="9" xfId="5" quotePrefix="1" applyFont="1" applyFill="1" applyBorder="1" applyAlignment="1">
      <alignment horizontal="center" vertical="center"/>
    </xf>
    <xf numFmtId="0" fontId="80" fillId="0" borderId="9" xfId="3" applyFont="1" applyBorder="1" applyAlignment="1">
      <alignment horizontal="center" vertical="center"/>
    </xf>
    <xf numFmtId="0" fontId="80" fillId="0" borderId="9" xfId="3" applyFont="1" applyBorder="1" applyAlignment="1">
      <alignment horizontal="justify" vertical="top" wrapText="1"/>
    </xf>
    <xf numFmtId="0" fontId="114" fillId="0" borderId="9" xfId="3" applyFont="1" applyBorder="1" applyAlignment="1">
      <alignment horizontal="center" vertical="center" wrapText="1"/>
    </xf>
    <xf numFmtId="0" fontId="114" fillId="0" borderId="10" xfId="3" applyFont="1" applyBorder="1" applyAlignment="1">
      <alignment horizontal="justify" vertical="center" wrapText="1"/>
    </xf>
    <xf numFmtId="0" fontId="80" fillId="0" borderId="10" xfId="3" applyFont="1" applyBorder="1" applyAlignment="1">
      <alignment horizontal="justify" vertical="center" wrapText="1"/>
    </xf>
    <xf numFmtId="0" fontId="114" fillId="0" borderId="13" xfId="3" applyFont="1" applyBorder="1" applyAlignment="1">
      <alignment horizontal="center" vertical="center" wrapText="1"/>
    </xf>
    <xf numFmtId="0" fontId="80" fillId="0" borderId="1" xfId="3" applyFont="1" applyBorder="1" applyAlignment="1">
      <alignment horizontal="justify" vertical="center" wrapText="1"/>
    </xf>
    <xf numFmtId="0" fontId="4" fillId="0" borderId="13" xfId="3" applyBorder="1"/>
    <xf numFmtId="0" fontId="114" fillId="0" borderId="14" xfId="3" applyFont="1" applyBorder="1" applyAlignment="1">
      <alignment horizontal="center" vertical="center" wrapText="1"/>
    </xf>
    <xf numFmtId="0" fontId="117" fillId="0" borderId="4" xfId="3" applyFont="1" applyBorder="1" applyAlignment="1">
      <alignment horizontal="justify" vertical="center" wrapText="1"/>
    </xf>
    <xf numFmtId="0" fontId="4" fillId="0" borderId="14" xfId="3" applyBorder="1"/>
    <xf numFmtId="0" fontId="117" fillId="0" borderId="14" xfId="3" applyFont="1" applyBorder="1" applyAlignment="1">
      <alignment horizontal="right" vertical="center" wrapText="1"/>
    </xf>
    <xf numFmtId="0" fontId="117" fillId="0" borderId="15" xfId="3" applyFont="1" applyBorder="1" applyAlignment="1">
      <alignment horizontal="right" vertical="center" wrapText="1"/>
    </xf>
    <xf numFmtId="0" fontId="117" fillId="0" borderId="6" xfId="3" applyFont="1" applyBorder="1" applyAlignment="1">
      <alignment horizontal="justify" vertical="center" wrapText="1"/>
    </xf>
    <xf numFmtId="0" fontId="51" fillId="0" borderId="9" xfId="3" applyFont="1" applyBorder="1" applyAlignment="1">
      <alignment horizontal="justify" vertical="center" wrapText="1"/>
    </xf>
    <xf numFmtId="0" fontId="51" fillId="0" borderId="10" xfId="3" applyFont="1" applyBorder="1" applyAlignment="1">
      <alignment horizontal="justify" vertical="center" wrapText="1"/>
    </xf>
    <xf numFmtId="0" fontId="51" fillId="0" borderId="13" xfId="3" applyFont="1" applyBorder="1" applyAlignment="1">
      <alignment horizontal="justify" vertical="center" wrapText="1"/>
    </xf>
    <xf numFmtId="0" fontId="118" fillId="0" borderId="14" xfId="3" applyFont="1" applyBorder="1" applyAlignment="1">
      <alignment horizontal="justify" vertical="center" wrapText="1"/>
    </xf>
    <xf numFmtId="0" fontId="114" fillId="0" borderId="1" xfId="3" applyFont="1" applyBorder="1" applyAlignment="1">
      <alignment horizontal="justify" vertical="center" wrapText="1"/>
    </xf>
    <xf numFmtId="0" fontId="4" fillId="0" borderId="0" xfId="3" applyAlignment="1">
      <alignment vertical="top"/>
    </xf>
    <xf numFmtId="0" fontId="51" fillId="0" borderId="0" xfId="3" applyFont="1" applyAlignment="1">
      <alignment horizontal="center" vertical="center"/>
    </xf>
    <xf numFmtId="0" fontId="28" fillId="10" borderId="9" xfId="3" applyFont="1" applyFill="1" applyBorder="1" applyAlignment="1">
      <alignment horizontal="center" vertical="center" wrapText="1"/>
    </xf>
    <xf numFmtId="0" fontId="37" fillId="10" borderId="9" xfId="3" applyFont="1" applyFill="1" applyBorder="1" applyAlignment="1">
      <alignment horizontal="center" vertical="center" wrapText="1"/>
    </xf>
    <xf numFmtId="0" fontId="37" fillId="10" borderId="9" xfId="3" applyFont="1" applyFill="1" applyBorder="1" applyAlignment="1">
      <alignment vertical="center" wrapText="1"/>
    </xf>
    <xf numFmtId="0" fontId="28" fillId="10" borderId="9" xfId="3" applyFont="1" applyFill="1" applyBorder="1" applyAlignment="1">
      <alignment vertical="center" wrapText="1"/>
    </xf>
    <xf numFmtId="0" fontId="28" fillId="20" borderId="9" xfId="3" applyFont="1" applyFill="1" applyBorder="1" applyAlignment="1">
      <alignment vertical="center" wrapText="1"/>
    </xf>
    <xf numFmtId="0" fontId="28" fillId="10" borderId="9" xfId="3" applyFont="1" applyFill="1" applyBorder="1" applyAlignment="1">
      <alignment horizontal="justify" vertical="center" wrapText="1"/>
    </xf>
    <xf numFmtId="0" fontId="19" fillId="0" borderId="9" xfId="3" applyFont="1" applyBorder="1" applyAlignment="1">
      <alignment horizontal="justify" vertical="center" wrapText="1"/>
    </xf>
    <xf numFmtId="0" fontId="111" fillId="0" borderId="0" xfId="3" applyFont="1" applyAlignment="1">
      <alignment vertical="center" wrapText="1"/>
    </xf>
    <xf numFmtId="0" fontId="28" fillId="0" borderId="9" xfId="3" applyFont="1" applyBorder="1" applyAlignment="1">
      <alignment horizontal="center" vertical="center" wrapText="1"/>
    </xf>
    <xf numFmtId="0" fontId="37" fillId="0" borderId="9" xfId="3" applyFont="1" applyBorder="1" applyAlignment="1">
      <alignment vertical="center" wrapText="1"/>
    </xf>
    <xf numFmtId="0" fontId="119" fillId="0" borderId="9" xfId="3" applyFont="1" applyBorder="1" applyAlignment="1">
      <alignment horizontal="right" vertical="center" wrapText="1"/>
    </xf>
    <xf numFmtId="0" fontId="119" fillId="0" borderId="9" xfId="3" applyFont="1" applyBorder="1" applyAlignment="1">
      <alignment vertical="center" wrapText="1"/>
    </xf>
    <xf numFmtId="0" fontId="120" fillId="0" borderId="0" xfId="7" applyFont="1">
      <alignment vertical="center"/>
    </xf>
    <xf numFmtId="0" fontId="38" fillId="0" borderId="9" xfId="3" applyFont="1" applyBorder="1" applyAlignment="1">
      <alignment horizontal="center" vertical="center"/>
    </xf>
    <xf numFmtId="0" fontId="28" fillId="0" borderId="9" xfId="3" applyFont="1" applyBorder="1" applyAlignment="1">
      <alignment horizontal="justify" vertical="center" wrapText="1"/>
    </xf>
    <xf numFmtId="0" fontId="122" fillId="0" borderId="9" xfId="3" applyFont="1" applyBorder="1" applyAlignment="1">
      <alignment horizontal="center" vertical="center"/>
    </xf>
    <xf numFmtId="0" fontId="38" fillId="0" borderId="0" xfId="3" applyFont="1" applyAlignment="1">
      <alignment horizontal="center" vertical="center"/>
    </xf>
    <xf numFmtId="0" fontId="28" fillId="0" borderId="0" xfId="3" applyFont="1" applyAlignment="1">
      <alignment horizontal="justify" vertical="center"/>
    </xf>
    <xf numFmtId="0" fontId="111" fillId="0" borderId="0" xfId="3" applyFont="1"/>
    <xf numFmtId="0" fontId="81" fillId="0" borderId="0" xfId="3" applyFont="1" applyAlignment="1">
      <alignment horizontal="center" vertical="center" wrapText="1"/>
    </xf>
    <xf numFmtId="0" fontId="19" fillId="0" borderId="9" xfId="3" applyFont="1" applyBorder="1" applyAlignment="1">
      <alignment horizontal="center" vertical="center" wrapText="1"/>
    </xf>
    <xf numFmtId="0" fontId="28" fillId="0" borderId="0" xfId="3" applyFont="1" applyAlignment="1">
      <alignment vertical="center" wrapText="1"/>
    </xf>
    <xf numFmtId="0" fontId="19" fillId="0" borderId="9" xfId="3" applyFont="1" applyBorder="1" applyAlignment="1">
      <alignment vertical="center" wrapText="1"/>
    </xf>
    <xf numFmtId="0" fontId="19" fillId="7" borderId="9" xfId="3" applyFont="1" applyFill="1" applyBorder="1" applyAlignment="1">
      <alignment horizontal="center" vertical="center" wrapText="1"/>
    </xf>
    <xf numFmtId="0" fontId="124" fillId="0" borderId="9" xfId="3" applyFont="1" applyBorder="1" applyAlignment="1">
      <alignment vertical="center" wrapText="1"/>
    </xf>
    <xf numFmtId="0" fontId="124" fillId="9" borderId="9" xfId="3" applyFont="1" applyFill="1" applyBorder="1" applyAlignment="1">
      <alignment vertical="center" wrapText="1"/>
    </xf>
    <xf numFmtId="0" fontId="125" fillId="0" borderId="9" xfId="3" applyFont="1" applyBorder="1" applyAlignment="1">
      <alignment vertical="center" wrapText="1"/>
    </xf>
    <xf numFmtId="0" fontId="126" fillId="0" borderId="0" xfId="3" applyFont="1"/>
    <xf numFmtId="0" fontId="120" fillId="0" borderId="0" xfId="3" applyFont="1" applyAlignment="1">
      <alignment vertical="center"/>
    </xf>
    <xf numFmtId="0" fontId="19" fillId="0" borderId="9" xfId="3" applyFont="1" applyBorder="1" applyAlignment="1">
      <alignment horizontal="right" vertical="center" wrapText="1"/>
    </xf>
    <xf numFmtId="0" fontId="127" fillId="0" borderId="9" xfId="3" applyFont="1" applyBorder="1" applyAlignment="1">
      <alignment vertical="center" wrapText="1"/>
    </xf>
    <xf numFmtId="0" fontId="121" fillId="0" borderId="9" xfId="3" applyFont="1" applyBorder="1" applyAlignment="1">
      <alignment vertical="center" wrapText="1"/>
    </xf>
    <xf numFmtId="0" fontId="120" fillId="0" borderId="0" xfId="3" applyFont="1"/>
    <xf numFmtId="0" fontId="60" fillId="0" borderId="0" xfId="3" applyFont="1" applyAlignment="1">
      <alignment horizontal="center" vertical="center"/>
    </xf>
    <xf numFmtId="0" fontId="28" fillId="0" borderId="5" xfId="3" applyFont="1" applyBorder="1" applyAlignment="1">
      <alignment horizontal="center" vertical="center" wrapText="1"/>
    </xf>
    <xf numFmtId="0" fontId="19" fillId="0" borderId="6" xfId="3" applyFont="1" applyBorder="1" applyAlignment="1">
      <alignment vertical="center" wrapText="1"/>
    </xf>
    <xf numFmtId="0" fontId="28" fillId="0" borderId="8" xfId="3" applyFont="1" applyBorder="1" applyAlignment="1">
      <alignment horizontal="center" vertical="center" wrapText="1"/>
    </xf>
    <xf numFmtId="9" fontId="28" fillId="0" borderId="9" xfId="3" applyNumberFormat="1" applyFont="1" applyBorder="1" applyAlignment="1">
      <alignment horizontal="center" vertical="center" wrapText="1"/>
    </xf>
    <xf numFmtId="0" fontId="28" fillId="0" borderId="9" xfId="3" applyFont="1" applyBorder="1" applyAlignment="1">
      <alignment vertical="center"/>
    </xf>
    <xf numFmtId="0" fontId="121" fillId="0" borderId="9" xfId="3" applyFont="1" applyBorder="1" applyAlignment="1">
      <alignment vertical="center"/>
    </xf>
    <xf numFmtId="0" fontId="4" fillId="0" borderId="0" xfId="3" applyAlignment="1">
      <alignment horizontal="left" vertical="top"/>
    </xf>
    <xf numFmtId="0" fontId="128" fillId="0" borderId="0" xfId="3" applyFont="1" applyAlignment="1">
      <alignment horizontal="center" vertical="center" wrapText="1"/>
    </xf>
    <xf numFmtId="0" fontId="4" fillId="0" borderId="8" xfId="3" applyBorder="1" applyAlignment="1">
      <alignment vertical="center"/>
    </xf>
    <xf numFmtId="0" fontId="7" fillId="0" borderId="9" xfId="3" applyFont="1" applyBorder="1" applyAlignment="1">
      <alignment horizontal="center" vertical="top"/>
    </xf>
    <xf numFmtId="0" fontId="7" fillId="0" borderId="15" xfId="3" applyFont="1" applyBorder="1" applyAlignment="1">
      <alignment horizontal="center" vertical="center"/>
    </xf>
    <xf numFmtId="0" fontId="129" fillId="0" borderId="0" xfId="3" applyFont="1"/>
    <xf numFmtId="0" fontId="19" fillId="0" borderId="13" xfId="3" applyFont="1" applyBorder="1" applyAlignment="1">
      <alignment horizontal="center" vertical="center" wrapText="1"/>
    </xf>
    <xf numFmtId="0" fontId="28" fillId="0" borderId="10" xfId="3" applyFont="1" applyBorder="1" applyAlignment="1">
      <alignment horizontal="center" vertical="center" wrapText="1"/>
    </xf>
    <xf numFmtId="0" fontId="131" fillId="8" borderId="9" xfId="3" applyFont="1" applyFill="1" applyBorder="1" applyAlignment="1">
      <alignment vertical="center" wrapText="1"/>
    </xf>
    <xf numFmtId="0" fontId="131" fillId="8" borderId="15" xfId="3" applyFont="1" applyFill="1" applyBorder="1" applyAlignment="1">
      <alignment vertical="center" wrapText="1"/>
    </xf>
    <xf numFmtId="0" fontId="28" fillId="0" borderId="10" xfId="3" applyFont="1" applyBorder="1" applyAlignment="1">
      <alignment horizontal="left" vertical="center" wrapText="1" indent="3"/>
    </xf>
    <xf numFmtId="0" fontId="37" fillId="0" borderId="10" xfId="3" applyFont="1" applyBorder="1" applyAlignment="1">
      <alignment vertical="center" wrapText="1"/>
    </xf>
    <xf numFmtId="0" fontId="28" fillId="8" borderId="9" xfId="3" applyFont="1" applyFill="1" applyBorder="1" applyAlignment="1">
      <alignment vertical="center" wrapText="1"/>
    </xf>
    <xf numFmtId="0" fontId="77" fillId="0" borderId="0" xfId="3" applyFont="1" applyAlignment="1">
      <alignment horizontal="center" vertical="center" wrapText="1"/>
    </xf>
    <xf numFmtId="0" fontId="19" fillId="0" borderId="0" xfId="3" applyFont="1" applyAlignment="1">
      <alignment vertical="center" wrapText="1"/>
    </xf>
    <xf numFmtId="0" fontId="123" fillId="0" borderId="0" xfId="3" applyFont="1" applyAlignment="1">
      <alignment vertical="center" wrapText="1"/>
    </xf>
    <xf numFmtId="0" fontId="121" fillId="0" borderId="9" xfId="3" applyFont="1" applyBorder="1" applyAlignment="1">
      <alignment horizontal="center" vertical="center" wrapText="1"/>
    </xf>
    <xf numFmtId="0" fontId="22" fillId="0" borderId="0" xfId="3" applyFont="1"/>
    <xf numFmtId="0" fontId="19" fillId="0" borderId="0" xfId="3" applyFont="1" applyAlignment="1">
      <alignment horizontal="center" vertical="center" wrapText="1"/>
    </xf>
    <xf numFmtId="0" fontId="19" fillId="0" borderId="0" xfId="3" applyFont="1" applyAlignment="1">
      <alignment horizontal="center" vertical="center"/>
    </xf>
    <xf numFmtId="0" fontId="19" fillId="9" borderId="9" xfId="3" applyFont="1" applyFill="1" applyBorder="1" applyAlignment="1">
      <alignment vertical="center"/>
    </xf>
    <xf numFmtId="0" fontId="19" fillId="0" borderId="9" xfId="3" applyFont="1" applyBorder="1" applyAlignment="1">
      <alignment vertical="center"/>
    </xf>
    <xf numFmtId="0" fontId="19" fillId="19" borderId="9" xfId="3" applyFont="1" applyFill="1" applyBorder="1" applyAlignment="1">
      <alignment vertical="center"/>
    </xf>
    <xf numFmtId="0" fontId="7" fillId="0" borderId="9" xfId="3" applyFont="1" applyBorder="1" applyAlignment="1">
      <alignment vertical="top" wrapText="1"/>
    </xf>
    <xf numFmtId="0" fontId="7" fillId="0" borderId="0" xfId="3" applyFont="1" applyAlignment="1">
      <alignment vertical="center"/>
    </xf>
    <xf numFmtId="0" fontId="7" fillId="0" borderId="5" xfId="3" applyFont="1" applyBorder="1" applyAlignment="1">
      <alignment vertical="center"/>
    </xf>
    <xf numFmtId="0" fontId="7" fillId="0" borderId="13" xfId="3" applyFont="1" applyBorder="1" applyAlignment="1">
      <alignment horizontal="center"/>
    </xf>
    <xf numFmtId="0" fontId="7" fillId="0" borderId="7" xfId="3" applyFont="1" applyBorder="1" applyAlignment="1">
      <alignment vertical="center"/>
    </xf>
    <xf numFmtId="0" fontId="7" fillId="0" borderId="8" xfId="3" applyFont="1" applyBorder="1" applyAlignment="1">
      <alignment vertical="center"/>
    </xf>
    <xf numFmtId="0" fontId="7" fillId="0" borderId="15" xfId="3" applyFont="1" applyBorder="1" applyAlignment="1">
      <alignment horizontal="center"/>
    </xf>
    <xf numFmtId="0" fontId="8" fillId="0" borderId="9" xfId="3" applyFont="1" applyBorder="1" applyAlignment="1">
      <alignment horizontal="center" vertical="center"/>
    </xf>
    <xf numFmtId="0" fontId="8" fillId="0" borderId="9" xfId="3" applyFont="1" applyBorder="1" applyAlignment="1">
      <alignment horizontal="left" vertical="center"/>
    </xf>
    <xf numFmtId="0" fontId="7" fillId="0" borderId="13" xfId="3" applyFont="1" applyBorder="1" applyAlignment="1">
      <alignment horizontal="left" wrapText="1"/>
    </xf>
    <xf numFmtId="0" fontId="7" fillId="0" borderId="9" xfId="3" applyFont="1" applyBorder="1" applyAlignment="1">
      <alignment horizontal="left" wrapText="1"/>
    </xf>
    <xf numFmtId="0" fontId="7" fillId="0" borderId="1" xfId="3" applyFont="1" applyBorder="1" applyAlignment="1">
      <alignment horizontal="center"/>
    </xf>
    <xf numFmtId="0" fontId="7" fillId="0" borderId="13" xfId="3" applyFont="1" applyBorder="1" applyAlignment="1">
      <alignment horizontal="center" vertical="center"/>
    </xf>
    <xf numFmtId="0" fontId="7" fillId="0" borderId="10" xfId="3" applyFont="1" applyBorder="1" applyAlignment="1">
      <alignment horizontal="left" wrapText="1"/>
    </xf>
    <xf numFmtId="0" fontId="7" fillId="0" borderId="10" xfId="3" applyFont="1" applyBorder="1"/>
    <xf numFmtId="0" fontId="25" fillId="0" borderId="0" xfId="3" applyFont="1" applyAlignment="1">
      <alignment horizontal="left"/>
    </xf>
    <xf numFmtId="0" fontId="24" fillId="0" borderId="0" xfId="3" applyFont="1" applyAlignment="1">
      <alignment horizontal="left"/>
    </xf>
    <xf numFmtId="0" fontId="7" fillId="0" borderId="13" xfId="3" applyFont="1" applyBorder="1" applyAlignment="1">
      <alignment horizontal="center" vertical="center" wrapText="1"/>
    </xf>
    <xf numFmtId="9" fontId="7" fillId="0" borderId="13" xfId="10" applyFont="1" applyFill="1" applyBorder="1" applyAlignment="1">
      <alignment horizontal="center" vertical="center" wrapText="1"/>
    </xf>
    <xf numFmtId="0" fontId="8" fillId="0" borderId="9" xfId="3" applyFont="1" applyBorder="1" applyAlignment="1">
      <alignment horizontal="center"/>
    </xf>
    <xf numFmtId="0" fontId="7" fillId="0" borderId="5" xfId="3" applyFont="1" applyBorder="1"/>
    <xf numFmtId="0" fontId="7" fillId="0" borderId="7" xfId="3" applyFont="1" applyBorder="1"/>
    <xf numFmtId="0" fontId="7" fillId="0" borderId="8" xfId="3" applyFont="1" applyBorder="1"/>
    <xf numFmtId="0" fontId="11" fillId="0" borderId="0" xfId="3" applyFont="1" applyAlignment="1">
      <alignment horizontal="left"/>
    </xf>
    <xf numFmtId="0" fontId="4" fillId="2" borderId="10" xfId="3" applyFill="1" applyBorder="1" applyAlignment="1">
      <alignment vertical="center" wrapText="1"/>
    </xf>
    <xf numFmtId="0" fontId="4" fillId="2" borderId="11" xfId="3" applyFill="1" applyBorder="1" applyAlignment="1">
      <alignment vertical="center" wrapText="1"/>
    </xf>
    <xf numFmtId="0" fontId="4" fillId="2" borderId="12" xfId="3" applyFill="1" applyBorder="1" applyAlignment="1">
      <alignment vertical="center" wrapText="1"/>
    </xf>
    <xf numFmtId="0" fontId="4" fillId="2" borderId="1" xfId="3" applyFill="1" applyBorder="1" applyAlignment="1">
      <alignment vertical="center" wrapText="1"/>
    </xf>
    <xf numFmtId="0" fontId="4" fillId="2" borderId="2" xfId="3" applyFill="1" applyBorder="1" applyAlignment="1">
      <alignment vertical="center" wrapText="1"/>
    </xf>
    <xf numFmtId="0" fontId="4" fillId="2" borderId="3" xfId="3" applyFill="1" applyBorder="1" applyAlignment="1">
      <alignment vertical="center" wrapText="1"/>
    </xf>
    <xf numFmtId="0" fontId="11" fillId="0" borderId="0" xfId="3" applyFont="1" applyAlignment="1">
      <alignment horizontal="center" vertical="center" wrapText="1"/>
    </xf>
    <xf numFmtId="0" fontId="7" fillId="5" borderId="9" xfId="5" quotePrefix="1" applyFont="1" applyFill="1" applyBorder="1" applyAlignment="1">
      <alignment horizontal="left" vertical="center"/>
    </xf>
    <xf numFmtId="0" fontId="7" fillId="10" borderId="9" xfId="5" applyFont="1" applyFill="1" applyBorder="1" applyAlignment="1">
      <alignment horizontal="center" vertical="center" wrapText="1"/>
    </xf>
    <xf numFmtId="0" fontId="7" fillId="0" borderId="9" xfId="5" applyFont="1" applyBorder="1" applyAlignment="1">
      <alignment horizontal="left" vertical="center" wrapText="1"/>
    </xf>
    <xf numFmtId="0" fontId="7" fillId="10" borderId="9" xfId="5" quotePrefix="1" applyFont="1" applyFill="1" applyBorder="1" applyAlignment="1">
      <alignment horizontal="left" vertical="center"/>
    </xf>
    <xf numFmtId="0" fontId="24" fillId="0" borderId="0" xfId="3" applyFont="1" applyAlignment="1">
      <alignment horizontal="left" vertical="center"/>
    </xf>
    <xf numFmtId="0" fontId="4" fillId="0" borderId="0" xfId="3" applyAlignment="1">
      <alignment horizontal="left" vertical="center"/>
    </xf>
    <xf numFmtId="0" fontId="133" fillId="0" borderId="0" xfId="3" applyFont="1" applyAlignment="1">
      <alignment horizontal="left" vertical="center"/>
    </xf>
    <xf numFmtId="49" fontId="7" fillId="0" borderId="9" xfId="11" applyNumberFormat="1" applyFont="1" applyBorder="1" applyAlignment="1">
      <alignment horizontal="center" vertical="center" wrapText="1"/>
    </xf>
    <xf numFmtId="49" fontId="7" fillId="0" borderId="9" xfId="11" quotePrefix="1" applyNumberFormat="1" applyFont="1" applyBorder="1" applyAlignment="1">
      <alignment horizontal="center" vertical="center" wrapText="1"/>
    </xf>
    <xf numFmtId="0" fontId="7" fillId="0" borderId="9" xfId="11" applyFont="1" applyBorder="1" applyAlignment="1">
      <alignment horizontal="center" vertical="center" wrapText="1"/>
    </xf>
    <xf numFmtId="0" fontId="7" fillId="0" borderId="9" xfId="11" applyFont="1" applyBorder="1" applyAlignment="1">
      <alignment horizontal="left" vertical="center" wrapText="1"/>
    </xf>
    <xf numFmtId="0" fontId="7" fillId="0" borderId="9" xfId="11" applyFont="1" applyBorder="1" applyAlignment="1">
      <alignment vertical="center" wrapText="1"/>
    </xf>
    <xf numFmtId="0" fontId="134" fillId="0" borderId="9" xfId="11" applyFont="1" applyBorder="1" applyAlignment="1">
      <alignment horizontal="left" vertical="center" wrapText="1" indent="2"/>
    </xf>
    <xf numFmtId="0" fontId="7" fillId="4" borderId="9" xfId="11" applyFont="1" applyFill="1" applyBorder="1" applyAlignment="1">
      <alignment horizontal="center" vertical="center" wrapText="1"/>
    </xf>
    <xf numFmtId="0" fontId="7" fillId="4" borderId="9" xfId="11" applyFont="1" applyFill="1" applyBorder="1" applyAlignment="1">
      <alignment wrapText="1"/>
    </xf>
    <xf numFmtId="0" fontId="135" fillId="0" borderId="9" xfId="11" applyFont="1" applyBorder="1"/>
    <xf numFmtId="0" fontId="7" fillId="0" borderId="9" xfId="11" applyFont="1" applyBorder="1"/>
    <xf numFmtId="0" fontId="7" fillId="4" borderId="9" xfId="11" applyFont="1" applyFill="1" applyBorder="1"/>
    <xf numFmtId="0" fontId="7" fillId="0" borderId="9" xfId="11" quotePrefix="1" applyFont="1" applyBorder="1" applyAlignment="1">
      <alignment horizontal="center" vertical="center" wrapText="1"/>
    </xf>
    <xf numFmtId="0" fontId="8" fillId="0" borderId="0" xfId="3" applyFont="1" applyAlignment="1">
      <alignment horizontal="left"/>
    </xf>
    <xf numFmtId="0" fontId="7" fillId="0" borderId="0" xfId="3" applyFont="1" applyAlignment="1">
      <alignment horizontal="left"/>
    </xf>
    <xf numFmtId="0" fontId="7" fillId="16" borderId="11" xfId="3" applyFont="1" applyFill="1" applyBorder="1"/>
    <xf numFmtId="0" fontId="136" fillId="0" borderId="0" xfId="3" applyFont="1" applyAlignment="1">
      <alignment horizontal="center" vertical="center"/>
    </xf>
    <xf numFmtId="0" fontId="136" fillId="0" borderId="7" xfId="3" applyFont="1" applyBorder="1" applyAlignment="1">
      <alignment horizontal="center" vertical="center"/>
    </xf>
    <xf numFmtId="0" fontId="7" fillId="0" borderId="11" xfId="3" applyFont="1" applyBorder="1" applyAlignment="1">
      <alignment horizontal="center" vertical="center"/>
    </xf>
    <xf numFmtId="0" fontId="7" fillId="0" borderId="0" xfId="3" applyFont="1" applyAlignment="1">
      <alignment horizontal="center" vertical="center"/>
    </xf>
    <xf numFmtId="0" fontId="137" fillId="0" borderId="0" xfId="3" applyFont="1"/>
    <xf numFmtId="0" fontId="7" fillId="0" borderId="9" xfId="3" applyFont="1" applyBorder="1" applyAlignment="1">
      <alignment horizontal="left" indent="2"/>
    </xf>
    <xf numFmtId="0" fontId="7" fillId="4" borderId="9" xfId="3" applyFont="1" applyFill="1" applyBorder="1"/>
    <xf numFmtId="0" fontId="7" fillId="0" borderId="9" xfId="3" applyFont="1" applyBorder="1" applyAlignment="1">
      <alignment horizontal="left" wrapText="1" indent="2"/>
    </xf>
    <xf numFmtId="0" fontId="7" fillId="0" borderId="9" xfId="3" applyFont="1" applyBorder="1" applyAlignment="1">
      <alignment horizontal="left" indent="4"/>
    </xf>
    <xf numFmtId="0" fontId="7" fillId="0" borderId="11" xfId="3" applyFont="1" applyBorder="1"/>
    <xf numFmtId="0" fontId="7" fillId="0" borderId="12" xfId="3" applyFont="1" applyBorder="1"/>
    <xf numFmtId="0" fontId="138" fillId="0" borderId="0" xfId="3" applyFont="1"/>
    <xf numFmtId="0" fontId="7" fillId="0" borderId="0" xfId="3" applyFont="1" applyAlignment="1">
      <alignment horizontal="left" wrapText="1"/>
    </xf>
    <xf numFmtId="0" fontId="138" fillId="0" borderId="0" xfId="3" applyFont="1" applyAlignment="1">
      <alignment horizontal="left" wrapText="1"/>
    </xf>
    <xf numFmtId="0" fontId="7" fillId="0" borderId="9" xfId="3" applyFont="1" applyBorder="1" applyAlignment="1">
      <alignment horizontal="left" vertical="top" wrapText="1"/>
    </xf>
    <xf numFmtId="0" fontId="7" fillId="0" borderId="0" xfId="3" applyFont="1" applyAlignment="1">
      <alignment horizontal="center" wrapText="1"/>
    </xf>
    <xf numFmtId="0" fontId="7" fillId="0" borderId="0" xfId="3" applyFont="1" applyAlignment="1">
      <alignment wrapText="1"/>
    </xf>
    <xf numFmtId="0" fontId="138" fillId="0" borderId="9" xfId="3" applyFont="1" applyBorder="1"/>
    <xf numFmtId="0" fontId="7" fillId="0" borderId="9" xfId="3" applyFont="1" applyBorder="1" applyAlignment="1">
      <alignment horizontal="center" wrapText="1"/>
    </xf>
    <xf numFmtId="0" fontId="139" fillId="0" borderId="9" xfId="12" applyFont="1" applyBorder="1" applyAlignment="1">
      <alignment wrapText="1"/>
    </xf>
    <xf numFmtId="0" fontId="7" fillId="0" borderId="0" xfId="3" applyFont="1" applyAlignment="1">
      <alignment horizontal="left" vertical="center" wrapText="1"/>
    </xf>
    <xf numFmtId="0" fontId="7" fillId="0" borderId="0" xfId="3" applyFont="1" applyAlignment="1">
      <alignment horizontal="left" vertical="center"/>
    </xf>
    <xf numFmtId="0" fontId="8" fillId="0" borderId="13" xfId="3" applyFont="1" applyBorder="1" applyAlignment="1">
      <alignment horizontal="center"/>
    </xf>
    <xf numFmtId="0" fontId="140" fillId="0" borderId="0" xfId="12" applyFont="1" applyAlignment="1">
      <alignment horizontal="left" vertical="center"/>
    </xf>
    <xf numFmtId="49" fontId="141" fillId="4" borderId="52" xfId="12" applyNumberFormat="1" applyFont="1" applyFill="1" applyBorder="1" applyAlignment="1">
      <alignment horizontal="center" vertical="center" wrapText="1"/>
    </xf>
    <xf numFmtId="49" fontId="140" fillId="4" borderId="53" xfId="12" applyNumberFormat="1" applyFont="1" applyFill="1" applyBorder="1" applyAlignment="1">
      <alignment horizontal="center" vertical="center" wrapText="1"/>
    </xf>
    <xf numFmtId="49" fontId="140" fillId="4" borderId="9" xfId="12" applyNumberFormat="1" applyFont="1" applyFill="1" applyBorder="1" applyAlignment="1">
      <alignment horizontal="center" vertical="center" wrapText="1"/>
    </xf>
    <xf numFmtId="49" fontId="140" fillId="4" borderId="54" xfId="12" applyNumberFormat="1" applyFont="1" applyFill="1" applyBorder="1" applyAlignment="1">
      <alignment horizontal="center" vertical="center" wrapText="1"/>
    </xf>
    <xf numFmtId="49" fontId="140" fillId="4" borderId="55" xfId="12" applyNumberFormat="1" applyFont="1" applyFill="1" applyBorder="1" applyAlignment="1">
      <alignment horizontal="center" vertical="center" wrapText="1"/>
    </xf>
    <xf numFmtId="0" fontId="140" fillId="4" borderId="9" xfId="13" applyFont="1" applyFill="1" applyBorder="1" applyAlignment="1">
      <alignment horizontal="center" vertical="center" wrapText="1"/>
    </xf>
    <xf numFmtId="0" fontId="8" fillId="0" borderId="9" xfId="3" applyFont="1" applyBorder="1"/>
    <xf numFmtId="0" fontId="142" fillId="14" borderId="56" xfId="12" applyFont="1" applyFill="1" applyBorder="1" applyAlignment="1">
      <alignment wrapText="1"/>
    </xf>
    <xf numFmtId="0" fontId="143" fillId="0" borderId="57" xfId="12" applyFont="1" applyBorder="1" applyAlignment="1">
      <alignment horizontal="center" wrapText="1"/>
    </xf>
    <xf numFmtId="0" fontId="8" fillId="0" borderId="9" xfId="3" applyFont="1" applyBorder="1" applyAlignment="1">
      <alignment horizontal="left" indent="1"/>
    </xf>
    <xf numFmtId="0" fontId="142" fillId="0" borderId="58" xfId="12" applyFont="1" applyBorder="1" applyAlignment="1">
      <alignment wrapText="1"/>
    </xf>
    <xf numFmtId="0" fontId="142" fillId="14" borderId="59" xfId="12" applyFont="1" applyFill="1" applyBorder="1" applyAlignment="1">
      <alignment wrapText="1"/>
    </xf>
    <xf numFmtId="0" fontId="142" fillId="14" borderId="60" xfId="12" applyFont="1" applyFill="1" applyBorder="1" applyAlignment="1">
      <alignment wrapText="1"/>
    </xf>
    <xf numFmtId="0" fontId="143" fillId="14" borderId="60" xfId="12" applyFont="1" applyFill="1" applyBorder="1" applyAlignment="1">
      <alignment horizontal="center" wrapText="1"/>
    </xf>
    <xf numFmtId="0" fontId="8" fillId="10" borderId="9" xfId="3" applyFont="1" applyFill="1" applyBorder="1" applyAlignment="1">
      <alignment horizontal="left" indent="1"/>
    </xf>
    <xf numFmtId="0" fontId="142" fillId="10" borderId="59" xfId="12" applyFont="1" applyFill="1" applyBorder="1" applyAlignment="1">
      <alignment wrapText="1"/>
    </xf>
    <xf numFmtId="0" fontId="142" fillId="10" borderId="60" xfId="12" applyFont="1" applyFill="1" applyBorder="1" applyAlignment="1">
      <alignment wrapText="1"/>
    </xf>
    <xf numFmtId="0" fontId="142" fillId="0" borderId="61" xfId="12" applyFont="1" applyBorder="1" applyAlignment="1">
      <alignment wrapText="1"/>
    </xf>
    <xf numFmtId="0" fontId="142" fillId="0" borderId="59" xfId="12" applyFont="1" applyBorder="1" applyAlignment="1">
      <alignment wrapText="1"/>
    </xf>
    <xf numFmtId="0" fontId="142" fillId="0" borderId="60" xfId="12" applyFont="1" applyBorder="1" applyAlignment="1">
      <alignment wrapText="1"/>
    </xf>
    <xf numFmtId="0" fontId="142" fillId="0" borderId="62" xfId="12" applyFont="1" applyBorder="1" applyAlignment="1">
      <alignment wrapText="1"/>
    </xf>
    <xf numFmtId="0" fontId="142" fillId="0" borderId="63" xfId="12" applyFont="1" applyBorder="1" applyAlignment="1">
      <alignment wrapText="1"/>
    </xf>
    <xf numFmtId="0" fontId="142" fillId="0" borderId="64" xfId="12" applyFont="1" applyBorder="1" applyAlignment="1">
      <alignment wrapText="1"/>
    </xf>
    <xf numFmtId="0" fontId="142" fillId="0" borderId="65" xfId="12" applyFont="1" applyBorder="1" applyAlignment="1">
      <alignment wrapText="1"/>
    </xf>
    <xf numFmtId="0" fontId="19" fillId="0" borderId="0" xfId="7">
      <alignment vertical="center"/>
    </xf>
    <xf numFmtId="0" fontId="25" fillId="0" borderId="0" xfId="6" applyFont="1" applyFill="1" applyBorder="1" applyAlignment="1">
      <alignment horizontal="left" vertical="center"/>
    </xf>
    <xf numFmtId="0" fontId="18" fillId="0" borderId="0" xfId="4" applyFill="1" applyBorder="1" applyAlignment="1">
      <alignment vertical="center"/>
    </xf>
    <xf numFmtId="0" fontId="22" fillId="0" borderId="0" xfId="6" applyFill="1" applyBorder="1" applyAlignment="1">
      <alignment vertical="center"/>
    </xf>
    <xf numFmtId="0" fontId="22" fillId="0" borderId="0" xfId="6" applyFill="1" applyBorder="1" applyAlignment="1">
      <alignment horizontal="left" vertical="center"/>
    </xf>
    <xf numFmtId="0" fontId="8" fillId="0" borderId="0" xfId="6" applyFont="1" applyFill="1" applyBorder="1" applyAlignment="1">
      <alignment vertical="center"/>
    </xf>
    <xf numFmtId="0" fontId="7" fillId="0" borderId="0" xfId="7" applyFont="1">
      <alignment vertical="center"/>
    </xf>
    <xf numFmtId="0" fontId="8" fillId="10" borderId="15" xfId="5" applyFont="1" applyFill="1" applyBorder="1" applyAlignment="1">
      <alignment horizontal="center" vertical="center" wrapText="1"/>
    </xf>
    <xf numFmtId="0" fontId="8" fillId="0" borderId="9" xfId="14" applyFont="1" applyFill="1" applyBorder="1" applyAlignment="1">
      <alignment horizontal="center" vertical="center" wrapText="1"/>
    </xf>
    <xf numFmtId="0" fontId="8" fillId="10" borderId="8" xfId="5" applyFont="1" applyFill="1" applyBorder="1" applyAlignment="1">
      <alignment horizontal="center" vertical="center" wrapText="1"/>
    </xf>
    <xf numFmtId="0" fontId="7" fillId="0" borderId="0" xfId="5" applyFont="1">
      <alignment vertical="center"/>
    </xf>
    <xf numFmtId="0" fontId="8" fillId="0" borderId="9" xfId="5" quotePrefix="1" applyFont="1" applyBorder="1" applyAlignment="1">
      <alignment horizontal="center" vertical="center"/>
    </xf>
    <xf numFmtId="0" fontId="8" fillId="0" borderId="13" xfId="5" applyFont="1" applyBorder="1" applyAlignment="1">
      <alignment horizontal="left" vertical="center" wrapText="1" indent="1"/>
    </xf>
    <xf numFmtId="3" fontId="7" fillId="20" borderId="9" xfId="8" applyFont="1" applyFill="1" applyAlignment="1">
      <alignment horizontal="center" vertical="center"/>
      <protection locked="0"/>
    </xf>
    <xf numFmtId="0" fontId="7" fillId="0" borderId="12" xfId="5" applyFont="1" applyBorder="1" applyAlignment="1">
      <alignment horizontal="left" vertical="center" wrapText="1" indent="2"/>
    </xf>
    <xf numFmtId="0" fontId="7" fillId="0" borderId="3" xfId="5" applyFont="1" applyBorder="1" applyAlignment="1">
      <alignment horizontal="left" vertical="center" wrapText="1" indent="3"/>
    </xf>
    <xf numFmtId="0" fontId="144" fillId="0" borderId="3" xfId="5" applyFont="1" applyBorder="1" applyAlignment="1">
      <alignment horizontal="left" vertical="center" wrapText="1" indent="3"/>
    </xf>
    <xf numFmtId="0" fontId="20" fillId="0" borderId="0" xfId="5" quotePrefix="1" applyFont="1" applyAlignment="1">
      <alignment horizontal="right" vertical="center"/>
    </xf>
    <xf numFmtId="3" fontId="145" fillId="0" borderId="0" xfId="8" applyFont="1" applyFill="1" applyBorder="1" applyAlignment="1">
      <alignment horizontal="center" vertical="center"/>
      <protection locked="0"/>
    </xf>
    <xf numFmtId="0" fontId="25" fillId="0" borderId="0" xfId="6" applyFont="1" applyFill="1" applyBorder="1" applyAlignment="1">
      <alignment horizontal="left" vertical="center" indent="1"/>
    </xf>
    <xf numFmtId="0" fontId="7" fillId="0" borderId="0" xfId="5" quotePrefix="1" applyFont="1" applyAlignment="1">
      <alignment horizontal="right" vertical="center"/>
    </xf>
    <xf numFmtId="0" fontId="7" fillId="0" borderId="0" xfId="5" applyFont="1" applyAlignment="1">
      <alignment horizontal="left" vertical="center" wrapText="1" indent="1"/>
    </xf>
    <xf numFmtId="0" fontId="7" fillId="0" borderId="0" xfId="7" applyFont="1" applyAlignment="1">
      <alignment horizontal="left" vertical="center" wrapText="1" indent="1"/>
    </xf>
    <xf numFmtId="0" fontId="7" fillId="0" borderId="15" xfId="7" applyFont="1" applyBorder="1">
      <alignment vertical="center"/>
    </xf>
    <xf numFmtId="0" fontId="8" fillId="0" borderId="15" xfId="14" applyFont="1" applyFill="1" applyBorder="1" applyAlignment="1">
      <alignment horizontal="center" vertical="center" wrapText="1"/>
    </xf>
    <xf numFmtId="0" fontId="8" fillId="0" borderId="1" xfId="5" applyFont="1" applyBorder="1" applyAlignment="1">
      <alignment horizontal="left" vertical="center" wrapText="1" indent="1"/>
    </xf>
    <xf numFmtId="0" fontId="7" fillId="0" borderId="11" xfId="5" applyFont="1" applyBorder="1" applyAlignment="1">
      <alignment horizontal="left" vertical="center" wrapText="1" indent="2"/>
    </xf>
    <xf numFmtId="0" fontId="7" fillId="0" borderId="2" xfId="5" applyFont="1" applyBorder="1" applyAlignment="1">
      <alignment horizontal="left" vertical="center" wrapText="1" indent="3"/>
    </xf>
    <xf numFmtId="0" fontId="144" fillId="0" borderId="2" xfId="5" applyFont="1" applyBorder="1" applyAlignment="1">
      <alignment horizontal="left" vertical="center" wrapText="1" indent="3"/>
    </xf>
    <xf numFmtId="0" fontId="8" fillId="0" borderId="9" xfId="5" applyFont="1" applyBorder="1" applyAlignment="1">
      <alignment horizontal="left" vertical="center" wrapText="1" indent="1"/>
    </xf>
    <xf numFmtId="0" fontId="19" fillId="0" borderId="0" xfId="7" applyAlignment="1">
      <alignment vertical="top" wrapText="1"/>
    </xf>
    <xf numFmtId="0" fontId="80" fillId="0" borderId="0" xfId="5" applyFont="1">
      <alignment vertical="center"/>
    </xf>
    <xf numFmtId="0" fontId="146" fillId="0" borderId="0" xfId="6" applyFont="1" applyFill="1" applyBorder="1" applyAlignment="1">
      <alignment vertical="center" wrapText="1"/>
    </xf>
    <xf numFmtId="0" fontId="68" fillId="0" borderId="9" xfId="14" applyFont="1" applyFill="1" applyBorder="1" applyAlignment="1">
      <alignment horizontal="center" vertical="center" wrapText="1"/>
    </xf>
    <xf numFmtId="0" fontId="68" fillId="0" borderId="9" xfId="14" applyFont="1" applyFill="1" applyBorder="1" applyAlignment="1">
      <alignment vertical="center" wrapText="1"/>
    </xf>
    <xf numFmtId="0" fontId="121" fillId="0" borderId="0" xfId="14" applyFont="1" applyFill="1" applyBorder="1" applyAlignment="1">
      <alignment horizontal="center" vertical="center" wrapText="1"/>
    </xf>
    <xf numFmtId="0" fontId="20" fillId="0" borderId="0" xfId="5" quotePrefix="1" applyFont="1" applyAlignment="1">
      <alignment horizontal="center" vertical="center"/>
    </xf>
    <xf numFmtId="3" fontId="26" fillId="0" borderId="9" xfId="8" applyFont="1" applyFill="1" applyAlignment="1">
      <alignment horizontal="center" vertical="center"/>
      <protection locked="0"/>
    </xf>
    <xf numFmtId="0" fontId="20" fillId="0" borderId="2" xfId="5" quotePrefix="1" applyFont="1" applyBorder="1" applyAlignment="1">
      <alignment horizontal="center" vertical="center"/>
    </xf>
    <xf numFmtId="0" fontId="19" fillId="0" borderId="0" xfId="7" applyAlignment="1">
      <alignment vertical="center" wrapText="1"/>
    </xf>
    <xf numFmtId="0" fontId="148" fillId="0" borderId="0" xfId="7" applyFont="1" applyAlignment="1">
      <alignment vertical="top"/>
    </xf>
    <xf numFmtId="0" fontId="149" fillId="0" borderId="0" xfId="3" applyFont="1" applyAlignment="1">
      <alignment vertical="top"/>
    </xf>
    <xf numFmtId="0" fontId="7" fillId="0" borderId="9" xfId="7" applyFont="1" applyBorder="1" applyAlignment="1">
      <alignment horizontal="center" vertical="center"/>
    </xf>
    <xf numFmtId="0" fontId="7" fillId="0" borderId="9" xfId="7" applyFont="1" applyBorder="1" applyAlignment="1">
      <alignment horizontal="left" vertical="center" wrapText="1"/>
    </xf>
    <xf numFmtId="0" fontId="7" fillId="0" borderId="0" xfId="3" applyFont="1" applyAlignment="1">
      <alignment vertical="top"/>
    </xf>
    <xf numFmtId="0" fontId="150" fillId="0" borderId="0" xfId="7" applyFont="1" applyAlignment="1">
      <alignment vertical="top"/>
    </xf>
    <xf numFmtId="0" fontId="151" fillId="0" borderId="0" xfId="3" applyFont="1" applyAlignment="1">
      <alignment vertical="top"/>
    </xf>
    <xf numFmtId="0" fontId="19" fillId="0" borderId="0" xfId="7" applyAlignment="1">
      <alignment vertical="top"/>
    </xf>
    <xf numFmtId="0" fontId="3" fillId="0" borderId="0" xfId="2" applyBorder="1" applyAlignment="1">
      <alignment horizontal="left" vertical="center"/>
    </xf>
    <xf numFmtId="0" fontId="3" fillId="0" borderId="2" xfId="2" applyBorder="1"/>
    <xf numFmtId="0" fontId="3" fillId="0" borderId="3" xfId="2" applyBorder="1"/>
    <xf numFmtId="0" fontId="3" fillId="0" borderId="7" xfId="2" applyBorder="1" applyAlignment="1">
      <alignment horizontal="left" vertical="center"/>
    </xf>
    <xf numFmtId="0" fontId="3" fillId="0" borderId="8" xfId="2" applyBorder="1" applyAlignment="1">
      <alignment horizontal="left" vertical="center"/>
    </xf>
    <xf numFmtId="0" fontId="3" fillId="0" borderId="5" xfId="2" applyBorder="1" applyAlignment="1">
      <alignment horizontal="left" vertical="center"/>
    </xf>
    <xf numFmtId="0" fontId="1" fillId="0" borderId="0" xfId="3" applyFont="1"/>
    <xf numFmtId="0" fontId="3" fillId="0" borderId="0" xfId="2" applyFill="1" applyBorder="1" applyAlignment="1">
      <alignment horizontal="left" vertical="center"/>
    </xf>
    <xf numFmtId="0" fontId="3" fillId="0" borderId="5" xfId="2" applyFill="1" applyBorder="1" applyAlignment="1">
      <alignment horizontal="left" vertical="center"/>
    </xf>
    <xf numFmtId="3" fontId="80" fillId="0" borderId="9" xfId="3" applyNumberFormat="1" applyFont="1" applyBorder="1" applyAlignment="1">
      <alignment vertical="center" wrapText="1"/>
    </xf>
    <xf numFmtId="3" fontId="80" fillId="2" borderId="9" xfId="3" applyNumberFormat="1" applyFont="1" applyFill="1" applyBorder="1" applyAlignment="1">
      <alignment vertical="center" wrapText="1"/>
    </xf>
    <xf numFmtId="3" fontId="68" fillId="0" borderId="9" xfId="3" applyNumberFormat="1" applyFont="1" applyBorder="1" applyAlignment="1">
      <alignment vertical="center" wrapText="1"/>
    </xf>
    <xf numFmtId="10" fontId="114" fillId="0" borderId="9" xfId="15" applyNumberFormat="1" applyFont="1" applyBorder="1" applyAlignment="1">
      <alignment horizontal="center" vertical="center" wrapText="1"/>
    </xf>
    <xf numFmtId="0" fontId="153" fillId="0" borderId="9" xfId="3" applyFont="1" applyBorder="1" applyAlignment="1">
      <alignment horizontal="center" vertical="center" wrapText="1"/>
    </xf>
    <xf numFmtId="10" fontId="6" fillId="0" borderId="9" xfId="15" applyNumberFormat="1" applyFont="1" applyBorder="1" applyAlignment="1">
      <alignment vertical="center"/>
    </xf>
    <xf numFmtId="10" fontId="6" fillId="0" borderId="9" xfId="15" applyNumberFormat="1" applyFont="1" applyFill="1" applyBorder="1" applyAlignment="1" applyProtection="1">
      <alignment horizontal="center" vertical="center" wrapText="1"/>
      <protection locked="0"/>
    </xf>
    <xf numFmtId="164" fontId="7" fillId="0" borderId="9" xfId="15" applyNumberFormat="1" applyFont="1" applyFill="1" applyBorder="1" applyAlignment="1" applyProtection="1">
      <alignment horizontal="center" vertical="center" wrapText="1"/>
      <protection locked="0"/>
    </xf>
    <xf numFmtId="4" fontId="4" fillId="0" borderId="0" xfId="3" applyNumberFormat="1"/>
    <xf numFmtId="9" fontId="4" fillId="0" borderId="9" xfId="15" applyFont="1" applyBorder="1" applyAlignment="1">
      <alignment wrapText="1"/>
    </xf>
    <xf numFmtId="3" fontId="80" fillId="23" borderId="9" xfId="3" applyNumberFormat="1" applyFont="1" applyFill="1" applyBorder="1" applyAlignment="1">
      <alignment vertical="center" wrapText="1"/>
    </xf>
    <xf numFmtId="10" fontId="80" fillId="0" borderId="9" xfId="15" applyNumberFormat="1" applyFont="1" applyBorder="1" applyAlignment="1">
      <alignment horizontal="center" vertical="center" wrapText="1"/>
    </xf>
    <xf numFmtId="3" fontId="80" fillId="0" borderId="9" xfId="3" applyNumberFormat="1" applyFont="1" applyBorder="1" applyAlignment="1">
      <alignment vertical="center"/>
    </xf>
    <xf numFmtId="3" fontId="155" fillId="0" borderId="9" xfId="3" applyNumberFormat="1" applyFont="1" applyBorder="1" applyAlignment="1">
      <alignment vertical="center"/>
    </xf>
    <xf numFmtId="3" fontId="80" fillId="0" borderId="9" xfId="8" applyFont="1" applyFill="1" applyAlignment="1">
      <alignment horizontal="center" vertical="center"/>
      <protection locked="0"/>
    </xf>
    <xf numFmtId="3" fontId="51" fillId="0" borderId="9" xfId="3" quotePrefix="1" applyNumberFormat="1" applyFont="1" applyBorder="1" applyAlignment="1">
      <alignment wrapText="1"/>
    </xf>
    <xf numFmtId="3" fontId="51" fillId="4" borderId="9" xfId="3" quotePrefix="1" applyNumberFormat="1" applyFont="1" applyFill="1" applyBorder="1" applyAlignment="1">
      <alignment wrapText="1"/>
    </xf>
    <xf numFmtId="3" fontId="156" fillId="4" borderId="9" xfId="3" quotePrefix="1" applyNumberFormat="1" applyFont="1" applyFill="1" applyBorder="1" applyAlignment="1">
      <alignment wrapText="1"/>
    </xf>
    <xf numFmtId="10" fontId="80" fillId="0" borderId="9" xfId="15" quotePrefix="1" applyNumberFormat="1" applyFont="1" applyBorder="1" applyAlignment="1">
      <alignment wrapText="1"/>
    </xf>
    <xf numFmtId="10" fontId="80" fillId="0" borderId="9" xfId="3" quotePrefix="1" applyNumberFormat="1" applyFont="1" applyBorder="1" applyAlignment="1">
      <alignment wrapText="1"/>
    </xf>
    <xf numFmtId="10" fontId="80" fillId="0" borderId="9" xfId="15" quotePrefix="1" applyNumberFormat="1" applyFont="1" applyBorder="1"/>
    <xf numFmtId="0" fontId="80" fillId="0" borderId="9" xfId="3" quotePrefix="1" applyFont="1" applyBorder="1"/>
    <xf numFmtId="3" fontId="51" fillId="0" borderId="9" xfId="3" applyNumberFormat="1" applyFont="1" applyBorder="1" applyAlignment="1">
      <alignment wrapText="1"/>
    </xf>
    <xf numFmtId="0" fontId="7" fillId="4" borderId="11" xfId="3" quotePrefix="1" applyFont="1" applyFill="1" applyBorder="1"/>
    <xf numFmtId="3" fontId="157" fillId="0" borderId="22" xfId="3" applyNumberFormat="1" applyFont="1" applyBorder="1" applyAlignment="1">
      <alignment vertical="center" wrapText="1"/>
    </xf>
    <xf numFmtId="3" fontId="157" fillId="0" borderId="33" xfId="3" applyNumberFormat="1" applyFont="1" applyBorder="1" applyAlignment="1">
      <alignment vertical="center" wrapText="1"/>
    </xf>
    <xf numFmtId="3" fontId="158" fillId="0" borderId="33" xfId="3" applyNumberFormat="1" applyFont="1" applyBorder="1" applyAlignment="1">
      <alignment vertical="center" wrapText="1"/>
    </xf>
    <xf numFmtId="3" fontId="159" fillId="0" borderId="33" xfId="3" applyNumberFormat="1" applyFont="1" applyBorder="1" applyAlignment="1">
      <alignment horizontal="center" vertical="center" wrapText="1"/>
    </xf>
    <xf numFmtId="3" fontId="6" fillId="0" borderId="33" xfId="3" applyNumberFormat="1" applyFont="1" applyBorder="1" applyAlignment="1">
      <alignment horizontal="center" vertical="center" wrapText="1"/>
    </xf>
    <xf numFmtId="3" fontId="78" fillId="0" borderId="33" xfId="3" applyNumberFormat="1" applyFont="1" applyBorder="1" applyAlignment="1">
      <alignment vertical="center" wrapText="1"/>
    </xf>
    <xf numFmtId="3" fontId="14" fillId="0" borderId="33" xfId="3" applyNumberFormat="1" applyFont="1" applyBorder="1" applyAlignment="1">
      <alignment vertical="center"/>
    </xf>
    <xf numFmtId="3" fontId="160" fillId="0" borderId="33" xfId="3" applyNumberFormat="1" applyFont="1" applyBorder="1" applyAlignment="1">
      <alignment vertical="center" wrapText="1"/>
    </xf>
    <xf numFmtId="3" fontId="161" fillId="0" borderId="33" xfId="3" applyNumberFormat="1" applyFont="1" applyBorder="1" applyAlignment="1">
      <alignment vertical="center"/>
    </xf>
    <xf numFmtId="3" fontId="78" fillId="0" borderId="32" xfId="3" applyNumberFormat="1" applyFont="1" applyBorder="1" applyAlignment="1">
      <alignment vertical="center" wrapText="1"/>
    </xf>
    <xf numFmtId="3" fontId="160" fillId="0" borderId="32" xfId="3" applyNumberFormat="1" applyFont="1" applyBorder="1" applyAlignment="1">
      <alignment vertical="center" wrapText="1"/>
    </xf>
    <xf numFmtId="3" fontId="78" fillId="18" borderId="33" xfId="3" applyNumberFormat="1" applyFont="1" applyFill="1" applyBorder="1" applyAlignment="1">
      <alignment vertical="center" wrapText="1"/>
    </xf>
    <xf numFmtId="3" fontId="4" fillId="0" borderId="0" xfId="3" applyNumberFormat="1"/>
    <xf numFmtId="0" fontId="157" fillId="0" borderId="22" xfId="3" applyFont="1" applyBorder="1" applyAlignment="1">
      <alignment vertical="center" wrapText="1"/>
    </xf>
    <xf numFmtId="0" fontId="157" fillId="0" borderId="33" xfId="3" applyFont="1" applyBorder="1" applyAlignment="1">
      <alignment vertical="center" wrapText="1"/>
    </xf>
    <xf numFmtId="3" fontId="162" fillId="7" borderId="33" xfId="3" applyNumberFormat="1" applyFont="1" applyFill="1" applyBorder="1" applyAlignment="1">
      <alignment horizontal="left" vertical="center" wrapText="1" indent="1"/>
    </xf>
    <xf numFmtId="0" fontId="158" fillId="18" borderId="33" xfId="3" applyFont="1" applyFill="1" applyBorder="1" applyAlignment="1">
      <alignment vertical="center" wrapText="1"/>
    </xf>
    <xf numFmtId="0" fontId="158" fillId="0" borderId="33" xfId="3" applyFont="1" applyBorder="1" applyAlignment="1">
      <alignment vertical="center" wrapText="1"/>
    </xf>
    <xf numFmtId="3" fontId="69" fillId="0" borderId="33" xfId="3" applyNumberFormat="1" applyFont="1" applyBorder="1" applyAlignment="1">
      <alignment horizontal="center" vertical="center" wrapText="1"/>
    </xf>
    <xf numFmtId="3" fontId="4" fillId="9" borderId="33" xfId="3" applyNumberFormat="1" applyFill="1" applyBorder="1" applyAlignment="1">
      <alignment vertical="center" wrapText="1"/>
    </xf>
    <xf numFmtId="3" fontId="50" fillId="9" borderId="33" xfId="3" applyNumberFormat="1" applyFont="1" applyFill="1" applyBorder="1" applyAlignment="1">
      <alignment vertical="center" wrapText="1"/>
    </xf>
    <xf numFmtId="3" fontId="4" fillId="0" borderId="33" xfId="3" applyNumberFormat="1" applyBorder="1" applyAlignment="1">
      <alignment vertical="center" wrapText="1"/>
    </xf>
    <xf numFmtId="3" fontId="60" fillId="19" borderId="33" xfId="3" applyNumberFormat="1" applyFont="1" applyFill="1" applyBorder="1" applyAlignment="1">
      <alignment vertical="center" wrapText="1"/>
    </xf>
    <xf numFmtId="3" fontId="66" fillId="0" borderId="33" xfId="3" applyNumberFormat="1" applyFont="1" applyBorder="1" applyAlignment="1">
      <alignment horizontal="center" vertical="center"/>
    </xf>
    <xf numFmtId="3" fontId="163" fillId="0" borderId="33" xfId="3" applyNumberFormat="1" applyFont="1" applyBorder="1" applyAlignment="1">
      <alignment horizontal="center" vertical="center"/>
    </xf>
    <xf numFmtId="3" fontId="158" fillId="0" borderId="22" xfId="3" applyNumberFormat="1" applyFont="1" applyBorder="1" applyAlignment="1">
      <alignment horizontal="center" vertical="center" wrapText="1"/>
    </xf>
    <xf numFmtId="3" fontId="158" fillId="0" borderId="33" xfId="3" applyNumberFormat="1" applyFont="1" applyBorder="1" applyAlignment="1">
      <alignment horizontal="center" vertical="center" wrapText="1"/>
    </xf>
    <xf numFmtId="3" fontId="158" fillId="18" borderId="22" xfId="3" applyNumberFormat="1" applyFont="1" applyFill="1" applyBorder="1" applyAlignment="1">
      <alignment horizontal="center" vertical="center" wrapText="1"/>
    </xf>
    <xf numFmtId="3" fontId="157" fillId="18" borderId="33" xfId="3" applyNumberFormat="1" applyFont="1" applyFill="1" applyBorder="1" applyAlignment="1">
      <alignment vertical="center" wrapText="1"/>
    </xf>
    <xf numFmtId="0" fontId="158" fillId="0" borderId="33" xfId="3" applyFont="1" applyBorder="1" applyAlignment="1">
      <alignment horizontal="center" vertical="center" wrapText="1"/>
    </xf>
    <xf numFmtId="0" fontId="158" fillId="18" borderId="33" xfId="3" applyFont="1" applyFill="1" applyBorder="1" applyAlignment="1">
      <alignment horizontal="center" vertical="center" wrapText="1"/>
    </xf>
    <xf numFmtId="0" fontId="157" fillId="18" borderId="33" xfId="3" applyFont="1" applyFill="1" applyBorder="1" applyAlignment="1">
      <alignment vertical="center" wrapText="1"/>
    </xf>
    <xf numFmtId="0" fontId="14" fillId="0" borderId="0" xfId="3" applyFont="1" applyAlignment="1">
      <alignment vertical="center" wrapText="1"/>
    </xf>
    <xf numFmtId="0" fontId="14" fillId="0" borderId="9" xfId="3" applyFont="1" applyBorder="1" applyAlignment="1">
      <alignment vertical="center"/>
    </xf>
    <xf numFmtId="3" fontId="80" fillId="7" borderId="9" xfId="3" applyNumberFormat="1" applyFont="1" applyFill="1" applyBorder="1" applyAlignment="1">
      <alignment vertical="center" wrapText="1"/>
    </xf>
    <xf numFmtId="0" fontId="7" fillId="7" borderId="9" xfId="3" applyFont="1" applyFill="1" applyBorder="1" applyAlignment="1">
      <alignment vertical="center" wrapText="1"/>
    </xf>
    <xf numFmtId="0" fontId="7" fillId="7" borderId="0" xfId="3" applyFont="1" applyFill="1" applyAlignment="1">
      <alignment vertical="center" wrapText="1"/>
    </xf>
    <xf numFmtId="0" fontId="62" fillId="7" borderId="9" xfId="3" applyFont="1" applyFill="1" applyBorder="1" applyAlignment="1">
      <alignment vertical="center" wrapText="1"/>
    </xf>
    <xf numFmtId="0" fontId="166" fillId="7" borderId="9" xfId="3" applyFont="1" applyFill="1" applyBorder="1" applyAlignment="1">
      <alignment vertical="center" wrapText="1"/>
    </xf>
    <xf numFmtId="9" fontId="80" fillId="0" borderId="9" xfId="15" applyFont="1" applyBorder="1" applyAlignment="1">
      <alignment vertical="center"/>
    </xf>
    <xf numFmtId="3" fontId="4" fillId="16" borderId="32" xfId="3" applyNumberFormat="1" applyFill="1" applyBorder="1" applyAlignment="1">
      <alignment horizontal="center" vertical="center" wrapText="1"/>
    </xf>
    <xf numFmtId="3" fontId="4" fillId="16" borderId="33" xfId="3" applyNumberFormat="1" applyFill="1" applyBorder="1" applyAlignment="1">
      <alignment vertical="center" wrapText="1"/>
    </xf>
    <xf numFmtId="3" fontId="11" fillId="16" borderId="33" xfId="3" applyNumberFormat="1" applyFont="1" applyFill="1" applyBorder="1" applyAlignment="1">
      <alignment horizontal="center" vertical="center"/>
    </xf>
    <xf numFmtId="3" fontId="11" fillId="16" borderId="34" xfId="3" applyNumberFormat="1" applyFont="1" applyFill="1" applyBorder="1" applyAlignment="1">
      <alignment horizontal="center" vertical="center"/>
    </xf>
    <xf numFmtId="3" fontId="4" fillId="0" borderId="32" xfId="3" applyNumberFormat="1" applyBorder="1" applyAlignment="1">
      <alignment horizontal="center" vertical="center"/>
    </xf>
    <xf numFmtId="3" fontId="35" fillId="0" borderId="33" xfId="3" applyNumberFormat="1" applyFont="1" applyBorder="1" applyAlignment="1">
      <alignment horizontal="left" vertical="center" wrapText="1" indent="2"/>
    </xf>
    <xf numFmtId="3" fontId="4" fillId="0" borderId="33" xfId="3" applyNumberFormat="1" applyBorder="1" applyAlignment="1">
      <alignment horizontal="center" vertical="center" wrapText="1"/>
    </xf>
    <xf numFmtId="3" fontId="4" fillId="0" borderId="34" xfId="3" applyNumberFormat="1" applyBorder="1" applyAlignment="1">
      <alignment horizontal="center" vertical="center" wrapText="1"/>
    </xf>
    <xf numFmtId="3" fontId="35" fillId="8" borderId="20" xfId="3" applyNumberFormat="1" applyFont="1" applyFill="1" applyBorder="1" applyAlignment="1">
      <alignment vertical="center" wrapText="1"/>
    </xf>
    <xf numFmtId="3" fontId="4" fillId="16" borderId="32" xfId="3" applyNumberFormat="1" applyFill="1" applyBorder="1" applyAlignment="1">
      <alignment horizontal="center" vertical="center"/>
    </xf>
    <xf numFmtId="3" fontId="11" fillId="16" borderId="33" xfId="3" applyNumberFormat="1" applyFont="1" applyFill="1" applyBorder="1" applyAlignment="1">
      <alignment horizontal="center" vertical="center" wrapText="1"/>
    </xf>
    <xf numFmtId="3" fontId="11" fillId="16" borderId="34" xfId="3" applyNumberFormat="1" applyFont="1" applyFill="1" applyBorder="1" applyAlignment="1">
      <alignment horizontal="center" vertical="center" wrapText="1"/>
    </xf>
    <xf numFmtId="3" fontId="35" fillId="0" borderId="35" xfId="3" applyNumberFormat="1" applyFont="1" applyBorder="1" applyAlignment="1">
      <alignment horizontal="left" vertical="center" wrapText="1" indent="2"/>
    </xf>
    <xf numFmtId="3" fontId="4" fillId="17" borderId="34" xfId="3" applyNumberFormat="1" applyFill="1" applyBorder="1" applyAlignment="1">
      <alignment horizontal="center" vertical="center" wrapText="1"/>
    </xf>
    <xf numFmtId="3" fontId="11" fillId="0" borderId="32" xfId="3" applyNumberFormat="1" applyFont="1" applyBorder="1" applyAlignment="1">
      <alignment horizontal="center" vertical="center"/>
    </xf>
    <xf numFmtId="3" fontId="11" fillId="0" borderId="33" xfId="3" applyNumberFormat="1" applyFont="1" applyBorder="1" applyAlignment="1">
      <alignment vertical="center" wrapText="1"/>
    </xf>
    <xf numFmtId="3" fontId="4" fillId="8" borderId="20" xfId="3" applyNumberFormat="1" applyFill="1" applyBorder="1" applyAlignment="1">
      <alignment vertical="center"/>
    </xf>
    <xf numFmtId="3" fontId="4" fillId="8" borderId="21" xfId="3" applyNumberFormat="1" applyFill="1" applyBorder="1" applyAlignment="1">
      <alignment vertical="center"/>
    </xf>
    <xf numFmtId="3" fontId="4" fillId="8" borderId="33" xfId="3" applyNumberFormat="1" applyFill="1" applyBorder="1" applyAlignment="1">
      <alignment vertical="center"/>
    </xf>
    <xf numFmtId="3" fontId="11" fillId="0" borderId="34" xfId="3" applyNumberFormat="1" applyFont="1" applyBorder="1" applyAlignment="1">
      <alignment horizontal="center" vertical="center"/>
    </xf>
    <xf numFmtId="3" fontId="4" fillId="8" borderId="20" xfId="3" applyNumberFormat="1" applyFill="1" applyBorder="1" applyAlignment="1">
      <alignment vertical="center" wrapText="1"/>
    </xf>
    <xf numFmtId="3" fontId="11" fillId="8" borderId="20" xfId="3" applyNumberFormat="1" applyFont="1" applyFill="1" applyBorder="1" applyAlignment="1">
      <alignment vertical="center" wrapText="1"/>
    </xf>
    <xf numFmtId="3" fontId="11" fillId="8" borderId="21" xfId="3" applyNumberFormat="1" applyFont="1" applyFill="1" applyBorder="1" applyAlignment="1">
      <alignment vertical="center" wrapText="1"/>
    </xf>
    <xf numFmtId="3" fontId="11" fillId="8" borderId="21" xfId="3" applyNumberFormat="1" applyFont="1" applyFill="1" applyBorder="1" applyAlignment="1">
      <alignment horizontal="center" vertical="center" wrapText="1"/>
    </xf>
    <xf numFmtId="3" fontId="4" fillId="8" borderId="20" xfId="3" applyNumberFormat="1" applyFill="1" applyBorder="1" applyAlignment="1">
      <alignment horizontal="center" vertical="center" wrapText="1"/>
    </xf>
    <xf numFmtId="3" fontId="11" fillId="16" borderId="21" xfId="3" applyNumberFormat="1" applyFont="1" applyFill="1" applyBorder="1" applyAlignment="1">
      <alignment horizontal="center" vertical="center" wrapText="1"/>
    </xf>
    <xf numFmtId="3" fontId="62" fillId="0" borderId="33" xfId="3" applyNumberFormat="1" applyFont="1" applyBorder="1" applyAlignment="1">
      <alignment horizontal="left" vertical="center" wrapText="1" indent="2"/>
    </xf>
    <xf numFmtId="3" fontId="4" fillId="0" borderId="21" xfId="3" applyNumberFormat="1" applyBorder="1" applyAlignment="1">
      <alignment horizontal="center" vertical="center" wrapText="1"/>
    </xf>
    <xf numFmtId="3" fontId="35" fillId="0" borderId="33" xfId="3" applyNumberFormat="1" applyFont="1" applyBorder="1" applyAlignment="1">
      <alignment horizontal="left" vertical="center" wrapText="1" indent="4"/>
    </xf>
    <xf numFmtId="3" fontId="4" fillId="8" borderId="21" xfId="3" applyNumberFormat="1" applyFill="1" applyBorder="1" applyAlignment="1">
      <alignment vertical="center" wrapText="1"/>
    </xf>
    <xf numFmtId="3" fontId="4" fillId="10" borderId="34" xfId="3" applyNumberFormat="1" applyFill="1" applyBorder="1" applyAlignment="1">
      <alignment horizontal="center" vertical="center" wrapText="1"/>
    </xf>
    <xf numFmtId="3" fontId="4" fillId="17" borderId="20" xfId="3" applyNumberFormat="1" applyFill="1" applyBorder="1" applyAlignment="1">
      <alignment vertical="center" wrapText="1"/>
    </xf>
    <xf numFmtId="3" fontId="11" fillId="10" borderId="21" xfId="3" applyNumberFormat="1" applyFont="1" applyFill="1" applyBorder="1" applyAlignment="1">
      <alignment horizontal="center" vertical="center" wrapText="1"/>
    </xf>
    <xf numFmtId="3" fontId="11" fillId="10" borderId="34" xfId="3" quotePrefix="1" applyNumberFormat="1" applyFont="1" applyFill="1" applyBorder="1" applyAlignment="1">
      <alignment horizontal="center" vertical="center" wrapText="1"/>
    </xf>
    <xf numFmtId="3" fontId="4" fillId="8" borderId="21" xfId="3" applyNumberFormat="1" applyFill="1" applyBorder="1" applyAlignment="1">
      <alignment horizontal="center" vertical="center"/>
    </xf>
    <xf numFmtId="3" fontId="35" fillId="8" borderId="21" xfId="3" applyNumberFormat="1" applyFont="1" applyFill="1" applyBorder="1" applyAlignment="1">
      <alignment horizontal="center" vertical="center" wrapText="1"/>
    </xf>
    <xf numFmtId="3" fontId="35" fillId="8" borderId="33" xfId="3" applyNumberFormat="1" applyFont="1" applyFill="1" applyBorder="1" applyAlignment="1">
      <alignment horizontal="center" vertical="center" wrapText="1"/>
    </xf>
    <xf numFmtId="3" fontId="11" fillId="16" borderId="20" xfId="3" applyNumberFormat="1" applyFont="1" applyFill="1" applyBorder="1" applyAlignment="1">
      <alignment horizontal="center" vertical="center" wrapText="1"/>
    </xf>
    <xf numFmtId="3" fontId="4" fillId="0" borderId="20" xfId="3" applyNumberFormat="1" applyBorder="1" applyAlignment="1">
      <alignment horizontal="center" vertical="center" wrapText="1"/>
    </xf>
    <xf numFmtId="3" fontId="4" fillId="0" borderId="20" xfId="3" applyNumberFormat="1" applyBorder="1" applyAlignment="1">
      <alignment horizontal="center" vertical="center"/>
    </xf>
    <xf numFmtId="3" fontId="4" fillId="0" borderId="21" xfId="3" applyNumberFormat="1" applyBorder="1" applyAlignment="1">
      <alignment horizontal="center" vertical="center"/>
    </xf>
    <xf numFmtId="3" fontId="4" fillId="10" borderId="20" xfId="3" applyNumberFormat="1" applyFill="1" applyBorder="1" applyAlignment="1">
      <alignment horizontal="center" vertical="center" wrapText="1"/>
    </xf>
    <xf numFmtId="3" fontId="11" fillId="16" borderId="20" xfId="3" applyNumberFormat="1" applyFont="1" applyFill="1" applyBorder="1" applyAlignment="1">
      <alignment horizontal="center" vertical="top" wrapText="1"/>
    </xf>
    <xf numFmtId="3" fontId="11" fillId="16" borderId="20" xfId="3" quotePrefix="1" applyNumberFormat="1" applyFont="1" applyFill="1" applyBorder="1" applyAlignment="1">
      <alignment horizontal="center" vertical="center" wrapText="1"/>
    </xf>
    <xf numFmtId="3" fontId="7" fillId="10" borderId="20" xfId="3" applyNumberFormat="1" applyFont="1" applyFill="1" applyBorder="1" applyAlignment="1">
      <alignment horizontal="center" vertical="center" wrapText="1"/>
    </xf>
    <xf numFmtId="3" fontId="7" fillId="10" borderId="21" xfId="3" applyNumberFormat="1" applyFont="1" applyFill="1" applyBorder="1" applyAlignment="1">
      <alignment horizontal="center" vertical="center" wrapText="1"/>
    </xf>
    <xf numFmtId="3" fontId="11" fillId="10" borderId="20" xfId="3" applyNumberFormat="1" applyFont="1" applyFill="1" applyBorder="1" applyAlignment="1">
      <alignment horizontal="center" vertical="center" wrapText="1"/>
    </xf>
    <xf numFmtId="9" fontId="4" fillId="0" borderId="22" xfId="15" applyFont="1" applyBorder="1" applyAlignment="1">
      <alignment horizontal="center" vertical="center"/>
    </xf>
    <xf numFmtId="0" fontId="26" fillId="0" borderId="9" xfId="3" applyFont="1" applyBorder="1" applyAlignment="1">
      <alignment horizontal="center" vertical="center" wrapText="1"/>
    </xf>
    <xf numFmtId="3" fontId="80" fillId="0" borderId="9" xfId="3" quotePrefix="1" applyNumberFormat="1" applyFont="1" applyBorder="1"/>
    <xf numFmtId="3" fontId="57" fillId="0" borderId="0" xfId="3" applyNumberFormat="1" applyFont="1"/>
    <xf numFmtId="3" fontId="78" fillId="0" borderId="21" xfId="3" applyNumberFormat="1" applyFont="1" applyBorder="1" applyAlignment="1">
      <alignment horizontal="center" vertical="center"/>
    </xf>
    <xf numFmtId="3" fontId="78" fillId="0" borderId="22" xfId="3" applyNumberFormat="1" applyFont="1" applyBorder="1" applyAlignment="1">
      <alignment horizontal="center" vertical="center"/>
    </xf>
    <xf numFmtId="3" fontId="69" fillId="0" borderId="28" xfId="3" applyNumberFormat="1" applyFont="1" applyBorder="1" applyAlignment="1">
      <alignment vertical="center"/>
    </xf>
    <xf numFmtId="3" fontId="69" fillId="0" borderId="0" xfId="3" applyNumberFormat="1" applyFont="1" applyAlignment="1">
      <alignment vertical="center" wrapText="1"/>
    </xf>
    <xf numFmtId="3" fontId="69" fillId="0" borderId="16" xfId="3" applyNumberFormat="1" applyFont="1" applyBorder="1" applyAlignment="1">
      <alignment vertical="center" wrapText="1"/>
    </xf>
    <xf numFmtId="3" fontId="69" fillId="10" borderId="28" xfId="3" applyNumberFormat="1" applyFont="1" applyFill="1" applyBorder="1" applyAlignment="1">
      <alignment vertical="center" wrapText="1"/>
    </xf>
    <xf numFmtId="3" fontId="69" fillId="0" borderId="24" xfId="3" applyNumberFormat="1" applyFont="1" applyBorder="1" applyAlignment="1">
      <alignment vertical="center"/>
    </xf>
    <xf numFmtId="3" fontId="69" fillId="0" borderId="38" xfId="3" applyNumberFormat="1" applyFont="1" applyBorder="1" applyAlignment="1">
      <alignment vertical="center"/>
    </xf>
    <xf numFmtId="3" fontId="69" fillId="0" borderId="26" xfId="3" applyNumberFormat="1" applyFont="1" applyBorder="1" applyAlignment="1">
      <alignment vertical="center" wrapText="1"/>
    </xf>
    <xf numFmtId="3" fontId="69" fillId="0" borderId="22" xfId="3" applyNumberFormat="1" applyFont="1" applyBorder="1" applyAlignment="1">
      <alignment vertical="center" wrapText="1"/>
    </xf>
    <xf numFmtId="3" fontId="69" fillId="10" borderId="0" xfId="3" applyNumberFormat="1" applyFont="1" applyFill="1" applyAlignment="1">
      <alignment vertical="top" wrapText="1"/>
    </xf>
    <xf numFmtId="3" fontId="75" fillId="0" borderId="29" xfId="3" applyNumberFormat="1" applyFont="1" applyBorder="1" applyAlignment="1">
      <alignment horizontal="center" vertical="center" wrapText="1"/>
    </xf>
    <xf numFmtId="3" fontId="69" fillId="10" borderId="0" xfId="3" applyNumberFormat="1" applyFont="1" applyFill="1" applyAlignment="1">
      <alignment vertical="center" wrapText="1"/>
    </xf>
    <xf numFmtId="3" fontId="69" fillId="10" borderId="16" xfId="3" applyNumberFormat="1" applyFont="1" applyFill="1" applyBorder="1" applyAlignment="1">
      <alignment vertical="center" wrapText="1"/>
    </xf>
    <xf numFmtId="3" fontId="69" fillId="0" borderId="25" xfId="3" applyNumberFormat="1" applyFont="1" applyBorder="1" applyAlignment="1">
      <alignment horizontal="center" vertical="center" wrapText="1"/>
    </xf>
    <xf numFmtId="3" fontId="69" fillId="0" borderId="33" xfId="3" applyNumberFormat="1" applyFont="1" applyBorder="1" applyAlignment="1">
      <alignment vertical="center" wrapText="1"/>
    </xf>
    <xf numFmtId="3" fontId="69" fillId="8" borderId="33" xfId="3" applyNumberFormat="1" applyFont="1" applyFill="1" applyBorder="1" applyAlignment="1">
      <alignment vertical="center" wrapText="1"/>
    </xf>
    <xf numFmtId="3" fontId="78" fillId="8" borderId="33" xfId="3" applyNumberFormat="1" applyFont="1" applyFill="1" applyBorder="1" applyAlignment="1">
      <alignment vertical="center"/>
    </xf>
    <xf numFmtId="3" fontId="84" fillId="0" borderId="33" xfId="3" applyNumberFormat="1" applyFont="1" applyBorder="1" applyAlignment="1">
      <alignment horizontal="left" vertical="center" wrapText="1" indent="1"/>
    </xf>
    <xf numFmtId="3" fontId="78" fillId="0" borderId="33" xfId="3" applyNumberFormat="1" applyFont="1" applyBorder="1" applyAlignment="1">
      <alignment horizontal="center" vertical="center" wrapText="1"/>
    </xf>
    <xf numFmtId="3" fontId="78" fillId="0" borderId="33" xfId="3" applyNumberFormat="1" applyFont="1" applyBorder="1" applyAlignment="1">
      <alignment vertical="center"/>
    </xf>
    <xf numFmtId="3" fontId="167" fillId="0" borderId="9" xfId="3" applyNumberFormat="1" applyFont="1" applyBorder="1" applyAlignment="1">
      <alignment horizontal="center" vertical="center" wrapText="1"/>
    </xf>
    <xf numFmtId="3" fontId="167" fillId="0" borderId="13" xfId="3" applyNumberFormat="1" applyFont="1" applyBorder="1" applyAlignment="1">
      <alignment horizontal="center" vertical="center" wrapText="1"/>
    </xf>
    <xf numFmtId="3" fontId="167" fillId="20" borderId="9" xfId="3" applyNumberFormat="1" applyFont="1" applyFill="1" applyBorder="1" applyAlignment="1">
      <alignment horizontal="center" vertical="center" wrapText="1"/>
    </xf>
    <xf numFmtId="3" fontId="50" fillId="0" borderId="9" xfId="3" applyNumberFormat="1" applyFont="1" applyBorder="1" applyAlignment="1">
      <alignment horizontal="center" vertical="center" wrapText="1"/>
    </xf>
    <xf numFmtId="3" fontId="167" fillId="0" borderId="10" xfId="3" applyNumberFormat="1" applyFont="1" applyBorder="1" applyAlignment="1">
      <alignment horizontal="center" vertical="center" wrapText="1"/>
    </xf>
    <xf numFmtId="3" fontId="167" fillId="0" borderId="1" xfId="3" applyNumberFormat="1" applyFont="1" applyBorder="1" applyAlignment="1">
      <alignment horizontal="center" vertical="center" wrapText="1"/>
    </xf>
    <xf numFmtId="3" fontId="47" fillId="0" borderId="9" xfId="8" applyFont="1" applyFill="1" applyAlignment="1">
      <alignment horizontal="center" vertical="center"/>
      <protection locked="0"/>
    </xf>
    <xf numFmtId="3" fontId="47" fillId="20" borderId="9" xfId="8" applyFont="1" applyFill="1" applyAlignment="1">
      <alignment horizontal="center" vertical="center"/>
      <protection locked="0"/>
    </xf>
    <xf numFmtId="3" fontId="47" fillId="20" borderId="12" xfId="8" applyFont="1" applyFill="1" applyBorder="1" applyAlignment="1">
      <alignment horizontal="center" vertical="center"/>
      <protection locked="0"/>
    </xf>
    <xf numFmtId="3" fontId="47" fillId="0" borderId="12" xfId="8" applyFont="1" applyFill="1" applyBorder="1" applyAlignment="1">
      <alignment horizontal="center" vertical="center"/>
      <protection locked="0"/>
    </xf>
    <xf numFmtId="3" fontId="168" fillId="20" borderId="9" xfId="8" applyFont="1" applyFill="1" applyAlignment="1">
      <alignment horizontal="center" vertical="center"/>
      <protection locked="0"/>
    </xf>
    <xf numFmtId="3" fontId="168" fillId="20" borderId="12" xfId="8" applyFont="1" applyFill="1" applyBorder="1" applyAlignment="1">
      <alignment horizontal="center" vertical="center"/>
      <protection locked="0"/>
    </xf>
    <xf numFmtId="3" fontId="80" fillId="0" borderId="9" xfId="3" applyNumberFormat="1" applyFont="1" applyBorder="1" applyAlignment="1">
      <alignment horizontal="center" vertical="center"/>
    </xf>
    <xf numFmtId="0" fontId="6" fillId="5" borderId="9" xfId="5" applyFont="1" applyFill="1" applyBorder="1" applyAlignment="1">
      <alignment horizontal="left" vertical="top"/>
    </xf>
    <xf numFmtId="0" fontId="6" fillId="0" borderId="9" xfId="5" applyFont="1" applyBorder="1" applyAlignment="1">
      <alignment horizontal="left" vertical="top"/>
    </xf>
    <xf numFmtId="0" fontId="6" fillId="0" borderId="9" xfId="15" applyNumberFormat="1" applyFont="1" applyFill="1" applyBorder="1" applyAlignment="1" applyProtection="1">
      <alignment horizontal="center" vertical="center" wrapText="1"/>
      <protection locked="0"/>
    </xf>
    <xf numFmtId="4" fontId="6" fillId="0" borderId="9" xfId="15" applyNumberFormat="1" applyFont="1" applyFill="1" applyBorder="1" applyAlignment="1" applyProtection="1">
      <alignment horizontal="center" vertical="center" wrapText="1"/>
      <protection locked="0"/>
    </xf>
    <xf numFmtId="9" fontId="6" fillId="0" borderId="9" xfId="15" applyFont="1" applyFill="1" applyBorder="1" applyAlignment="1" applyProtection="1">
      <alignment horizontal="center" vertical="center" wrapText="1"/>
      <protection locked="0"/>
    </xf>
    <xf numFmtId="3" fontId="14" fillId="0" borderId="9" xfId="3" applyNumberFormat="1" applyFont="1" applyBorder="1" applyAlignment="1">
      <alignment vertical="center" wrapText="1"/>
    </xf>
    <xf numFmtId="3" fontId="161" fillId="0" borderId="9" xfId="3" applyNumberFormat="1" applyFont="1" applyBorder="1" applyAlignment="1">
      <alignment vertical="center" wrapText="1"/>
    </xf>
    <xf numFmtId="0" fontId="170" fillId="0" borderId="0" xfId="3" applyFont="1" applyAlignment="1">
      <alignment horizontal="left"/>
    </xf>
    <xf numFmtId="0" fontId="4" fillId="10" borderId="0" xfId="3" applyFill="1"/>
    <xf numFmtId="0" fontId="4" fillId="10" borderId="0" xfId="3" applyFill="1" applyAlignment="1">
      <alignment horizontal="center"/>
    </xf>
    <xf numFmtId="0" fontId="4" fillId="10" borderId="0" xfId="3" applyFill="1" applyAlignment="1">
      <alignment horizontal="center" vertical="center" wrapText="1"/>
    </xf>
    <xf numFmtId="0" fontId="8" fillId="24" borderId="9" xfId="3" applyFont="1" applyFill="1" applyBorder="1" applyAlignment="1">
      <alignment horizontal="center" vertical="center" wrapText="1"/>
    </xf>
    <xf numFmtId="0" fontId="7" fillId="4" borderId="9" xfId="3" applyFont="1" applyFill="1" applyBorder="1" applyAlignment="1">
      <alignment horizontal="justify" vertical="center" wrapText="1"/>
    </xf>
    <xf numFmtId="0" fontId="169" fillId="0" borderId="9" xfId="3" applyFont="1" applyBorder="1" applyAlignment="1">
      <alignment horizontal="justify" vertical="center" wrapText="1"/>
    </xf>
    <xf numFmtId="0" fontId="4" fillId="24" borderId="9" xfId="3" applyFill="1" applyBorder="1" applyAlignment="1">
      <alignment horizontal="center" vertical="center" wrapText="1"/>
    </xf>
    <xf numFmtId="0" fontId="4" fillId="10" borderId="0" xfId="3" applyFill="1" applyAlignment="1">
      <alignment horizontal="justify" vertical="center" wrapText="1"/>
    </xf>
    <xf numFmtId="0" fontId="7" fillId="0" borderId="13" xfId="3" applyFont="1" applyBorder="1" applyAlignment="1">
      <alignment vertical="center" wrapText="1"/>
    </xf>
    <xf numFmtId="0" fontId="171" fillId="0" borderId="9" xfId="3" applyFont="1" applyBorder="1" applyAlignment="1">
      <alignment vertical="center" wrapText="1"/>
    </xf>
    <xf numFmtId="0" fontId="8" fillId="4" borderId="9" xfId="3" applyFont="1" applyFill="1" applyBorder="1" applyAlignment="1">
      <alignment horizontal="center" vertical="center" wrapText="1"/>
    </xf>
    <xf numFmtId="0" fontId="172" fillId="4" borderId="9" xfId="3" applyFont="1" applyFill="1" applyBorder="1" applyAlignment="1">
      <alignment horizontal="justify" vertical="center" wrapText="1"/>
    </xf>
    <xf numFmtId="0" fontId="7" fillId="0" borderId="13" xfId="3" applyFont="1" applyBorder="1" applyAlignment="1">
      <alignment horizontal="left" vertical="center" wrapText="1"/>
    </xf>
    <xf numFmtId="0" fontId="7" fillId="0" borderId="0" xfId="3" applyFont="1" applyAlignment="1">
      <alignment horizontal="center"/>
    </xf>
    <xf numFmtId="0" fontId="7" fillId="24" borderId="9" xfId="3" applyFont="1" applyFill="1" applyBorder="1" applyAlignment="1">
      <alignment horizontal="center" vertical="center"/>
    </xf>
    <xf numFmtId="0" fontId="7" fillId="24" borderId="9" xfId="3" applyFont="1" applyFill="1" applyBorder="1" applyAlignment="1">
      <alignment horizontal="justify" vertical="center" wrapText="1"/>
    </xf>
    <xf numFmtId="0" fontId="7" fillId="24" borderId="9" xfId="3" applyFont="1" applyFill="1" applyBorder="1" applyAlignment="1">
      <alignment horizontal="center" vertical="center" wrapText="1"/>
    </xf>
    <xf numFmtId="0" fontId="7" fillId="0" borderId="9" xfId="3" applyFont="1" applyBorder="1" applyAlignment="1">
      <alignment horizontal="left" vertical="center" wrapText="1" indent="3"/>
    </xf>
    <xf numFmtId="0" fontId="7" fillId="0" borderId="9" xfId="3" applyFont="1" applyBorder="1" applyAlignment="1">
      <alignment horizontal="left" vertical="center" wrapText="1" indent="2"/>
    </xf>
    <xf numFmtId="0" fontId="11" fillId="24" borderId="9" xfId="3" applyFont="1" applyFill="1" applyBorder="1" applyAlignment="1">
      <alignment horizontal="center" vertical="center" wrapText="1"/>
    </xf>
    <xf numFmtId="0" fontId="4" fillId="0" borderId="9" xfId="3" applyBorder="1" applyAlignment="1">
      <alignment horizontal="left" vertical="center" wrapText="1" indent="3"/>
    </xf>
    <xf numFmtId="0" fontId="57" fillId="0" borderId="9" xfId="3" applyFont="1" applyBorder="1" applyAlignment="1">
      <alignment horizontal="left" vertical="center" wrapText="1" indent="4"/>
    </xf>
    <xf numFmtId="0" fontId="80" fillId="10" borderId="0" xfId="3" applyFont="1" applyFill="1"/>
    <xf numFmtId="0" fontId="170" fillId="10" borderId="0" xfId="3" applyFont="1" applyFill="1" applyAlignment="1">
      <alignment horizontal="left"/>
    </xf>
    <xf numFmtId="0" fontId="68" fillId="10" borderId="13" xfId="3" applyFont="1" applyFill="1" applyBorder="1" applyAlignment="1">
      <alignment vertical="center" wrapText="1"/>
    </xf>
    <xf numFmtId="0" fontId="80" fillId="10" borderId="9" xfId="3" applyFont="1" applyFill="1" applyBorder="1" applyAlignment="1">
      <alignment horizontal="center"/>
    </xf>
    <xf numFmtId="0" fontId="68" fillId="10" borderId="14" xfId="3" applyFont="1" applyFill="1" applyBorder="1" applyAlignment="1">
      <alignment vertical="center" wrapText="1"/>
    </xf>
    <xf numFmtId="0" fontId="173" fillId="10" borderId="4" xfId="3" applyFont="1" applyFill="1" applyBorder="1" applyAlignment="1">
      <alignment vertical="center" wrapText="1"/>
    </xf>
    <xf numFmtId="0" fontId="80" fillId="10" borderId="13" xfId="3" applyFont="1" applyFill="1" applyBorder="1" applyAlignment="1">
      <alignment vertical="center" wrapText="1"/>
    </xf>
    <xf numFmtId="0" fontId="80" fillId="10" borderId="1" xfId="3" applyFont="1" applyFill="1" applyBorder="1" applyAlignment="1">
      <alignment vertical="center" wrapText="1"/>
    </xf>
    <xf numFmtId="0" fontId="80" fillId="10" borderId="14" xfId="3" applyFont="1" applyFill="1" applyBorder="1" applyAlignment="1">
      <alignment vertical="center" wrapText="1"/>
    </xf>
    <xf numFmtId="0" fontId="174" fillId="10" borderId="14" xfId="3" applyFont="1" applyFill="1" applyBorder="1" applyAlignment="1">
      <alignment vertical="center" wrapText="1"/>
    </xf>
    <xf numFmtId="0" fontId="51" fillId="10" borderId="1" xfId="3" applyFont="1" applyFill="1" applyBorder="1" applyAlignment="1">
      <alignment horizontal="center" vertical="center" wrapText="1"/>
    </xf>
    <xf numFmtId="0" fontId="80" fillId="10" borderId="9" xfId="3" applyFont="1" applyFill="1" applyBorder="1"/>
    <xf numFmtId="0" fontId="68" fillId="10" borderId="9" xfId="3" applyFont="1" applyFill="1" applyBorder="1" applyAlignment="1">
      <alignment horizontal="left" vertical="center" wrapText="1"/>
    </xf>
    <xf numFmtId="0" fontId="80" fillId="10" borderId="9" xfId="3" applyFont="1" applyFill="1" applyBorder="1" applyAlignment="1">
      <alignment horizontal="center" vertical="center" wrapText="1"/>
    </xf>
    <xf numFmtId="0" fontId="116" fillId="10" borderId="9" xfId="3" applyFont="1" applyFill="1" applyBorder="1" applyAlignment="1">
      <alignment horizontal="center" vertical="center" wrapText="1"/>
    </xf>
    <xf numFmtId="0" fontId="80" fillId="10" borderId="9" xfId="3" applyFont="1" applyFill="1" applyBorder="1" applyAlignment="1">
      <alignment horizontal="left" vertical="center" indent="1"/>
    </xf>
    <xf numFmtId="0" fontId="116" fillId="10" borderId="9" xfId="3" applyFont="1" applyFill="1" applyBorder="1" applyAlignment="1">
      <alignment horizontal="left" vertical="center" indent="3"/>
    </xf>
    <xf numFmtId="0" fontId="116" fillId="10" borderId="9" xfId="3" applyFont="1" applyFill="1" applyBorder="1" applyAlignment="1">
      <alignment horizontal="left" vertical="center" wrapText="1" indent="3"/>
    </xf>
    <xf numFmtId="0" fontId="175" fillId="10" borderId="0" xfId="3" applyFont="1" applyFill="1"/>
    <xf numFmtId="0" fontId="51" fillId="10" borderId="9" xfId="3" applyFont="1" applyFill="1" applyBorder="1" applyAlignment="1">
      <alignment horizontal="left" vertical="center" indent="1"/>
    </xf>
    <xf numFmtId="0" fontId="175" fillId="0" borderId="9" xfId="3" applyFont="1" applyBorder="1"/>
    <xf numFmtId="0" fontId="51" fillId="10" borderId="0" xfId="3" applyFont="1" applyFill="1"/>
    <xf numFmtId="0" fontId="108" fillId="10" borderId="9" xfId="3" applyFont="1" applyFill="1" applyBorder="1" applyAlignment="1">
      <alignment horizontal="left" vertical="center" wrapText="1"/>
    </xf>
    <xf numFmtId="0" fontId="175" fillId="20" borderId="9" xfId="3" applyFont="1" applyFill="1" applyBorder="1" applyAlignment="1">
      <alignment horizontal="center" vertical="center" wrapText="1"/>
    </xf>
    <xf numFmtId="0" fontId="176" fillId="20" borderId="9" xfId="3" applyFont="1" applyFill="1" applyBorder="1" applyAlignment="1">
      <alignment horizontal="center" vertical="center" wrapText="1"/>
    </xf>
    <xf numFmtId="0" fontId="175" fillId="20" borderId="9" xfId="3" applyFont="1" applyFill="1" applyBorder="1"/>
    <xf numFmtId="0" fontId="51" fillId="10" borderId="9" xfId="3" applyFont="1" applyFill="1" applyBorder="1" applyAlignment="1">
      <alignment horizontal="left" vertical="center" wrapText="1" indent="1"/>
    </xf>
    <xf numFmtId="0" fontId="51" fillId="10" borderId="9" xfId="3" applyFont="1" applyFill="1" applyBorder="1" applyAlignment="1">
      <alignment horizontal="left" vertical="center"/>
    </xf>
    <xf numFmtId="0" fontId="51" fillId="10" borderId="3" xfId="3" applyFont="1" applyFill="1" applyBorder="1" applyAlignment="1">
      <alignment horizontal="left" vertical="center"/>
    </xf>
    <xf numFmtId="0" fontId="80" fillId="10" borderId="0" xfId="3" applyFont="1" applyFill="1" applyAlignment="1">
      <alignment horizontal="center" vertical="center"/>
    </xf>
    <xf numFmtId="0" fontId="80" fillId="10" borderId="0" xfId="3" applyFont="1" applyFill="1" applyAlignment="1">
      <alignment vertical="center"/>
    </xf>
    <xf numFmtId="0" fontId="155" fillId="10" borderId="0" xfId="3" applyFont="1" applyFill="1"/>
    <xf numFmtId="0" fontId="80" fillId="10" borderId="0" xfId="3" applyFont="1" applyFill="1" applyAlignment="1">
      <alignment vertical="center" wrapText="1"/>
    </xf>
    <xf numFmtId="0" fontId="80" fillId="10" borderId="0" xfId="3" applyFont="1" applyFill="1" applyAlignment="1">
      <alignment wrapText="1"/>
    </xf>
    <xf numFmtId="0" fontId="177" fillId="10" borderId="0" xfId="3" applyFont="1" applyFill="1" applyAlignment="1">
      <alignment horizontal="center" vertical="center" wrapText="1"/>
    </xf>
    <xf numFmtId="0" fontId="177" fillId="10" borderId="14" xfId="3" applyFont="1" applyFill="1" applyBorder="1" applyAlignment="1">
      <alignment horizontal="center" vertical="center" wrapText="1"/>
    </xf>
    <xf numFmtId="0" fontId="80" fillId="10" borderId="15" xfId="3" applyFont="1" applyFill="1" applyBorder="1" applyAlignment="1">
      <alignment vertical="center" wrapText="1"/>
    </xf>
    <xf numFmtId="0" fontId="177" fillId="10" borderId="15" xfId="3" applyFont="1" applyFill="1" applyBorder="1" applyAlignment="1">
      <alignment horizontal="center" vertical="center" wrapText="1"/>
    </xf>
    <xf numFmtId="0" fontId="177" fillId="10" borderId="9" xfId="3" applyFont="1" applyFill="1" applyBorder="1" applyAlignment="1">
      <alignment horizontal="center" vertical="center" wrapText="1"/>
    </xf>
    <xf numFmtId="0" fontId="177" fillId="10" borderId="15" xfId="3" applyFont="1" applyFill="1" applyBorder="1" applyAlignment="1">
      <alignment vertical="center" wrapText="1"/>
    </xf>
    <xf numFmtId="0" fontId="80" fillId="10" borderId="9" xfId="3" applyFont="1" applyFill="1" applyBorder="1" applyAlignment="1">
      <alignment wrapText="1"/>
    </xf>
    <xf numFmtId="0" fontId="108" fillId="10" borderId="15" xfId="3" applyFont="1" applyFill="1" applyBorder="1" applyAlignment="1">
      <alignment vertical="center" wrapText="1"/>
    </xf>
    <xf numFmtId="0" fontId="51" fillId="10" borderId="9" xfId="3" applyFont="1" applyFill="1" applyBorder="1" applyAlignment="1">
      <alignment horizontal="left" indent="1"/>
    </xf>
    <xf numFmtId="0" fontId="51" fillId="10" borderId="15" xfId="3" applyFont="1" applyFill="1" applyBorder="1" applyAlignment="1">
      <alignment horizontal="left" indent="1"/>
    </xf>
    <xf numFmtId="0" fontId="177" fillId="20" borderId="15" xfId="3" applyFont="1" applyFill="1" applyBorder="1" applyAlignment="1">
      <alignment horizontal="center" vertical="center" wrapText="1"/>
    </xf>
    <xf numFmtId="0" fontId="178" fillId="10" borderId="0" xfId="3" applyFont="1" applyFill="1" applyAlignment="1">
      <alignment horizontal="left"/>
    </xf>
    <xf numFmtId="0" fontId="51" fillId="10" borderId="9" xfId="3" applyFont="1" applyFill="1" applyBorder="1" applyAlignment="1">
      <alignment horizontal="center"/>
    </xf>
    <xf numFmtId="0" fontId="181" fillId="10" borderId="9" xfId="3" applyFont="1" applyFill="1" applyBorder="1" applyAlignment="1">
      <alignment horizontal="center" vertical="center" wrapText="1"/>
    </xf>
    <xf numFmtId="0" fontId="51" fillId="10" borderId="13" xfId="3" applyFont="1" applyFill="1" applyBorder="1" applyAlignment="1">
      <alignment vertical="center"/>
    </xf>
    <xf numFmtId="0" fontId="181" fillId="10" borderId="13" xfId="3" applyFont="1" applyFill="1" applyBorder="1" applyAlignment="1">
      <alignment vertical="center" wrapText="1"/>
    </xf>
    <xf numFmtId="0" fontId="182" fillId="10" borderId="9" xfId="3" applyFont="1" applyFill="1" applyBorder="1" applyAlignment="1">
      <alignment vertical="center" wrapText="1"/>
    </xf>
    <xf numFmtId="0" fontId="182" fillId="10" borderId="9" xfId="3" applyFont="1" applyFill="1" applyBorder="1" applyAlignment="1">
      <alignment horizontal="center" vertical="center" wrapText="1"/>
    </xf>
    <xf numFmtId="0" fontId="181" fillId="10" borderId="9" xfId="3" applyFont="1" applyFill="1" applyBorder="1" applyAlignment="1">
      <alignment horizontal="left" vertical="center" wrapText="1"/>
    </xf>
    <xf numFmtId="0" fontId="181" fillId="0" borderId="9" xfId="3" applyFont="1" applyBorder="1" applyAlignment="1">
      <alignment horizontal="left" vertical="center" wrapText="1"/>
    </xf>
    <xf numFmtId="0" fontId="182" fillId="0" borderId="9" xfId="3" applyFont="1" applyBorder="1" applyAlignment="1">
      <alignment vertical="center" wrapText="1"/>
    </xf>
    <xf numFmtId="0" fontId="182" fillId="0" borderId="9" xfId="3" applyFont="1" applyBorder="1" applyAlignment="1">
      <alignment horizontal="center" vertical="center" wrapText="1"/>
    </xf>
    <xf numFmtId="0" fontId="51" fillId="10" borderId="9" xfId="3" applyFont="1" applyFill="1" applyBorder="1" applyAlignment="1">
      <alignment vertical="center"/>
    </xf>
    <xf numFmtId="0" fontId="35" fillId="10" borderId="9" xfId="3" applyFont="1" applyFill="1" applyBorder="1"/>
    <xf numFmtId="0" fontId="35" fillId="10" borderId="9" xfId="3" applyFont="1" applyFill="1" applyBorder="1" applyAlignment="1">
      <alignment horizontal="center" vertical="center"/>
    </xf>
    <xf numFmtId="0" fontId="35" fillId="10" borderId="0" xfId="3" applyFont="1" applyFill="1" applyAlignment="1">
      <alignment horizontal="center" vertical="center"/>
    </xf>
    <xf numFmtId="0" fontId="35" fillId="10" borderId="0" xfId="3" applyFont="1" applyFill="1"/>
    <xf numFmtId="0" fontId="4" fillId="0" borderId="15" xfId="3" applyBorder="1" applyAlignment="1">
      <alignment vertical="center" wrapText="1"/>
    </xf>
    <xf numFmtId="0" fontId="4" fillId="10" borderId="9" xfId="3" applyFill="1" applyBorder="1" applyAlignment="1">
      <alignment horizontal="center"/>
    </xf>
    <xf numFmtId="0" fontId="10" fillId="10" borderId="15" xfId="3" applyFont="1" applyFill="1" applyBorder="1" applyAlignment="1">
      <alignment horizontal="center" vertical="center" wrapText="1"/>
    </xf>
    <xf numFmtId="0" fontId="10" fillId="0" borderId="14" xfId="3" applyFont="1" applyBorder="1" applyAlignment="1">
      <alignment horizontal="center" vertical="center" wrapText="1"/>
    </xf>
    <xf numFmtId="0" fontId="10" fillId="10" borderId="14" xfId="3" applyFont="1" applyFill="1" applyBorder="1" applyAlignment="1">
      <alignment horizontal="center" vertical="center" wrapText="1"/>
    </xf>
    <xf numFmtId="0" fontId="4" fillId="10" borderId="9" xfId="3" applyFill="1" applyBorder="1"/>
    <xf numFmtId="0" fontId="10" fillId="10" borderId="9" xfId="3" applyFont="1" applyFill="1" applyBorder="1" applyAlignment="1">
      <alignment horizontal="center"/>
    </xf>
    <xf numFmtId="0" fontId="10" fillId="0" borderId="9" xfId="3" applyFont="1" applyBorder="1" applyAlignment="1">
      <alignment horizontal="center"/>
    </xf>
    <xf numFmtId="0" fontId="51" fillId="10" borderId="9" xfId="3" applyFont="1" applyFill="1" applyBorder="1" applyAlignment="1">
      <alignment horizontal="center" vertical="center"/>
    </xf>
    <xf numFmtId="0" fontId="51" fillId="10" borderId="13" xfId="3" applyFont="1" applyFill="1" applyBorder="1" applyAlignment="1">
      <alignment horizontal="center" vertical="center"/>
    </xf>
    <xf numFmtId="0" fontId="51" fillId="0" borderId="13" xfId="3" applyFont="1" applyBorder="1" applyAlignment="1">
      <alignment horizontal="center" vertical="center"/>
    </xf>
    <xf numFmtId="0" fontId="51" fillId="10" borderId="14" xfId="3" applyFont="1" applyFill="1" applyBorder="1" applyAlignment="1">
      <alignment vertical="center" wrapText="1"/>
    </xf>
    <xf numFmtId="0" fontId="80" fillId="0" borderId="10" xfId="3" applyFont="1" applyBorder="1" applyAlignment="1">
      <alignment horizontal="center" vertical="center" wrapText="1"/>
    </xf>
    <xf numFmtId="0" fontId="175" fillId="10" borderId="15" xfId="3" applyFont="1" applyFill="1" applyBorder="1"/>
    <xf numFmtId="0" fontId="80" fillId="0" borderId="9" xfId="3" applyFont="1" applyBorder="1" applyAlignment="1">
      <alignment vertical="center" wrapText="1"/>
    </xf>
    <xf numFmtId="0" fontId="51" fillId="10" borderId="9" xfId="3" applyFont="1" applyFill="1" applyBorder="1"/>
    <xf numFmtId="0" fontId="51" fillId="0" borderId="9" xfId="3" applyFont="1" applyBorder="1"/>
    <xf numFmtId="4" fontId="80" fillId="10" borderId="9" xfId="3" applyNumberFormat="1" applyFont="1" applyFill="1" applyBorder="1" applyAlignment="1">
      <alignment horizontal="right" vertical="center"/>
    </xf>
    <xf numFmtId="4" fontId="116" fillId="10" borderId="9" xfId="3" applyNumberFormat="1" applyFont="1" applyFill="1" applyBorder="1" applyAlignment="1">
      <alignment horizontal="right" vertical="center" indent="2"/>
    </xf>
    <xf numFmtId="4" fontId="116" fillId="10" borderId="9" xfId="3" applyNumberFormat="1" applyFont="1" applyFill="1" applyBorder="1" applyAlignment="1">
      <alignment horizontal="right" vertical="center" wrapText="1" indent="2"/>
    </xf>
    <xf numFmtId="4" fontId="175" fillId="10" borderId="9" xfId="3" applyNumberFormat="1" applyFont="1" applyFill="1" applyBorder="1" applyAlignment="1">
      <alignment horizontal="right" vertical="center"/>
    </xf>
    <xf numFmtId="4" fontId="116" fillId="10" borderId="9" xfId="3" applyNumberFormat="1" applyFont="1" applyFill="1" applyBorder="1" applyAlignment="1">
      <alignment horizontal="right" vertical="center"/>
    </xf>
    <xf numFmtId="4" fontId="155" fillId="10" borderId="9" xfId="3" applyNumberFormat="1" applyFont="1" applyFill="1" applyBorder="1" applyAlignment="1">
      <alignment horizontal="right" vertical="center"/>
    </xf>
    <xf numFmtId="4" fontId="183" fillId="10" borderId="9" xfId="3" applyNumberFormat="1" applyFont="1" applyFill="1" applyBorder="1" applyAlignment="1">
      <alignment horizontal="right" vertical="center"/>
    </xf>
    <xf numFmtId="4" fontId="183" fillId="10" borderId="9" xfId="3" applyNumberFormat="1" applyFont="1" applyFill="1" applyBorder="1" applyAlignment="1">
      <alignment horizontal="right" vertical="center" wrapText="1"/>
    </xf>
    <xf numFmtId="4" fontId="155" fillId="10" borderId="9" xfId="3" applyNumberFormat="1" applyFont="1" applyFill="1" applyBorder="1" applyAlignment="1">
      <alignment horizontal="right" vertical="center" wrapText="1"/>
    </xf>
    <xf numFmtId="4" fontId="116" fillId="10" borderId="9" xfId="3" applyNumberFormat="1" applyFont="1" applyFill="1" applyBorder="1" applyAlignment="1">
      <alignment horizontal="right" vertical="center" wrapText="1"/>
    </xf>
    <xf numFmtId="14" fontId="1" fillId="0" borderId="0" xfId="3" applyNumberFormat="1" applyFont="1"/>
    <xf numFmtId="4" fontId="80" fillId="10" borderId="9" xfId="3" applyNumberFormat="1" applyFont="1" applyFill="1" applyBorder="1" applyAlignment="1">
      <alignment vertical="center"/>
    </xf>
    <xf numFmtId="4" fontId="116" fillId="10" borderId="9" xfId="3" applyNumberFormat="1" applyFont="1" applyFill="1" applyBorder="1" applyAlignment="1">
      <alignment vertical="center" wrapText="1"/>
    </xf>
    <xf numFmtId="2" fontId="155" fillId="10" borderId="9" xfId="3" applyNumberFormat="1" applyFont="1" applyFill="1" applyBorder="1" applyAlignment="1">
      <alignment horizontal="right" vertical="center" wrapText="1"/>
    </xf>
    <xf numFmtId="2" fontId="155" fillId="10" borderId="9" xfId="3" applyNumberFormat="1" applyFont="1" applyFill="1" applyBorder="1"/>
    <xf numFmtId="2" fontId="80" fillId="10" borderId="9" xfId="3" applyNumberFormat="1" applyFont="1" applyFill="1" applyBorder="1"/>
    <xf numFmtId="2" fontId="80" fillId="10" borderId="0" xfId="3" applyNumberFormat="1" applyFont="1" applyFill="1"/>
    <xf numFmtId="2" fontId="183" fillId="0" borderId="9" xfId="3" applyNumberFormat="1" applyFont="1" applyBorder="1"/>
    <xf numFmtId="2" fontId="183" fillId="10" borderId="9" xfId="3" applyNumberFormat="1" applyFont="1" applyFill="1" applyBorder="1"/>
    <xf numFmtId="2" fontId="185" fillId="10" borderId="9" xfId="3" applyNumberFormat="1" applyFont="1" applyFill="1" applyBorder="1" applyAlignment="1">
      <alignment horizontal="right" vertical="center" wrapText="1"/>
    </xf>
    <xf numFmtId="2" fontId="175" fillId="10" borderId="9" xfId="3" applyNumberFormat="1" applyFont="1" applyFill="1" applyBorder="1"/>
    <xf numFmtId="2" fontId="184" fillId="10" borderId="9" xfId="3" applyNumberFormat="1" applyFont="1" applyFill="1" applyBorder="1" applyAlignment="1">
      <alignment horizontal="right" vertical="center" wrapText="1"/>
    </xf>
    <xf numFmtId="0" fontId="2" fillId="0" borderId="1" xfId="1" applyBorder="1"/>
    <xf numFmtId="0" fontId="2" fillId="0" borderId="2" xfId="1" applyBorder="1"/>
    <xf numFmtId="0" fontId="2" fillId="0" borderId="3" xfId="1" applyBorder="1"/>
    <xf numFmtId="0" fontId="3" fillId="0" borderId="6" xfId="2" applyBorder="1" applyAlignment="1">
      <alignment horizontal="left" vertical="center"/>
    </xf>
    <xf numFmtId="0" fontId="3" fillId="0" borderId="7" xfId="2" applyBorder="1" applyAlignment="1">
      <alignment horizontal="left" vertical="center"/>
    </xf>
    <xf numFmtId="0" fontId="3" fillId="0" borderId="8" xfId="2" applyBorder="1" applyAlignment="1">
      <alignment horizontal="left" vertical="center"/>
    </xf>
    <xf numFmtId="0" fontId="3" fillId="0" borderId="1" xfId="2" applyBorder="1"/>
    <xf numFmtId="0" fontId="3" fillId="0" borderId="2" xfId="2" applyBorder="1"/>
    <xf numFmtId="0" fontId="3" fillId="0" borderId="3" xfId="2" applyBorder="1"/>
    <xf numFmtId="0" fontId="3" fillId="0" borderId="4" xfId="2" applyBorder="1" applyAlignment="1">
      <alignment horizontal="left" vertical="center"/>
    </xf>
    <xf numFmtId="0" fontId="3" fillId="0" borderId="0" xfId="2" applyBorder="1" applyAlignment="1">
      <alignment horizontal="left" vertical="center"/>
    </xf>
    <xf numFmtId="0" fontId="3" fillId="0" borderId="5" xfId="2" applyBorder="1" applyAlignment="1">
      <alignment horizontal="left" vertical="center"/>
    </xf>
    <xf numFmtId="0" fontId="3" fillId="0" borderId="10" xfId="2" applyBorder="1"/>
    <xf numFmtId="0" fontId="3" fillId="0" borderId="11" xfId="2" applyBorder="1"/>
    <xf numFmtId="0" fontId="3" fillId="0" borderId="12" xfId="2" applyBorder="1"/>
    <xf numFmtId="0" fontId="2" fillId="0" borderId="4" xfId="1" applyBorder="1" applyAlignment="1">
      <alignment horizontal="left" vertical="center"/>
    </xf>
    <xf numFmtId="0" fontId="2" fillId="0" borderId="0" xfId="1" applyBorder="1" applyAlignment="1">
      <alignment horizontal="left" vertical="center"/>
    </xf>
    <xf numFmtId="0" fontId="2" fillId="0" borderId="5" xfId="1" applyBorder="1" applyAlignment="1">
      <alignment horizontal="left" vertical="center"/>
    </xf>
    <xf numFmtId="0" fontId="3" fillId="0" borderId="6" xfId="2" applyFill="1" applyBorder="1" applyAlignment="1">
      <alignment horizontal="left" vertical="center"/>
    </xf>
    <xf numFmtId="0" fontId="3" fillId="0" borderId="7" xfId="2" applyFill="1" applyBorder="1" applyAlignment="1">
      <alignment horizontal="left" vertical="center"/>
    </xf>
    <xf numFmtId="0" fontId="3" fillId="0" borderId="8" xfId="2" applyFill="1" applyBorder="1" applyAlignment="1">
      <alignment horizontal="left" vertical="center"/>
    </xf>
    <xf numFmtId="0" fontId="3" fillId="0" borderId="1" xfId="2" applyBorder="1" applyAlignment="1"/>
    <xf numFmtId="0" fontId="3" fillId="0" borderId="2" xfId="2" applyBorder="1" applyAlignment="1"/>
    <xf numFmtId="0" fontId="3" fillId="0" borderId="3" xfId="2" applyBorder="1" applyAlignment="1"/>
    <xf numFmtId="0" fontId="7" fillId="0" borderId="0" xfId="3" applyFont="1" applyAlignment="1">
      <alignment horizontal="center" vertical="center" wrapText="1"/>
    </xf>
    <xf numFmtId="0" fontId="7" fillId="0" borderId="5" xfId="3" applyFont="1" applyBorder="1" applyAlignment="1">
      <alignment horizontal="center" vertical="center" wrapText="1"/>
    </xf>
    <xf numFmtId="0" fontId="7" fillId="0" borderId="7" xfId="3" applyFont="1" applyBorder="1" applyAlignment="1">
      <alignment horizontal="center" vertical="center" wrapText="1"/>
    </xf>
    <xf numFmtId="0" fontId="7" fillId="0" borderId="8" xfId="3" applyFont="1" applyBorder="1" applyAlignment="1">
      <alignment horizontal="center" vertical="center" wrapText="1"/>
    </xf>
    <xf numFmtId="0" fontId="7" fillId="0" borderId="9" xfId="3" applyFont="1" applyBorder="1" applyAlignment="1">
      <alignment horizontal="center" vertical="center" wrapText="1"/>
    </xf>
    <xf numFmtId="0" fontId="8" fillId="4" borderId="10" xfId="3" applyFont="1" applyFill="1" applyBorder="1" applyAlignment="1">
      <alignment horizontal="left" vertical="center" wrapText="1"/>
    </xf>
    <xf numFmtId="0" fontId="8" fillId="4" borderId="11"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15" fillId="3" borderId="10" xfId="3" applyFont="1" applyFill="1" applyBorder="1" applyAlignment="1">
      <alignment horizontal="left" vertical="center" wrapText="1"/>
    </xf>
    <xf numFmtId="0" fontId="15" fillId="3" borderId="11" xfId="3" applyFont="1" applyFill="1" applyBorder="1" applyAlignment="1">
      <alignment horizontal="left" vertical="center" wrapText="1"/>
    </xf>
    <xf numFmtId="0" fontId="15" fillId="3" borderId="12" xfId="3" applyFont="1" applyFill="1" applyBorder="1" applyAlignment="1">
      <alignment horizontal="left" vertical="center" wrapText="1"/>
    </xf>
    <xf numFmtId="0" fontId="11" fillId="3" borderId="10" xfId="3" applyFont="1" applyFill="1" applyBorder="1" applyAlignment="1">
      <alignment horizontal="left" vertical="center" wrapText="1"/>
    </xf>
    <xf numFmtId="0" fontId="11" fillId="3" borderId="11" xfId="3" applyFont="1" applyFill="1" applyBorder="1" applyAlignment="1">
      <alignment horizontal="left" vertical="center" wrapText="1"/>
    </xf>
    <xf numFmtId="0" fontId="11" fillId="3" borderId="12" xfId="3" applyFont="1" applyFill="1" applyBorder="1" applyAlignment="1">
      <alignment horizontal="left" vertical="center" wrapText="1"/>
    </xf>
    <xf numFmtId="0" fontId="15" fillId="4" borderId="10" xfId="3" applyFont="1" applyFill="1" applyBorder="1" applyAlignment="1">
      <alignment horizontal="left" vertical="center" wrapText="1"/>
    </xf>
    <xf numFmtId="0" fontId="15" fillId="4" borderId="11" xfId="3" applyFont="1" applyFill="1" applyBorder="1" applyAlignment="1">
      <alignment horizontal="left" vertical="center" wrapText="1"/>
    </xf>
    <xf numFmtId="0" fontId="15" fillId="4" borderId="12" xfId="3" applyFont="1" applyFill="1" applyBorder="1" applyAlignment="1">
      <alignment horizontal="left" vertical="center" wrapText="1"/>
    </xf>
    <xf numFmtId="0" fontId="7" fillId="0" borderId="9" xfId="5" quotePrefix="1" applyFont="1" applyBorder="1" applyAlignment="1">
      <alignment horizontal="center" vertical="center"/>
    </xf>
    <xf numFmtId="3" fontId="7" fillId="0" borderId="9" xfId="8" applyFont="1" applyFill="1" applyAlignment="1">
      <alignment horizontal="center" vertical="center"/>
      <protection locked="0"/>
    </xf>
    <xf numFmtId="0" fontId="32" fillId="0" borderId="0" xfId="3" applyFont="1" applyAlignment="1">
      <alignment horizontal="justify" vertical="center" wrapText="1"/>
    </xf>
    <xf numFmtId="0" fontId="31" fillId="0" borderId="0" xfId="3" applyFont="1" applyAlignment="1">
      <alignment horizontal="justify" vertical="center" wrapText="1"/>
    </xf>
    <xf numFmtId="0" fontId="29" fillId="0" borderId="0" xfId="3" applyFont="1" applyAlignment="1">
      <alignment horizontal="justify" vertical="center" wrapText="1"/>
    </xf>
    <xf numFmtId="0" fontId="4" fillId="7" borderId="9" xfId="3" applyFill="1" applyBorder="1" applyAlignment="1">
      <alignment horizontal="center" vertical="center" wrapText="1"/>
    </xf>
    <xf numFmtId="0" fontId="4" fillId="0" borderId="9" xfId="3" applyBorder="1" applyAlignment="1">
      <alignment horizontal="center" vertical="center" wrapText="1"/>
    </xf>
    <xf numFmtId="0" fontId="11" fillId="0" borderId="0" xfId="3" applyFont="1" applyAlignment="1">
      <alignment horizontal="justify" vertical="center" wrapText="1"/>
    </xf>
    <xf numFmtId="0" fontId="4" fillId="0" borderId="0" xfId="3" applyAlignment="1">
      <alignment horizontal="justify" vertical="center" wrapText="1"/>
    </xf>
    <xf numFmtId="0" fontId="30" fillId="0" borderId="0" xfId="3" applyFont="1" applyAlignment="1">
      <alignment horizontal="justify" vertical="center" wrapText="1"/>
    </xf>
    <xf numFmtId="0" fontId="4" fillId="0" borderId="9" xfId="3" applyBorder="1" applyAlignment="1">
      <alignment horizontal="center" vertical="center"/>
    </xf>
    <xf numFmtId="0" fontId="4" fillId="0" borderId="10" xfId="3" applyBorder="1" applyAlignment="1">
      <alignment horizontal="center" vertical="center"/>
    </xf>
    <xf numFmtId="0" fontId="4" fillId="0" borderId="11" xfId="3" applyBorder="1" applyAlignment="1">
      <alignment horizontal="center" vertical="center"/>
    </xf>
    <xf numFmtId="0" fontId="4" fillId="0" borderId="12" xfId="3" applyBorder="1" applyAlignment="1">
      <alignment horizontal="center" vertical="center"/>
    </xf>
    <xf numFmtId="0" fontId="40" fillId="0" borderId="10" xfId="3" applyFont="1" applyBorder="1" applyAlignment="1">
      <alignment horizontal="center" vertical="center" wrapText="1"/>
    </xf>
    <xf numFmtId="0" fontId="40" fillId="0" borderId="11" xfId="3" applyFont="1" applyBorder="1" applyAlignment="1">
      <alignment horizontal="center" vertical="center" wrapText="1"/>
    </xf>
    <xf numFmtId="0" fontId="40" fillId="0" borderId="12" xfId="3" applyFont="1" applyBorder="1" applyAlignment="1">
      <alignment horizontal="center" vertical="center" wrapText="1"/>
    </xf>
    <xf numFmtId="0" fontId="41" fillId="10" borderId="10" xfId="3" applyFont="1" applyFill="1" applyBorder="1" applyAlignment="1">
      <alignment horizontal="center" vertical="center" wrapText="1"/>
    </xf>
    <xf numFmtId="0" fontId="41" fillId="10" borderId="12" xfId="3" applyFont="1" applyFill="1" applyBorder="1" applyAlignment="1">
      <alignment horizontal="center" vertical="center" wrapText="1"/>
    </xf>
    <xf numFmtId="0" fontId="42" fillId="0" borderId="1" xfId="3" applyFont="1" applyBorder="1" applyAlignment="1">
      <alignment horizontal="center" vertical="center" wrapText="1"/>
    </xf>
    <xf numFmtId="0" fontId="43" fillId="0" borderId="15" xfId="3" applyFont="1" applyBorder="1" applyAlignment="1">
      <alignment horizontal="center" vertical="center" wrapText="1"/>
    </xf>
    <xf numFmtId="0" fontId="26" fillId="4" borderId="10" xfId="3" applyFont="1" applyFill="1" applyBorder="1" applyAlignment="1">
      <alignment horizontal="center" vertical="center"/>
    </xf>
    <xf numFmtId="0" fontId="26" fillId="4" borderId="11" xfId="3" applyFont="1" applyFill="1" applyBorder="1" applyAlignment="1">
      <alignment horizontal="center" vertical="center"/>
    </xf>
    <xf numFmtId="0" fontId="26" fillId="4" borderId="12" xfId="3" applyFont="1" applyFill="1" applyBorder="1" applyAlignment="1">
      <alignment horizontal="center" vertical="center"/>
    </xf>
    <xf numFmtId="0" fontId="49" fillId="4" borderId="10" xfId="3" applyFont="1" applyFill="1" applyBorder="1" applyAlignment="1">
      <alignment horizontal="center" vertical="center"/>
    </xf>
    <xf numFmtId="0" fontId="49" fillId="4" borderId="11" xfId="3" applyFont="1" applyFill="1" applyBorder="1" applyAlignment="1">
      <alignment horizontal="center" vertical="center"/>
    </xf>
    <xf numFmtId="0" fontId="49" fillId="4" borderId="12" xfId="3" applyFont="1" applyFill="1" applyBorder="1" applyAlignment="1">
      <alignment horizontal="center"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13" xfId="3" applyFont="1" applyBorder="1" applyAlignment="1">
      <alignment horizontal="left" vertical="center" wrapText="1"/>
    </xf>
    <xf numFmtId="0" fontId="6" fillId="0" borderId="14" xfId="3" applyFont="1" applyBorder="1" applyAlignment="1">
      <alignment horizontal="left" vertical="center" wrapText="1"/>
    </xf>
    <xf numFmtId="0" fontId="6" fillId="0" borderId="15" xfId="3" applyFont="1" applyBorder="1" applyAlignment="1">
      <alignment horizontal="left" vertical="center" wrapText="1"/>
    </xf>
    <xf numFmtId="0" fontId="6" fillId="0" borderId="13"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15" xfId="3" applyFont="1" applyBorder="1" applyAlignment="1">
      <alignment horizontal="center" vertical="center" wrapText="1"/>
    </xf>
    <xf numFmtId="3" fontId="80" fillId="0" borderId="13" xfId="3" applyNumberFormat="1" applyFont="1" applyBorder="1" applyAlignment="1">
      <alignment horizontal="center" vertical="center"/>
    </xf>
    <xf numFmtId="3" fontId="80" fillId="0" borderId="15" xfId="3" applyNumberFormat="1" applyFont="1" applyBorder="1" applyAlignment="1">
      <alignment horizontal="center" vertical="center"/>
    </xf>
    <xf numFmtId="0" fontId="26" fillId="4" borderId="10" xfId="3" applyFont="1" applyFill="1" applyBorder="1" applyAlignment="1">
      <alignment horizontal="center" vertical="center" wrapText="1"/>
    </xf>
    <xf numFmtId="0" fontId="26" fillId="4" borderId="11" xfId="3" applyFont="1" applyFill="1" applyBorder="1" applyAlignment="1">
      <alignment horizontal="center" vertical="center" wrapText="1"/>
    </xf>
    <xf numFmtId="0" fontId="26" fillId="4" borderId="12" xfId="3" applyFont="1" applyFill="1" applyBorder="1" applyAlignment="1">
      <alignment horizontal="center" vertical="center" wrapText="1"/>
    </xf>
    <xf numFmtId="0" fontId="14" fillId="0" borderId="0" xfId="3" applyFont="1" applyAlignment="1">
      <alignment vertical="center" wrapText="1"/>
    </xf>
    <xf numFmtId="0" fontId="15" fillId="9" borderId="10" xfId="3" applyFont="1" applyFill="1" applyBorder="1" applyAlignment="1">
      <alignment horizontal="center" vertical="center" wrapText="1"/>
    </xf>
    <xf numFmtId="0" fontId="15" fillId="9" borderId="11" xfId="3" applyFont="1" applyFill="1" applyBorder="1" applyAlignment="1">
      <alignment horizontal="center" vertical="center" wrapText="1"/>
    </xf>
    <xf numFmtId="0" fontId="15" fillId="9" borderId="12" xfId="3" applyFont="1" applyFill="1" applyBorder="1" applyAlignment="1">
      <alignment horizontal="center" vertical="center" wrapText="1"/>
    </xf>
    <xf numFmtId="0" fontId="14" fillId="0" borderId="9" xfId="3" applyFont="1" applyBorder="1" applyAlignment="1">
      <alignment vertical="center" wrapText="1"/>
    </xf>
    <xf numFmtId="0" fontId="14" fillId="0" borderId="9" xfId="3" applyFont="1" applyBorder="1" applyAlignment="1">
      <alignment horizontal="center" vertical="center" wrapText="1"/>
    </xf>
    <xf numFmtId="0" fontId="14" fillId="0" borderId="9" xfId="3" applyFont="1" applyBorder="1" applyAlignment="1">
      <alignment vertical="center"/>
    </xf>
    <xf numFmtId="0" fontId="10" fillId="7" borderId="13" xfId="3" applyFont="1" applyFill="1" applyBorder="1" applyAlignment="1">
      <alignment horizontal="center" vertical="center" wrapText="1"/>
    </xf>
    <xf numFmtId="0" fontId="10" fillId="7" borderId="14" xfId="3" applyFont="1" applyFill="1" applyBorder="1" applyAlignment="1">
      <alignment horizontal="center" vertical="center" wrapText="1"/>
    </xf>
    <xf numFmtId="0" fontId="10" fillId="7" borderId="15" xfId="3" applyFont="1" applyFill="1" applyBorder="1" applyAlignment="1">
      <alignment horizontal="center" vertical="center" wrapText="1"/>
    </xf>
    <xf numFmtId="0" fontId="10" fillId="7" borderId="1" xfId="3" applyFont="1" applyFill="1" applyBorder="1" applyAlignment="1">
      <alignment horizontal="center" vertical="center" wrapText="1"/>
    </xf>
    <xf numFmtId="0" fontId="10" fillId="7" borderId="3" xfId="3" applyFont="1" applyFill="1" applyBorder="1" applyAlignment="1">
      <alignment horizontal="center" vertical="center" wrapText="1"/>
    </xf>
    <xf numFmtId="0" fontId="10" fillId="7" borderId="6" xfId="3" applyFont="1" applyFill="1" applyBorder="1" applyAlignment="1">
      <alignment horizontal="center" vertical="center" wrapText="1"/>
    </xf>
    <xf numFmtId="0" fontId="10" fillId="7" borderId="8" xfId="3" applyFont="1" applyFill="1" applyBorder="1" applyAlignment="1">
      <alignment horizontal="center" vertical="center" wrapText="1"/>
    </xf>
    <xf numFmtId="0" fontId="10" fillId="7" borderId="2" xfId="3" applyFont="1" applyFill="1" applyBorder="1" applyAlignment="1">
      <alignment horizontal="center" vertical="center" wrapText="1"/>
    </xf>
    <xf numFmtId="0" fontId="10" fillId="7" borderId="7" xfId="3" applyFont="1" applyFill="1" applyBorder="1" applyAlignment="1">
      <alignment horizontal="center" vertical="center" wrapText="1"/>
    </xf>
    <xf numFmtId="0" fontId="10" fillId="7" borderId="5" xfId="3" applyFont="1" applyFill="1" applyBorder="1" applyAlignment="1">
      <alignment horizontal="center" vertical="center" wrapText="1"/>
    </xf>
    <xf numFmtId="0" fontId="8" fillId="14" borderId="10" xfId="3" applyFont="1" applyFill="1" applyBorder="1" applyAlignment="1">
      <alignment horizontal="center" vertical="center" wrapText="1"/>
    </xf>
    <xf numFmtId="0" fontId="8" fillId="14" borderId="11" xfId="3" applyFont="1" applyFill="1" applyBorder="1" applyAlignment="1">
      <alignment horizontal="center" vertical="center" wrapText="1"/>
    </xf>
    <xf numFmtId="0" fontId="8" fillId="14" borderId="12" xfId="3" applyFont="1" applyFill="1" applyBorder="1" applyAlignment="1">
      <alignment horizontal="center" vertical="center" wrapText="1"/>
    </xf>
    <xf numFmtId="0" fontId="11" fillId="14" borderId="10" xfId="3" applyFont="1" applyFill="1" applyBorder="1" applyAlignment="1">
      <alignment horizontal="center" vertical="center" wrapText="1"/>
    </xf>
    <xf numFmtId="0" fontId="11" fillId="14" borderId="11" xfId="3" applyFont="1" applyFill="1" applyBorder="1" applyAlignment="1">
      <alignment horizontal="center" vertical="center" wrapText="1"/>
    </xf>
    <xf numFmtId="0" fontId="11" fillId="14" borderId="12" xfId="3" applyFont="1" applyFill="1" applyBorder="1" applyAlignment="1">
      <alignment horizontal="center" vertical="center" wrapText="1"/>
    </xf>
    <xf numFmtId="0" fontId="11" fillId="14" borderId="10" xfId="3" applyFont="1" applyFill="1" applyBorder="1" applyAlignment="1">
      <alignment horizontal="center"/>
    </xf>
    <xf numFmtId="0" fontId="11" fillId="14" borderId="11" xfId="3" applyFont="1" applyFill="1" applyBorder="1" applyAlignment="1">
      <alignment horizontal="center"/>
    </xf>
    <xf numFmtId="0" fontId="11" fillId="14" borderId="12" xfId="3" applyFont="1" applyFill="1" applyBorder="1" applyAlignment="1">
      <alignment horizontal="center"/>
    </xf>
    <xf numFmtId="0" fontId="11" fillId="0" borderId="9" xfId="3" applyFont="1" applyBorder="1" applyAlignment="1">
      <alignment horizontal="center"/>
    </xf>
    <xf numFmtId="0" fontId="4" fillId="0" borderId="1" xfId="3" applyBorder="1" applyAlignment="1">
      <alignment horizontal="center"/>
    </xf>
    <xf numFmtId="0" fontId="4" fillId="0" borderId="3" xfId="3" applyBorder="1" applyAlignment="1">
      <alignment horizontal="center"/>
    </xf>
    <xf numFmtId="0" fontId="4" fillId="0" borderId="6" xfId="3" applyBorder="1" applyAlignment="1">
      <alignment horizontal="center"/>
    </xf>
    <xf numFmtId="0" fontId="4" fillId="0" borderId="8" xfId="3" applyBorder="1" applyAlignment="1">
      <alignment horizontal="center"/>
    </xf>
    <xf numFmtId="0" fontId="8" fillId="14" borderId="10" xfId="3" applyFont="1" applyFill="1" applyBorder="1" applyAlignment="1">
      <alignment horizontal="center"/>
    </xf>
    <xf numFmtId="0" fontId="8" fillId="14" borderId="11" xfId="3" applyFont="1" applyFill="1" applyBorder="1" applyAlignment="1">
      <alignment horizontal="center"/>
    </xf>
    <xf numFmtId="0" fontId="8" fillId="14" borderId="12" xfId="3" applyFont="1" applyFill="1" applyBorder="1" applyAlignment="1">
      <alignment horizontal="center"/>
    </xf>
    <xf numFmtId="0" fontId="53" fillId="0" borderId="0" xfId="3" applyFont="1" applyAlignment="1">
      <alignment horizontal="center" vertical="center" wrapText="1"/>
    </xf>
    <xf numFmtId="0" fontId="4" fillId="0" borderId="9" xfId="3" applyBorder="1" applyAlignment="1">
      <alignment horizontal="center"/>
    </xf>
    <xf numFmtId="0" fontId="57" fillId="0" borderId="9" xfId="3" applyFont="1" applyBorder="1" applyAlignment="1">
      <alignment horizontal="center" vertical="center" wrapText="1"/>
    </xf>
    <xf numFmtId="0" fontId="4" fillId="4" borderId="10" xfId="3" applyFill="1" applyBorder="1" applyAlignment="1">
      <alignment horizontal="left"/>
    </xf>
    <xf numFmtId="0" fontId="4" fillId="4" borderId="11" xfId="3" applyFill="1" applyBorder="1" applyAlignment="1">
      <alignment horizontal="left"/>
    </xf>
    <xf numFmtId="0" fontId="4" fillId="4" borderId="12" xfId="3" applyFill="1" applyBorder="1" applyAlignment="1">
      <alignment horizontal="left"/>
    </xf>
    <xf numFmtId="0" fontId="7" fillId="4" borderId="17" xfId="3" applyFont="1" applyFill="1" applyBorder="1" applyAlignment="1">
      <alignment horizontal="center" vertical="center"/>
    </xf>
    <xf numFmtId="3" fontId="80" fillId="7" borderId="13" xfId="3" applyNumberFormat="1" applyFont="1" applyFill="1" applyBorder="1" applyAlignment="1">
      <alignment vertical="center" wrapText="1"/>
    </xf>
    <xf numFmtId="3" fontId="80" fillId="7" borderId="15" xfId="3" applyNumberFormat="1" applyFont="1" applyFill="1" applyBorder="1" applyAlignment="1">
      <alignment vertical="center" wrapText="1"/>
    </xf>
    <xf numFmtId="0" fontId="14" fillId="7" borderId="9" xfId="3" applyFont="1" applyFill="1" applyBorder="1" applyAlignment="1">
      <alignment horizontal="center" vertical="center" wrapText="1"/>
    </xf>
    <xf numFmtId="0" fontId="62" fillId="7" borderId="9" xfId="3" applyFont="1" applyFill="1" applyBorder="1" applyAlignment="1">
      <alignment vertical="center" wrapText="1"/>
    </xf>
    <xf numFmtId="0" fontId="7" fillId="7" borderId="13" xfId="3" applyFont="1" applyFill="1" applyBorder="1" applyAlignment="1">
      <alignment vertical="center" wrapText="1"/>
    </xf>
    <xf numFmtId="0" fontId="7" fillId="7" borderId="15" xfId="3" applyFont="1" applyFill="1" applyBorder="1" applyAlignment="1">
      <alignment vertical="center" wrapText="1"/>
    </xf>
    <xf numFmtId="0" fontId="7" fillId="7" borderId="9" xfId="3" applyFont="1" applyFill="1" applyBorder="1" applyAlignment="1">
      <alignment vertical="center" wrapText="1"/>
    </xf>
    <xf numFmtId="0" fontId="7" fillId="4" borderId="17" xfId="3" applyFont="1" applyFill="1" applyBorder="1" applyAlignment="1">
      <alignment vertical="center" wrapText="1"/>
    </xf>
    <xf numFmtId="0" fontId="14" fillId="15" borderId="9" xfId="3" applyFont="1" applyFill="1" applyBorder="1" applyAlignment="1">
      <alignment vertical="center" wrapText="1"/>
    </xf>
    <xf numFmtId="0" fontId="166" fillId="4" borderId="17" xfId="3" applyFont="1" applyFill="1" applyBorder="1" applyAlignment="1">
      <alignment vertical="center" wrapText="1"/>
    </xf>
    <xf numFmtId="0" fontId="7" fillId="7" borderId="9" xfId="3" applyFont="1" applyFill="1" applyBorder="1" applyAlignment="1">
      <alignment horizontal="center" vertical="center" wrapText="1"/>
    </xf>
    <xf numFmtId="0" fontId="7" fillId="7" borderId="10" xfId="3" applyFont="1" applyFill="1" applyBorder="1" applyAlignment="1">
      <alignment horizontal="center" vertical="center" wrapText="1"/>
    </xf>
    <xf numFmtId="0" fontId="7" fillId="7" borderId="11" xfId="3" applyFont="1" applyFill="1" applyBorder="1" applyAlignment="1">
      <alignment horizontal="center" vertical="center" wrapText="1"/>
    </xf>
    <xf numFmtId="0" fontId="7" fillId="7" borderId="12" xfId="3" applyFont="1" applyFill="1" applyBorder="1" applyAlignment="1">
      <alignment horizontal="center" vertical="center" wrapText="1"/>
    </xf>
    <xf numFmtId="0" fontId="14" fillId="15" borderId="10" xfId="3" applyFont="1" applyFill="1" applyBorder="1" applyAlignment="1">
      <alignment horizontal="left" vertical="center" wrapText="1"/>
    </xf>
    <xf numFmtId="0" fontId="14" fillId="15" borderId="11" xfId="3" applyFont="1" applyFill="1" applyBorder="1" applyAlignment="1">
      <alignment horizontal="left" vertical="center" wrapText="1"/>
    </xf>
    <xf numFmtId="0" fontId="14" fillId="15" borderId="12" xfId="3" applyFont="1" applyFill="1" applyBorder="1" applyAlignment="1">
      <alignment horizontal="left" vertical="center" wrapText="1"/>
    </xf>
    <xf numFmtId="0" fontId="4" fillId="0" borderId="10" xfId="3" applyBorder="1" applyAlignment="1">
      <alignment horizontal="center" vertical="center" wrapText="1"/>
    </xf>
    <xf numFmtId="0" fontId="4" fillId="0" borderId="12" xfId="3" applyBorder="1" applyAlignment="1">
      <alignment horizontal="center" vertical="center" wrapText="1"/>
    </xf>
    <xf numFmtId="3" fontId="4" fillId="0" borderId="20" xfId="3" applyNumberFormat="1" applyBorder="1" applyAlignment="1">
      <alignment horizontal="center" vertical="center" wrapText="1"/>
    </xf>
    <xf numFmtId="3" fontId="4" fillId="0" borderId="26" xfId="3" applyNumberFormat="1" applyBorder="1" applyAlignment="1">
      <alignment horizontal="center" vertical="center" wrapText="1"/>
    </xf>
    <xf numFmtId="3" fontId="4" fillId="0" borderId="22" xfId="3" applyNumberFormat="1" applyBorder="1" applyAlignment="1">
      <alignment horizontal="center" vertical="center" wrapText="1"/>
    </xf>
    <xf numFmtId="0" fontId="35" fillId="0" borderId="18" xfId="3" applyFont="1" applyBorder="1" applyAlignment="1">
      <alignment vertical="center"/>
    </xf>
    <xf numFmtId="0" fontId="35" fillId="0" borderId="19" xfId="3" applyFont="1" applyBorder="1" applyAlignment="1">
      <alignment vertical="center"/>
    </xf>
    <xf numFmtId="0" fontId="35" fillId="0" borderId="24" xfId="3" applyFont="1" applyBorder="1" applyAlignment="1">
      <alignment vertical="center"/>
    </xf>
    <xf numFmtId="0" fontId="35" fillId="0" borderId="25" xfId="3" applyFont="1" applyBorder="1" applyAlignment="1">
      <alignment vertical="center"/>
    </xf>
    <xf numFmtId="0" fontId="35" fillId="0" borderId="28" xfId="3" applyFont="1" applyBorder="1" applyAlignment="1">
      <alignment vertical="center"/>
    </xf>
    <xf numFmtId="0" fontId="35" fillId="0" borderId="16" xfId="3" applyFont="1" applyBorder="1" applyAlignment="1">
      <alignment vertical="center"/>
    </xf>
    <xf numFmtId="0" fontId="4" fillId="0" borderId="20" xfId="3" applyBorder="1" applyAlignment="1">
      <alignment horizontal="center" vertical="center" wrapText="1"/>
    </xf>
    <xf numFmtId="0" fontId="4" fillId="0" borderId="26" xfId="3" applyBorder="1" applyAlignment="1">
      <alignment horizontal="center" vertical="center" wrapText="1"/>
    </xf>
    <xf numFmtId="0" fontId="4" fillId="0" borderId="22" xfId="3" applyBorder="1" applyAlignment="1">
      <alignment horizontal="center" vertical="center" wrapText="1"/>
    </xf>
    <xf numFmtId="0" fontId="4" fillId="0" borderId="27" xfId="3" applyBorder="1" applyAlignment="1">
      <alignment horizontal="center" vertical="center" wrapText="1"/>
    </xf>
    <xf numFmtId="0" fontId="4" fillId="0" borderId="30" xfId="3" applyBorder="1" applyAlignment="1">
      <alignment horizontal="center" vertical="center" wrapText="1"/>
    </xf>
    <xf numFmtId="3" fontId="11" fillId="14" borderId="20" xfId="3" applyNumberFormat="1" applyFont="1" applyFill="1" applyBorder="1" applyAlignment="1">
      <alignment horizontal="left" vertical="center"/>
    </xf>
    <xf numFmtId="3" fontId="11" fillId="14" borderId="26" xfId="3" applyNumberFormat="1" applyFont="1" applyFill="1" applyBorder="1" applyAlignment="1">
      <alignment horizontal="left" vertical="center"/>
    </xf>
    <xf numFmtId="3" fontId="11" fillId="14" borderId="31" xfId="3" applyNumberFormat="1" applyFont="1" applyFill="1" applyBorder="1" applyAlignment="1">
      <alignment horizontal="left" vertical="center"/>
    </xf>
    <xf numFmtId="0" fontId="4" fillId="0" borderId="9" xfId="3" applyBorder="1" applyAlignment="1">
      <alignment horizontal="left" vertical="center" wrapText="1"/>
    </xf>
    <xf numFmtId="0" fontId="4" fillId="0" borderId="0" xfId="3" applyAlignment="1">
      <alignment horizontal="left"/>
    </xf>
    <xf numFmtId="0" fontId="4" fillId="16" borderId="9" xfId="3" applyFill="1" applyBorder="1" applyAlignment="1">
      <alignment horizontal="left"/>
    </xf>
    <xf numFmtId="2" fontId="4" fillId="0" borderId="9" xfId="3" applyNumberFormat="1" applyBorder="1" applyAlignment="1">
      <alignment horizontal="center" vertical="center"/>
    </xf>
    <xf numFmtId="0" fontId="69" fillId="0" borderId="20" xfId="3" applyFont="1" applyBorder="1" applyAlignment="1">
      <alignment horizontal="center" vertical="center" wrapText="1"/>
    </xf>
    <xf numFmtId="0" fontId="69" fillId="0" borderId="26" xfId="3" applyFont="1" applyBorder="1" applyAlignment="1">
      <alignment horizontal="center" vertical="center" wrapText="1"/>
    </xf>
    <xf numFmtId="0" fontId="69" fillId="0" borderId="31" xfId="3" applyFont="1" applyBorder="1" applyAlignment="1">
      <alignment horizontal="center" vertical="center" wrapText="1"/>
    </xf>
    <xf numFmtId="0" fontId="69" fillId="0" borderId="36" xfId="3" applyFont="1" applyBorder="1" applyAlignment="1">
      <alignment horizontal="center" vertical="center" wrapText="1"/>
    </xf>
    <xf numFmtId="0" fontId="69" fillId="0" borderId="37" xfId="3" applyFont="1" applyBorder="1" applyAlignment="1">
      <alignment horizontal="center" vertical="center" wrapText="1"/>
    </xf>
    <xf numFmtId="0" fontId="69" fillId="0" borderId="41" xfId="3" applyFont="1" applyBorder="1" applyAlignment="1">
      <alignment horizontal="center" vertical="center" wrapText="1"/>
    </xf>
    <xf numFmtId="0" fontId="69" fillId="0" borderId="24" xfId="3" applyFont="1" applyBorder="1" applyAlignment="1">
      <alignment horizontal="center" vertical="center" wrapText="1"/>
    </xf>
    <xf numFmtId="0" fontId="69" fillId="0" borderId="38" xfId="3" applyFont="1" applyBorder="1" applyAlignment="1">
      <alignment horizontal="center" vertical="center" wrapText="1"/>
    </xf>
    <xf numFmtId="0" fontId="69" fillId="0" borderId="39" xfId="3" applyFont="1" applyBorder="1" applyAlignment="1">
      <alignment horizontal="center" vertical="center" wrapText="1"/>
    </xf>
    <xf numFmtId="0" fontId="69" fillId="0" borderId="40" xfId="3" applyFont="1" applyBorder="1" applyAlignment="1">
      <alignment horizontal="center" vertical="center" wrapText="1"/>
    </xf>
    <xf numFmtId="0" fontId="69" fillId="0" borderId="29" xfId="3" applyFont="1" applyBorder="1" applyAlignment="1">
      <alignment horizontal="center" vertical="center" wrapText="1"/>
    </xf>
    <xf numFmtId="0" fontId="69" fillId="0" borderId="42" xfId="3" applyFont="1" applyBorder="1" applyAlignment="1">
      <alignment horizontal="center" vertical="center" wrapText="1"/>
    </xf>
    <xf numFmtId="0" fontId="70" fillId="7" borderId="20" xfId="3" applyFont="1" applyFill="1" applyBorder="1" applyAlignment="1">
      <alignment horizontal="left" vertical="center" wrapText="1" indent="2"/>
    </xf>
    <xf numFmtId="0" fontId="70" fillId="7" borderId="22" xfId="3" applyFont="1" applyFill="1" applyBorder="1" applyAlignment="1">
      <alignment horizontal="left" vertical="center" wrapText="1" indent="2"/>
    </xf>
    <xf numFmtId="0" fontId="71" fillId="0" borderId="20" xfId="3" applyFont="1" applyBorder="1" applyAlignment="1">
      <alignment vertical="center" wrapText="1"/>
    </xf>
    <xf numFmtId="0" fontId="71" fillId="0" borderId="22" xfId="3" applyFont="1" applyBorder="1" applyAlignment="1">
      <alignment vertical="center" wrapText="1"/>
    </xf>
    <xf numFmtId="0" fontId="69" fillId="0" borderId="20" xfId="3" applyFont="1" applyBorder="1" applyAlignment="1">
      <alignment vertical="center" wrapText="1"/>
    </xf>
    <xf numFmtId="0" fontId="69" fillId="0" borderId="22" xfId="3" applyFont="1" applyBorder="1" applyAlignment="1">
      <alignment vertical="center" wrapText="1"/>
    </xf>
    <xf numFmtId="0" fontId="57" fillId="0" borderId="35" xfId="3" applyFont="1" applyBorder="1"/>
    <xf numFmtId="0" fontId="57" fillId="0" borderId="0" xfId="3" applyFont="1"/>
    <xf numFmtId="0" fontId="69" fillId="0" borderId="25" xfId="3" applyFont="1" applyBorder="1" applyAlignment="1">
      <alignment horizontal="center" vertical="center" wrapText="1"/>
    </xf>
    <xf numFmtId="0" fontId="69" fillId="0" borderId="44" xfId="3" applyFont="1" applyBorder="1" applyAlignment="1">
      <alignment horizontal="center" vertical="center" wrapText="1"/>
    </xf>
    <xf numFmtId="0" fontId="69" fillId="0" borderId="33" xfId="3" applyFont="1" applyBorder="1" applyAlignment="1">
      <alignment horizontal="center" vertical="center" wrapText="1"/>
    </xf>
    <xf numFmtId="0" fontId="69" fillId="0" borderId="22" xfId="3" applyFont="1" applyBorder="1" applyAlignment="1">
      <alignment horizontal="center" vertical="center" wrapText="1"/>
    </xf>
    <xf numFmtId="0" fontId="78" fillId="0" borderId="20" xfId="3" applyFont="1" applyBorder="1" applyAlignment="1">
      <alignment horizontal="center" vertical="center" wrapText="1"/>
    </xf>
    <xf numFmtId="0" fontId="78" fillId="0" borderId="31" xfId="3" applyFont="1" applyBorder="1" applyAlignment="1">
      <alignment horizontal="center" vertical="center" wrapText="1"/>
    </xf>
    <xf numFmtId="0" fontId="78" fillId="0" borderId="29" xfId="3" applyFont="1" applyBorder="1" applyAlignment="1">
      <alignment horizontal="center" vertical="center" wrapText="1"/>
    </xf>
    <xf numFmtId="0" fontId="78" fillId="0" borderId="42" xfId="3" applyFont="1" applyBorder="1" applyAlignment="1">
      <alignment horizontal="center" vertical="center" wrapText="1"/>
    </xf>
    <xf numFmtId="0" fontId="69" fillId="0" borderId="32" xfId="3" applyFont="1" applyBorder="1" applyAlignment="1">
      <alignment horizontal="center" vertical="center" wrapText="1"/>
    </xf>
    <xf numFmtId="0" fontId="79" fillId="0" borderId="0" xfId="3" applyFont="1" applyAlignment="1">
      <alignment horizontal="justify" vertical="center" wrapText="1"/>
    </xf>
    <xf numFmtId="0" fontId="57" fillId="0" borderId="0" xfId="3" applyFont="1" applyAlignment="1">
      <alignment vertical="center" wrapText="1"/>
    </xf>
    <xf numFmtId="0" fontId="57" fillId="0" borderId="16" xfId="3" applyFont="1" applyBorder="1" applyAlignment="1">
      <alignment vertical="center" wrapText="1"/>
    </xf>
    <xf numFmtId="0" fontId="69" fillId="10" borderId="43" xfId="3" applyFont="1" applyFill="1" applyBorder="1" applyAlignment="1">
      <alignment horizontal="center" vertical="center" wrapText="1"/>
    </xf>
    <xf numFmtId="0" fontId="69" fillId="0" borderId="43" xfId="3" applyFont="1" applyBorder="1" applyAlignment="1">
      <alignment horizontal="center" vertical="center" wrapText="1"/>
    </xf>
    <xf numFmtId="0" fontId="78" fillId="0" borderId="26" xfId="3" applyFont="1" applyBorder="1" applyAlignment="1">
      <alignment horizontal="center" vertical="center" wrapText="1"/>
    </xf>
    <xf numFmtId="0" fontId="78" fillId="0" borderId="22" xfId="3" applyFont="1" applyBorder="1" applyAlignment="1">
      <alignment horizontal="center" vertical="center" wrapText="1"/>
    </xf>
    <xf numFmtId="0" fontId="69" fillId="10" borderId="42" xfId="3" applyFont="1" applyFill="1" applyBorder="1" applyAlignment="1">
      <alignment horizontal="center" vertical="center" wrapText="1"/>
    </xf>
    <xf numFmtId="0" fontId="158" fillId="18" borderId="20" xfId="3" applyFont="1" applyFill="1" applyBorder="1" applyAlignment="1">
      <alignment horizontal="center" vertical="center" wrapText="1"/>
    </xf>
    <xf numFmtId="0" fontId="158" fillId="18" borderId="22" xfId="3" applyFont="1" applyFill="1" applyBorder="1" applyAlignment="1">
      <alignment horizontal="center" vertical="center" wrapText="1"/>
    </xf>
    <xf numFmtId="3" fontId="165" fillId="0" borderId="20" xfId="3" applyNumberFormat="1" applyFont="1" applyBorder="1" applyAlignment="1">
      <alignment horizontal="center" vertical="center"/>
    </xf>
    <xf numFmtId="3" fontId="165" fillId="0" borderId="22" xfId="3" applyNumberFormat="1" applyFont="1" applyBorder="1" applyAlignment="1">
      <alignment horizontal="center" vertical="center"/>
    </xf>
    <xf numFmtId="3" fontId="165" fillId="10" borderId="20" xfId="3" applyNumberFormat="1" applyFont="1" applyFill="1" applyBorder="1" applyAlignment="1">
      <alignment horizontal="center" vertical="center"/>
    </xf>
    <xf numFmtId="3" fontId="165" fillId="10" borderId="22" xfId="3" applyNumberFormat="1" applyFont="1" applyFill="1" applyBorder="1" applyAlignment="1">
      <alignment horizontal="center" vertical="center"/>
    </xf>
    <xf numFmtId="0" fontId="69" fillId="0" borderId="16" xfId="3" applyFont="1" applyBorder="1" applyAlignment="1">
      <alignment horizontal="center" vertical="center" wrapText="1"/>
    </xf>
    <xf numFmtId="0" fontId="69" fillId="0" borderId="28" xfId="3" applyFont="1" applyBorder="1" applyAlignment="1">
      <alignment horizontal="center" vertical="center" wrapText="1"/>
    </xf>
    <xf numFmtId="0" fontId="69" fillId="0" borderId="29" xfId="3" applyFont="1" applyBorder="1" applyAlignment="1">
      <alignment horizontal="center" vertical="top" wrapText="1"/>
    </xf>
    <xf numFmtId="0" fontId="69" fillId="0" borderId="43" xfId="3" applyFont="1" applyBorder="1" applyAlignment="1">
      <alignment horizontal="center" vertical="top" wrapText="1"/>
    </xf>
    <xf numFmtId="0" fontId="69" fillId="0" borderId="32" xfId="3" applyFont="1" applyBorder="1" applyAlignment="1">
      <alignment horizontal="center" vertical="top" wrapText="1"/>
    </xf>
    <xf numFmtId="0" fontId="57" fillId="0" borderId="43" xfId="3" applyFont="1" applyBorder="1" applyAlignment="1">
      <alignment vertical="center" wrapText="1"/>
    </xf>
    <xf numFmtId="0" fontId="57" fillId="0" borderId="32" xfId="3" applyFont="1" applyBorder="1" applyAlignment="1">
      <alignment vertical="center" wrapText="1"/>
    </xf>
    <xf numFmtId="0" fontId="69" fillId="0" borderId="43" xfId="3" applyFont="1" applyBorder="1" applyAlignment="1">
      <alignment vertical="center" wrapText="1"/>
    </xf>
    <xf numFmtId="0" fontId="69" fillId="0" borderId="32" xfId="3" applyFont="1" applyBorder="1" applyAlignment="1">
      <alignment vertical="center" wrapText="1"/>
    </xf>
    <xf numFmtId="3" fontId="164" fillId="10" borderId="20" xfId="3" applyNumberFormat="1" applyFont="1" applyFill="1" applyBorder="1" applyAlignment="1">
      <alignment horizontal="center" vertical="center" wrapText="1"/>
    </xf>
    <xf numFmtId="3" fontId="164" fillId="10" borderId="22" xfId="3" applyNumberFormat="1" applyFont="1" applyFill="1" applyBorder="1" applyAlignment="1">
      <alignment horizontal="center" vertical="center" wrapText="1"/>
    </xf>
    <xf numFmtId="0" fontId="157" fillId="0" borderId="20" xfId="3" applyFont="1" applyBorder="1" applyAlignment="1">
      <alignment vertical="center" wrapText="1"/>
    </xf>
    <xf numFmtId="0" fontId="157" fillId="0" borderId="22" xfId="3" applyFont="1" applyBorder="1" applyAlignment="1">
      <alignment vertical="center" wrapText="1"/>
    </xf>
    <xf numFmtId="0" fontId="69" fillId="0" borderId="45" xfId="3" applyFont="1" applyBorder="1" applyAlignment="1">
      <alignment horizontal="center" vertical="center" wrapText="1"/>
    </xf>
    <xf numFmtId="0" fontId="57" fillId="10" borderId="43" xfId="3" applyFont="1" applyFill="1" applyBorder="1" applyAlignment="1">
      <alignment vertical="center" wrapText="1"/>
    </xf>
    <xf numFmtId="0" fontId="57" fillId="10" borderId="32" xfId="3" applyFont="1" applyFill="1" applyBorder="1" applyAlignment="1">
      <alignment vertical="center" wrapText="1"/>
    </xf>
    <xf numFmtId="0" fontId="57" fillId="10" borderId="42" xfId="3" applyFont="1" applyFill="1" applyBorder="1" applyAlignment="1">
      <alignment vertical="center" wrapText="1"/>
    </xf>
    <xf numFmtId="3" fontId="69" fillId="0" borderId="29" xfId="3" applyNumberFormat="1" applyFont="1" applyBorder="1" applyAlignment="1">
      <alignment horizontal="center" vertical="center" wrapText="1"/>
    </xf>
    <xf numFmtId="3" fontId="69" fillId="0" borderId="32" xfId="3" applyNumberFormat="1" applyFont="1" applyBorder="1" applyAlignment="1">
      <alignment horizontal="center" vertical="center" wrapText="1"/>
    </xf>
    <xf numFmtId="3" fontId="69" fillId="0" borderId="24" xfId="3" applyNumberFormat="1" applyFont="1" applyBorder="1" applyAlignment="1">
      <alignment vertical="top" wrapText="1"/>
    </xf>
    <xf numFmtId="3" fontId="69" fillId="0" borderId="38" xfId="3" applyNumberFormat="1" applyFont="1" applyBorder="1" applyAlignment="1">
      <alignment vertical="top" wrapText="1"/>
    </xf>
    <xf numFmtId="3" fontId="69" fillId="0" borderId="39" xfId="3" applyNumberFormat="1" applyFont="1" applyBorder="1" applyAlignment="1">
      <alignment vertical="top" wrapText="1"/>
    </xf>
    <xf numFmtId="0" fontId="31" fillId="0" borderId="20" xfId="3" applyFont="1" applyBorder="1" applyAlignment="1">
      <alignment vertical="center" wrapText="1"/>
    </xf>
    <xf numFmtId="0" fontId="31" fillId="0" borderId="22" xfId="3" applyFont="1" applyBorder="1" applyAlignment="1">
      <alignment vertical="center" wrapText="1"/>
    </xf>
    <xf numFmtId="0" fontId="31" fillId="0" borderId="26" xfId="3" applyFont="1" applyBorder="1" applyAlignment="1">
      <alignment vertical="center" wrapText="1"/>
    </xf>
    <xf numFmtId="0" fontId="31" fillId="19" borderId="20" xfId="3" applyFont="1" applyFill="1" applyBorder="1" applyAlignment="1">
      <alignment vertical="center" wrapText="1"/>
    </xf>
    <xf numFmtId="0" fontId="31" fillId="19" borderId="22" xfId="3" applyFont="1" applyFill="1" applyBorder="1" applyAlignment="1">
      <alignment vertical="center" wrapText="1"/>
    </xf>
    <xf numFmtId="0" fontId="31" fillId="19" borderId="26" xfId="3" applyFont="1" applyFill="1" applyBorder="1" applyAlignment="1">
      <alignment vertical="center" wrapText="1"/>
    </xf>
    <xf numFmtId="0" fontId="31" fillId="0" borderId="20" xfId="3" applyFont="1" applyBorder="1" applyAlignment="1">
      <alignment horizontal="center" vertical="center" wrapText="1"/>
    </xf>
    <xf numFmtId="0" fontId="31" fillId="0" borderId="22" xfId="3" applyFont="1" applyBorder="1" applyAlignment="1">
      <alignment horizontal="center" vertical="center" wrapText="1"/>
    </xf>
    <xf numFmtId="0" fontId="31" fillId="0" borderId="26" xfId="3" applyFont="1" applyBorder="1" applyAlignment="1">
      <alignment horizontal="center" vertical="center" wrapText="1"/>
    </xf>
    <xf numFmtId="0" fontId="31" fillId="0" borderId="24" xfId="3" applyFont="1" applyBorder="1" applyAlignment="1">
      <alignment horizontal="center" vertical="center"/>
    </xf>
    <xf numFmtId="0" fontId="31" fillId="0" borderId="38" xfId="3" applyFont="1" applyBorder="1" applyAlignment="1">
      <alignment horizontal="center" vertical="center"/>
    </xf>
    <xf numFmtId="0" fontId="31" fillId="0" borderId="25" xfId="3" applyFont="1" applyBorder="1" applyAlignment="1">
      <alignment horizontal="center" vertical="center"/>
    </xf>
    <xf numFmtId="0" fontId="31" fillId="0" borderId="44" xfId="3" applyFont="1" applyBorder="1" applyAlignment="1">
      <alignment horizontal="center" vertical="center"/>
    </xf>
    <xf numFmtId="0" fontId="31" fillId="0" borderId="35" xfId="3" applyFont="1" applyBorder="1" applyAlignment="1">
      <alignment horizontal="center" vertical="center"/>
    </xf>
    <xf numFmtId="0" fontId="31" fillId="0" borderId="33" xfId="3" applyFont="1" applyBorder="1" applyAlignment="1">
      <alignment horizontal="center" vertical="center"/>
    </xf>
    <xf numFmtId="0" fontId="31" fillId="0" borderId="24" xfId="3" applyFont="1" applyBorder="1" applyAlignment="1">
      <alignment horizontal="left" vertical="center"/>
    </xf>
    <xf numFmtId="0" fontId="31" fillId="0" borderId="38" xfId="3" applyFont="1" applyBorder="1" applyAlignment="1">
      <alignment horizontal="left" vertical="center"/>
    </xf>
    <xf numFmtId="0" fontId="31" fillId="10" borderId="26" xfId="3" applyFont="1" applyFill="1" applyBorder="1" applyAlignment="1">
      <alignment vertical="center"/>
    </xf>
    <xf numFmtId="0" fontId="31" fillId="10" borderId="22" xfId="3" applyFont="1" applyFill="1" applyBorder="1" applyAlignment="1">
      <alignment vertical="center"/>
    </xf>
    <xf numFmtId="0" fontId="31" fillId="10" borderId="44" xfId="3" applyFont="1" applyFill="1" applyBorder="1"/>
    <xf numFmtId="0" fontId="31" fillId="10" borderId="35" xfId="3" applyFont="1" applyFill="1" applyBorder="1"/>
    <xf numFmtId="0" fontId="31" fillId="10" borderId="33" xfId="3" applyFont="1" applyFill="1" applyBorder="1"/>
    <xf numFmtId="0" fontId="31" fillId="0" borderId="31" xfId="3" applyFont="1" applyBorder="1" applyAlignment="1">
      <alignment horizontal="center" vertical="center" wrapText="1"/>
    </xf>
    <xf numFmtId="0" fontId="31" fillId="0" borderId="36" xfId="3" applyFont="1" applyBorder="1" applyAlignment="1">
      <alignment horizontal="center" vertical="center" wrapText="1"/>
    </xf>
    <xf numFmtId="0" fontId="31" fillId="0" borderId="20" xfId="3" applyFont="1" applyBorder="1" applyAlignment="1">
      <alignment horizontal="center" vertical="center"/>
    </xf>
    <xf numFmtId="0" fontId="31" fillId="0" borderId="22" xfId="3" applyFont="1" applyBorder="1" applyAlignment="1">
      <alignment horizontal="center" vertical="center"/>
    </xf>
    <xf numFmtId="0" fontId="31" fillId="0" borderId="26" xfId="3" applyFont="1" applyBorder="1" applyAlignment="1">
      <alignment horizontal="center" vertical="center"/>
    </xf>
    <xf numFmtId="0" fontId="24" fillId="0" borderId="0" xfId="3" applyFont="1" applyAlignment="1">
      <alignment horizontal="left" vertical="center" wrapText="1"/>
    </xf>
    <xf numFmtId="0" fontId="11" fillId="0" borderId="9" xfId="3" applyFont="1" applyBorder="1" applyAlignment="1">
      <alignment horizontal="center" vertical="center" wrapText="1"/>
    </xf>
    <xf numFmtId="0" fontId="11" fillId="0" borderId="12" xfId="3" applyFont="1" applyBorder="1" applyAlignment="1">
      <alignment horizontal="center" vertical="center" wrapText="1"/>
    </xf>
    <xf numFmtId="0" fontId="11" fillId="0" borderId="10"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12" xfId="3" applyFont="1" applyBorder="1" applyAlignment="1">
      <alignment horizontal="center" vertical="center" wrapText="1"/>
    </xf>
    <xf numFmtId="0" fontId="11" fillId="0" borderId="11" xfId="3" applyFont="1" applyBorder="1" applyAlignment="1">
      <alignment horizontal="center" vertical="center" wrapText="1"/>
    </xf>
    <xf numFmtId="9" fontId="8" fillId="0" borderId="9" xfId="3" applyNumberFormat="1" applyFont="1" applyBorder="1" applyAlignment="1">
      <alignment horizontal="center" vertical="center" wrapText="1"/>
    </xf>
    <xf numFmtId="0" fontId="11" fillId="10" borderId="10" xfId="3" applyFont="1" applyFill="1" applyBorder="1" applyAlignment="1">
      <alignment horizontal="center" vertical="center" wrapText="1"/>
    </xf>
    <xf numFmtId="0" fontId="11" fillId="10" borderId="12" xfId="3" applyFont="1" applyFill="1" applyBorder="1" applyAlignment="1">
      <alignment horizontal="center" vertical="center" wrapText="1"/>
    </xf>
    <xf numFmtId="0" fontId="4" fillId="0" borderId="13" xfId="3" applyBorder="1" applyAlignment="1">
      <alignment horizontal="center" vertical="center"/>
    </xf>
    <xf numFmtId="0" fontId="4" fillId="0" borderId="15" xfId="3" applyBorder="1" applyAlignment="1">
      <alignment horizontal="center" vertical="center"/>
    </xf>
    <xf numFmtId="0" fontId="7" fillId="10" borderId="10" xfId="3" applyFont="1" applyFill="1" applyBorder="1" applyAlignment="1">
      <alignment horizontal="center" vertical="center" wrapText="1"/>
    </xf>
    <xf numFmtId="0" fontId="7" fillId="10" borderId="12" xfId="3" applyFont="1" applyFill="1" applyBorder="1" applyAlignment="1">
      <alignment horizontal="center" vertical="center" wrapText="1"/>
    </xf>
    <xf numFmtId="0" fontId="4" fillId="10" borderId="13" xfId="3" applyFill="1" applyBorder="1" applyAlignment="1">
      <alignment horizontal="center" vertical="center"/>
    </xf>
    <xf numFmtId="0" fontId="4" fillId="10" borderId="15" xfId="3" applyFill="1" applyBorder="1" applyAlignment="1">
      <alignment horizontal="center" vertical="center"/>
    </xf>
    <xf numFmtId="0" fontId="103" fillId="0" borderId="0" xfId="3" applyFont="1" applyAlignment="1">
      <alignment vertical="center" wrapText="1"/>
    </xf>
    <xf numFmtId="0" fontId="106" fillId="10" borderId="10" xfId="3" applyFont="1" applyFill="1" applyBorder="1" applyAlignment="1">
      <alignment horizontal="center" vertical="center" wrapText="1"/>
    </xf>
    <xf numFmtId="0" fontId="106" fillId="10" borderId="12" xfId="3" applyFont="1" applyFill="1" applyBorder="1" applyAlignment="1">
      <alignment horizontal="center" vertical="center" wrapText="1"/>
    </xf>
    <xf numFmtId="0" fontId="69" fillId="10" borderId="10" xfId="3" applyFont="1" applyFill="1" applyBorder="1" applyAlignment="1">
      <alignment horizontal="center" vertical="center" wrapText="1"/>
    </xf>
    <xf numFmtId="0" fontId="69" fillId="10" borderId="11" xfId="3" applyFont="1" applyFill="1" applyBorder="1" applyAlignment="1">
      <alignment horizontal="center" vertical="center" wrapText="1"/>
    </xf>
    <xf numFmtId="0" fontId="69" fillId="10" borderId="12" xfId="3" applyFont="1" applyFill="1" applyBorder="1" applyAlignment="1">
      <alignment horizontal="center" vertical="center" wrapText="1"/>
    </xf>
    <xf numFmtId="0" fontId="69" fillId="10" borderId="13" xfId="3" applyFont="1" applyFill="1" applyBorder="1" applyAlignment="1">
      <alignment horizontal="center" vertical="center" wrapText="1"/>
    </xf>
    <xf numFmtId="0" fontId="69" fillId="10" borderId="14" xfId="3" applyFont="1" applyFill="1" applyBorder="1" applyAlignment="1">
      <alignment horizontal="center" vertical="center" wrapText="1"/>
    </xf>
    <xf numFmtId="0" fontId="69" fillId="10" borderId="15" xfId="3" applyFont="1" applyFill="1" applyBorder="1" applyAlignment="1">
      <alignment horizontal="center" vertical="center" wrapText="1"/>
    </xf>
    <xf numFmtId="0" fontId="77" fillId="10" borderId="13" xfId="3" applyFont="1" applyFill="1" applyBorder="1" applyAlignment="1">
      <alignment horizontal="center" vertical="center" wrapText="1"/>
    </xf>
    <xf numFmtId="0" fontId="77" fillId="10" borderId="14" xfId="3" applyFont="1" applyFill="1" applyBorder="1" applyAlignment="1">
      <alignment horizontal="center" vertical="center" wrapText="1"/>
    </xf>
    <xf numFmtId="0" fontId="77" fillId="10" borderId="15" xfId="3" applyFont="1" applyFill="1" applyBorder="1" applyAlignment="1">
      <alignment horizontal="center" vertical="center" wrapText="1"/>
    </xf>
    <xf numFmtId="0" fontId="69" fillId="10" borderId="1" xfId="3" applyFont="1" applyFill="1" applyBorder="1" applyAlignment="1">
      <alignment horizontal="center" vertical="center" wrapText="1"/>
    </xf>
    <xf numFmtId="0" fontId="4" fillId="10" borderId="1" xfId="3" applyFill="1" applyBorder="1" applyAlignment="1">
      <alignment horizontal="center" vertical="center"/>
    </xf>
    <xf numFmtId="0" fontId="4" fillId="10" borderId="3" xfId="3" applyFill="1" applyBorder="1" applyAlignment="1">
      <alignment horizontal="center" vertical="center"/>
    </xf>
    <xf numFmtId="0" fontId="4" fillId="10" borderId="4" xfId="3" applyFill="1" applyBorder="1" applyAlignment="1">
      <alignment horizontal="center" vertical="center"/>
    </xf>
    <xf numFmtId="0" fontId="4" fillId="10" borderId="5" xfId="3" applyFill="1" applyBorder="1" applyAlignment="1">
      <alignment horizontal="center" vertical="center"/>
    </xf>
    <xf numFmtId="0" fontId="4" fillId="10" borderId="6" xfId="3" applyFill="1" applyBorder="1" applyAlignment="1">
      <alignment horizontal="center" vertical="center"/>
    </xf>
    <xf numFmtId="0" fontId="4" fillId="10" borderId="8" xfId="3" applyFill="1" applyBorder="1" applyAlignment="1">
      <alignment horizontal="center" vertical="center"/>
    </xf>
    <xf numFmtId="0" fontId="106" fillId="10" borderId="11" xfId="3" applyFont="1" applyFill="1" applyBorder="1" applyAlignment="1">
      <alignment horizontal="center" vertical="center" wrapText="1"/>
    </xf>
    <xf numFmtId="0" fontId="69" fillId="0" borderId="1" xfId="3" applyFont="1" applyBorder="1" applyAlignment="1">
      <alignment horizontal="center" vertical="center" wrapText="1"/>
    </xf>
    <xf numFmtId="0" fontId="69" fillId="0" borderId="3" xfId="3" applyFont="1" applyBorder="1" applyAlignment="1">
      <alignment horizontal="center" vertical="center" wrapText="1"/>
    </xf>
    <xf numFmtId="0" fontId="69" fillId="0" borderId="4" xfId="3" applyFont="1" applyBorder="1" applyAlignment="1">
      <alignment horizontal="center" vertical="center" wrapText="1"/>
    </xf>
    <xf numFmtId="0" fontId="69" fillId="0" borderId="5" xfId="3" applyFont="1" applyBorder="1" applyAlignment="1">
      <alignment horizontal="center" vertical="center" wrapText="1"/>
    </xf>
    <xf numFmtId="0" fontId="69" fillId="0" borderId="6" xfId="3" applyFont="1" applyBorder="1" applyAlignment="1">
      <alignment horizontal="center" vertical="center" wrapText="1"/>
    </xf>
    <xf numFmtId="0" fontId="69" fillId="0" borderId="8" xfId="3" applyFont="1" applyBorder="1" applyAlignment="1">
      <alignment horizontal="center" vertical="center" wrapText="1"/>
    </xf>
    <xf numFmtId="0" fontId="4" fillId="0" borderId="13" xfId="3" applyBorder="1" applyAlignment="1">
      <alignment horizontal="center"/>
    </xf>
    <xf numFmtId="0" fontId="4" fillId="0" borderId="14" xfId="3" applyBorder="1" applyAlignment="1">
      <alignment horizontal="center"/>
    </xf>
    <xf numFmtId="0" fontId="4" fillId="0" borderId="15" xfId="3" applyBorder="1" applyAlignment="1">
      <alignment horizontal="center"/>
    </xf>
    <xf numFmtId="0" fontId="68" fillId="0" borderId="13" xfId="3" applyFont="1" applyBorder="1" applyAlignment="1">
      <alignment horizontal="center" vertical="center" wrapText="1"/>
    </xf>
    <xf numFmtId="0" fontId="68" fillId="0" borderId="15" xfId="3" applyFont="1" applyBorder="1" applyAlignment="1">
      <alignment horizontal="center" vertical="center" wrapText="1"/>
    </xf>
    <xf numFmtId="0" fontId="108" fillId="0" borderId="13" xfId="3" applyFont="1" applyBorder="1" applyAlignment="1">
      <alignment horizontal="center" vertical="center" wrapText="1"/>
    </xf>
    <xf numFmtId="0" fontId="108" fillId="0" borderId="15" xfId="3" applyFont="1" applyBorder="1" applyAlignment="1">
      <alignment horizontal="center" vertical="center" wrapText="1"/>
    </xf>
    <xf numFmtId="0" fontId="108" fillId="0" borderId="1" xfId="3" applyFont="1" applyBorder="1" applyAlignment="1">
      <alignment horizontal="center" vertical="center" wrapText="1"/>
    </xf>
    <xf numFmtId="0" fontId="108" fillId="0" borderId="12" xfId="3" applyFont="1" applyBorder="1" applyAlignment="1">
      <alignment horizontal="center" vertical="center" wrapText="1"/>
    </xf>
    <xf numFmtId="0" fontId="8" fillId="0" borderId="13" xfId="3" applyFont="1" applyBorder="1" applyAlignment="1">
      <alignment horizontal="center" vertical="center" wrapText="1"/>
    </xf>
    <xf numFmtId="0" fontId="8" fillId="0" borderId="15" xfId="3" applyFont="1" applyBorder="1" applyAlignment="1">
      <alignment horizontal="center" vertical="center" wrapText="1"/>
    </xf>
    <xf numFmtId="0" fontId="11" fillId="0" borderId="13" xfId="3" applyFont="1" applyBorder="1" applyAlignment="1">
      <alignment horizontal="center" wrapText="1"/>
    </xf>
    <xf numFmtId="0" fontId="11" fillId="0" borderId="15" xfId="3" applyFont="1" applyBorder="1" applyAlignment="1">
      <alignment horizontal="center" wrapText="1"/>
    </xf>
    <xf numFmtId="0" fontId="4" fillId="0" borderId="9" xfId="3" applyBorder="1" applyAlignment="1">
      <alignment horizontal="center" wrapText="1"/>
    </xf>
    <xf numFmtId="0" fontId="11" fillId="0" borderId="13" xfId="3" applyFont="1" applyBorder="1" applyAlignment="1">
      <alignment horizontal="center" vertical="center" wrapText="1"/>
    </xf>
    <xf numFmtId="0" fontId="11" fillId="0" borderId="15" xfId="3" applyFont="1" applyBorder="1" applyAlignment="1">
      <alignment horizontal="center" vertical="center" wrapText="1"/>
    </xf>
    <xf numFmtId="0" fontId="28" fillId="0" borderId="0" xfId="3" applyFont="1" applyAlignment="1">
      <alignment vertical="center" wrapText="1"/>
    </xf>
    <xf numFmtId="0" fontId="19" fillId="0" borderId="9" xfId="3" applyFont="1" applyBorder="1" applyAlignment="1">
      <alignment horizontal="center" vertical="center" wrapText="1"/>
    </xf>
    <xf numFmtId="0" fontId="28" fillId="0" borderId="9" xfId="3" applyFont="1" applyBorder="1" applyAlignment="1">
      <alignment horizontal="center" vertical="center" wrapText="1"/>
    </xf>
    <xf numFmtId="0" fontId="28" fillId="0" borderId="9" xfId="3" applyFont="1" applyBorder="1" applyAlignment="1">
      <alignment horizontal="center" vertical="center"/>
    </xf>
    <xf numFmtId="0" fontId="4" fillId="0" borderId="13" xfId="3" applyBorder="1" applyAlignment="1">
      <alignment horizontal="center" vertical="center" wrapText="1"/>
    </xf>
    <xf numFmtId="0" fontId="4" fillId="0" borderId="15" xfId="3" applyBorder="1" applyAlignment="1">
      <alignment horizontal="center" vertical="center" wrapText="1"/>
    </xf>
    <xf numFmtId="0" fontId="8" fillId="0" borderId="9" xfId="3" applyFont="1" applyBorder="1" applyAlignment="1">
      <alignment horizontal="center" vertical="center" wrapText="1"/>
    </xf>
    <xf numFmtId="0" fontId="7" fillId="0" borderId="13" xfId="3" applyFont="1" applyBorder="1" applyAlignment="1">
      <alignment horizontal="center" vertical="center" wrapText="1"/>
    </xf>
    <xf numFmtId="0" fontId="7" fillId="0" borderId="15" xfId="3" applyFont="1" applyBorder="1" applyAlignment="1">
      <alignment horizontal="center" vertical="center" wrapText="1"/>
    </xf>
    <xf numFmtId="0" fontId="28" fillId="0" borderId="10" xfId="3" applyFont="1" applyBorder="1" applyAlignment="1">
      <alignment horizontal="center" vertical="center" wrapText="1"/>
    </xf>
    <xf numFmtId="0" fontId="28" fillId="0" borderId="11" xfId="3" applyFont="1" applyBorder="1" applyAlignment="1">
      <alignment horizontal="center" vertical="center" wrapText="1"/>
    </xf>
    <xf numFmtId="0" fontId="28" fillId="0" borderId="12" xfId="3" applyFont="1" applyBorder="1" applyAlignment="1">
      <alignment horizontal="center" vertical="center" wrapText="1"/>
    </xf>
    <xf numFmtId="0" fontId="19" fillId="0" borderId="9" xfId="3" applyFont="1" applyBorder="1" applyAlignment="1">
      <alignment vertical="center" wrapText="1"/>
    </xf>
    <xf numFmtId="0" fontId="37" fillId="0" borderId="10" xfId="3" applyFont="1" applyBorder="1" applyAlignment="1">
      <alignment horizontal="left" vertical="center" wrapText="1" indent="7"/>
    </xf>
    <xf numFmtId="0" fontId="37" fillId="0" borderId="12" xfId="3" applyFont="1" applyBorder="1" applyAlignment="1">
      <alignment horizontal="left" vertical="center" wrapText="1" indent="7"/>
    </xf>
    <xf numFmtId="0" fontId="4" fillId="0" borderId="0" xfId="3" applyAlignment="1">
      <alignment horizontal="left" vertical="center" wrapText="1"/>
    </xf>
    <xf numFmtId="0" fontId="7" fillId="0" borderId="13" xfId="3" applyFont="1" applyBorder="1" applyAlignment="1">
      <alignment horizontal="center" vertical="center"/>
    </xf>
    <xf numFmtId="0" fontId="7" fillId="0" borderId="15" xfId="3" applyFont="1" applyBorder="1" applyAlignment="1">
      <alignment horizontal="center" vertical="center"/>
    </xf>
    <xf numFmtId="0" fontId="7" fillId="0" borderId="14" xfId="3" applyFont="1" applyBorder="1" applyAlignment="1">
      <alignment horizontal="center" vertical="center"/>
    </xf>
    <xf numFmtId="0" fontId="25" fillId="0" borderId="0" xfId="3" applyFont="1" applyAlignment="1">
      <alignment horizontal="left"/>
    </xf>
    <xf numFmtId="0" fontId="7" fillId="0" borderId="9" xfId="3" applyFont="1" applyBorder="1" applyAlignment="1">
      <alignment horizontal="center"/>
    </xf>
    <xf numFmtId="0" fontId="7" fillId="0" borderId="10" xfId="3" applyFont="1" applyBorder="1" applyAlignment="1">
      <alignment horizontal="center"/>
    </xf>
    <xf numFmtId="0" fontId="7" fillId="0" borderId="11" xfId="3" applyFont="1" applyBorder="1" applyAlignment="1">
      <alignment horizontal="center"/>
    </xf>
    <xf numFmtId="0" fontId="7" fillId="0" borderId="12" xfId="3" applyFont="1" applyBorder="1" applyAlignment="1">
      <alignment horizontal="center"/>
    </xf>
    <xf numFmtId="0" fontId="7" fillId="0" borderId="13" xfId="3" applyFont="1" applyBorder="1" applyAlignment="1">
      <alignment horizontal="center"/>
    </xf>
    <xf numFmtId="0" fontId="7" fillId="0" borderId="1" xfId="3" applyFont="1" applyBorder="1" applyAlignment="1">
      <alignment horizontal="center"/>
    </xf>
    <xf numFmtId="0" fontId="7" fillId="0" borderId="9" xfId="3" applyFont="1" applyBorder="1" applyAlignment="1">
      <alignment horizontal="left"/>
    </xf>
    <xf numFmtId="0" fontId="7" fillId="0" borderId="9" xfId="3" applyFont="1" applyBorder="1" applyAlignment="1">
      <alignment horizontal="center" wrapText="1"/>
    </xf>
    <xf numFmtId="0" fontId="8" fillId="0" borderId="9" xfId="3" applyFont="1" applyBorder="1" applyAlignment="1">
      <alignment horizontal="left"/>
    </xf>
    <xf numFmtId="0" fontId="7" fillId="0" borderId="9" xfId="3" applyFont="1" applyBorder="1" applyAlignment="1">
      <alignment horizontal="left" indent="1"/>
    </xf>
    <xf numFmtId="0" fontId="94" fillId="0" borderId="0" xfId="3" applyFont="1" applyAlignment="1">
      <alignment horizontal="left" vertical="center" wrapText="1"/>
    </xf>
    <xf numFmtId="0" fontId="114" fillId="0" borderId="10" xfId="3" applyFont="1" applyBorder="1" applyAlignment="1">
      <alignment horizontal="justify" vertical="center" wrapText="1"/>
    </xf>
    <xf numFmtId="0" fontId="114" fillId="0" borderId="12" xfId="3" applyFont="1" applyBorder="1" applyAlignment="1">
      <alignment horizontal="justify" vertical="center" wrapText="1"/>
    </xf>
    <xf numFmtId="0" fontId="114" fillId="0" borderId="11" xfId="3" applyFont="1" applyBorder="1" applyAlignment="1">
      <alignment horizontal="justify" vertical="center" wrapText="1"/>
    </xf>
    <xf numFmtId="0" fontId="28" fillId="10" borderId="5" xfId="3" applyFont="1" applyFill="1" applyBorder="1" applyAlignment="1">
      <alignment vertical="center" wrapText="1"/>
    </xf>
    <xf numFmtId="0" fontId="28" fillId="10" borderId="14" xfId="3" applyFont="1" applyFill="1" applyBorder="1" applyAlignment="1">
      <alignment vertical="center" wrapText="1"/>
    </xf>
    <xf numFmtId="0" fontId="28" fillId="10" borderId="8" xfId="3" applyFont="1" applyFill="1" applyBorder="1" applyAlignment="1">
      <alignment vertical="center" wrapText="1"/>
    </xf>
    <xf numFmtId="0" fontId="28" fillId="10" borderId="15" xfId="3" applyFont="1" applyFill="1" applyBorder="1" applyAlignment="1">
      <alignment vertical="center" wrapText="1"/>
    </xf>
    <xf numFmtId="0" fontId="28" fillId="0" borderId="5" xfId="3" applyFont="1" applyBorder="1" applyAlignment="1">
      <alignment vertical="center" wrapText="1"/>
    </xf>
    <xf numFmtId="0" fontId="28" fillId="0" borderId="14" xfId="3" applyFont="1" applyBorder="1" applyAlignment="1">
      <alignment vertical="center" wrapText="1"/>
    </xf>
    <xf numFmtId="0" fontId="28" fillId="0" borderId="8" xfId="3" applyFont="1" applyBorder="1" applyAlignment="1">
      <alignment vertical="center" wrapText="1"/>
    </xf>
    <xf numFmtId="0" fontId="28" fillId="0" borderId="15" xfId="3" applyFont="1" applyBorder="1" applyAlignment="1">
      <alignment vertical="center" wrapText="1"/>
    </xf>
    <xf numFmtId="0" fontId="37" fillId="9" borderId="9" xfId="3" applyFont="1" applyFill="1" applyBorder="1" applyAlignment="1">
      <alignment vertical="center" wrapText="1"/>
    </xf>
    <xf numFmtId="0" fontId="4" fillId="0" borderId="0" xfId="3" applyAlignment="1">
      <alignment horizontal="justify" vertical="top" wrapText="1"/>
    </xf>
    <xf numFmtId="0" fontId="62" fillId="0" borderId="0" xfId="3" applyFont="1" applyAlignment="1">
      <alignment vertical="top" wrapText="1"/>
    </xf>
    <xf numFmtId="0" fontId="11" fillId="2" borderId="13" xfId="3" applyFont="1" applyFill="1" applyBorder="1" applyAlignment="1">
      <alignment horizontal="center" vertical="center" wrapText="1"/>
    </xf>
    <xf numFmtId="0" fontId="11" fillId="2" borderId="14" xfId="3" applyFont="1" applyFill="1" applyBorder="1" applyAlignment="1">
      <alignment horizontal="center" vertical="center" wrapText="1"/>
    </xf>
    <xf numFmtId="0" fontId="11" fillId="2" borderId="15" xfId="3" applyFont="1" applyFill="1" applyBorder="1" applyAlignment="1">
      <alignment horizontal="center" vertical="center" wrapText="1"/>
    </xf>
    <xf numFmtId="0" fontId="11" fillId="0" borderId="14" xfId="3" applyFont="1" applyBorder="1" applyAlignment="1">
      <alignment horizontal="center" vertical="center" wrapText="1"/>
    </xf>
    <xf numFmtId="0" fontId="4" fillId="0" borderId="10" xfId="3" applyBorder="1" applyAlignment="1">
      <alignment horizontal="left" vertical="center" wrapText="1"/>
    </xf>
    <xf numFmtId="0" fontId="4" fillId="0" borderId="11" xfId="3" applyBorder="1" applyAlignment="1">
      <alignment horizontal="left" vertical="center" wrapText="1"/>
    </xf>
    <xf numFmtId="0" fontId="4" fillId="0" borderId="12" xfId="3" applyBorder="1" applyAlignment="1">
      <alignment horizontal="left" vertical="center" wrapText="1"/>
    </xf>
    <xf numFmtId="0" fontId="4" fillId="0" borderId="1" xfId="3" applyBorder="1" applyAlignment="1">
      <alignment horizontal="left" vertical="center" wrapText="1"/>
    </xf>
    <xf numFmtId="0" fontId="4" fillId="0" borderId="2" xfId="3" applyBorder="1" applyAlignment="1">
      <alignment horizontal="left" vertical="center" wrapText="1"/>
    </xf>
    <xf numFmtId="0" fontId="4" fillId="0" borderId="3" xfId="3" applyBorder="1" applyAlignment="1">
      <alignment horizontal="left" vertical="center" wrapText="1"/>
    </xf>
    <xf numFmtId="0" fontId="7" fillId="0" borderId="9" xfId="11" applyFont="1" applyBorder="1" applyAlignment="1">
      <alignment horizontal="center" vertical="center" wrapText="1"/>
    </xf>
    <xf numFmtId="0" fontId="7" fillId="0" borderId="11" xfId="3" applyFont="1" applyBorder="1" applyAlignment="1">
      <alignment horizontal="left" vertical="center"/>
    </xf>
    <xf numFmtId="0" fontId="7" fillId="0" borderId="2" xfId="3" applyFont="1" applyBorder="1" applyAlignment="1">
      <alignment horizontal="center" vertical="center"/>
    </xf>
    <xf numFmtId="0" fontId="7" fillId="0" borderId="7" xfId="3" applyFont="1" applyBorder="1" applyAlignment="1">
      <alignment horizontal="center" vertical="center"/>
    </xf>
    <xf numFmtId="0" fontId="7" fillId="0" borderId="2" xfId="3" applyFont="1" applyBorder="1" applyAlignment="1">
      <alignment horizontal="left"/>
    </xf>
    <xf numFmtId="0" fontId="7" fillId="0" borderId="7" xfId="3" applyFont="1" applyBorder="1" applyAlignment="1">
      <alignment horizontal="left" wrapText="1"/>
    </xf>
    <xf numFmtId="0" fontId="7" fillId="0" borderId="11" xfId="3" applyFont="1" applyBorder="1" applyAlignment="1">
      <alignment horizontal="left" vertical="center" wrapText="1"/>
    </xf>
    <xf numFmtId="0" fontId="7" fillId="0" borderId="0" xfId="3" applyFont="1" applyAlignment="1">
      <alignment horizontal="center" vertical="center"/>
    </xf>
    <xf numFmtId="0" fontId="7" fillId="0" borderId="2" xfId="3" applyFont="1" applyBorder="1" applyAlignment="1">
      <alignment horizontal="left" wrapText="1"/>
    </xf>
    <xf numFmtId="0" fontId="7" fillId="0" borderId="0" xfId="3" applyFont="1" applyAlignment="1">
      <alignment horizontal="left" wrapText="1"/>
    </xf>
    <xf numFmtId="0" fontId="7" fillId="0" borderId="11" xfId="3" applyFont="1" applyBorder="1" applyAlignment="1">
      <alignment horizontal="left" wrapText="1"/>
    </xf>
    <xf numFmtId="0" fontId="7" fillId="0" borderId="0" xfId="3" applyFont="1" applyAlignment="1">
      <alignment horizontal="left" vertical="center" wrapText="1"/>
    </xf>
    <xf numFmtId="0" fontId="7" fillId="0" borderId="0" xfId="3" applyFont="1" applyAlignment="1">
      <alignment horizontal="left"/>
    </xf>
    <xf numFmtId="0" fontId="7" fillId="0" borderId="7" xfId="3" applyFont="1" applyBorder="1" applyAlignment="1">
      <alignment horizontal="left"/>
    </xf>
    <xf numFmtId="0" fontId="7" fillId="0" borderId="1" xfId="3" applyFont="1" applyBorder="1" applyAlignment="1">
      <alignment horizontal="center" vertical="center" wrapText="1"/>
    </xf>
    <xf numFmtId="0" fontId="7" fillId="0" borderId="3" xfId="3" applyFont="1" applyBorder="1" applyAlignment="1">
      <alignment horizontal="center" vertical="center" wrapText="1"/>
    </xf>
    <xf numFmtId="0" fontId="7" fillId="0" borderId="4" xfId="3" applyFont="1" applyBorder="1" applyAlignment="1">
      <alignment horizontal="center" vertical="center" wrapText="1"/>
    </xf>
    <xf numFmtId="0" fontId="7" fillId="0" borderId="6" xfId="3" applyFont="1" applyBorder="1" applyAlignment="1">
      <alignment horizontal="center" vertical="center" wrapText="1"/>
    </xf>
    <xf numFmtId="0" fontId="7" fillId="0" borderId="9" xfId="3" applyFont="1" applyBorder="1" applyAlignment="1">
      <alignment horizontal="left" vertical="center" wrapText="1"/>
    </xf>
    <xf numFmtId="0" fontId="7" fillId="0" borderId="10" xfId="3" applyFont="1" applyBorder="1" applyAlignment="1">
      <alignment horizontal="left" vertical="center" wrapText="1" indent="2"/>
    </xf>
    <xf numFmtId="0" fontId="7" fillId="0" borderId="12" xfId="3" applyFont="1" applyBorder="1" applyAlignment="1">
      <alignment horizontal="left" vertical="center" wrapText="1" indent="2"/>
    </xf>
    <xf numFmtId="0" fontId="7" fillId="0" borderId="10" xfId="3" applyFont="1" applyBorder="1" applyAlignment="1">
      <alignment horizontal="left" vertical="center" wrapText="1"/>
    </xf>
    <xf numFmtId="0" fontId="7" fillId="0" borderId="12" xfId="3" applyFont="1" applyBorder="1" applyAlignment="1">
      <alignment horizontal="left" vertical="center" wrapText="1"/>
    </xf>
    <xf numFmtId="0" fontId="7" fillId="4" borderId="10" xfId="3" applyFont="1" applyFill="1" applyBorder="1" applyAlignment="1">
      <alignment horizontal="left" vertical="center" wrapText="1"/>
    </xf>
    <xf numFmtId="0" fontId="7" fillId="4" borderId="11" xfId="3" applyFont="1" applyFill="1" applyBorder="1" applyAlignment="1">
      <alignment horizontal="left" vertical="center" wrapText="1"/>
    </xf>
    <xf numFmtId="0" fontId="7" fillId="4" borderId="12" xfId="3" applyFont="1" applyFill="1" applyBorder="1" applyAlignment="1">
      <alignment horizontal="left" vertical="center" wrapText="1"/>
    </xf>
    <xf numFmtId="0" fontId="7" fillId="0" borderId="10" xfId="3" applyFont="1" applyBorder="1" applyAlignment="1">
      <alignment horizontal="left"/>
    </xf>
    <xf numFmtId="0" fontId="7" fillId="0" borderId="11" xfId="3" applyFont="1" applyBorder="1" applyAlignment="1">
      <alignment horizontal="left"/>
    </xf>
    <xf numFmtId="0" fontId="140" fillId="4" borderId="46" xfId="12" applyFont="1" applyFill="1" applyBorder="1" applyAlignment="1">
      <alignment horizontal="center" vertical="center"/>
    </xf>
    <xf numFmtId="0" fontId="140" fillId="4" borderId="47" xfId="12" applyFont="1" applyFill="1" applyBorder="1" applyAlignment="1">
      <alignment horizontal="center" vertical="center"/>
    </xf>
    <xf numFmtId="0" fontId="140" fillId="4" borderId="48" xfId="12" applyFont="1" applyFill="1" applyBorder="1" applyAlignment="1">
      <alignment horizontal="center" vertical="center"/>
    </xf>
    <xf numFmtId="0" fontId="140" fillId="4" borderId="49" xfId="12" applyFont="1" applyFill="1" applyBorder="1" applyAlignment="1">
      <alignment horizontal="center" vertical="center"/>
    </xf>
    <xf numFmtId="0" fontId="140" fillId="4" borderId="50" xfId="12" applyFont="1" applyFill="1" applyBorder="1" applyAlignment="1">
      <alignment horizontal="center" vertical="center"/>
    </xf>
    <xf numFmtId="0" fontId="140" fillId="4" borderId="51" xfId="12" applyFont="1" applyFill="1" applyBorder="1" applyAlignment="1">
      <alignment horizontal="center" vertical="center"/>
    </xf>
    <xf numFmtId="0" fontId="8" fillId="0" borderId="1" xfId="5" applyFont="1" applyBorder="1" applyAlignment="1">
      <alignment horizontal="center" vertical="center" wrapText="1"/>
    </xf>
    <xf numFmtId="0" fontId="8" fillId="0" borderId="3" xfId="5" applyFont="1" applyBorder="1" applyAlignment="1">
      <alignment horizontal="center" vertical="center" wrapText="1"/>
    </xf>
    <xf numFmtId="0" fontId="11" fillId="0" borderId="1" xfId="5" applyFont="1" applyBorder="1" applyAlignment="1">
      <alignment horizontal="center" vertical="center" wrapText="1"/>
    </xf>
    <xf numFmtId="0" fontId="11" fillId="0" borderId="3" xfId="5" applyFont="1" applyBorder="1" applyAlignment="1">
      <alignment horizontal="center" vertical="center" wrapText="1"/>
    </xf>
    <xf numFmtId="0" fontId="8" fillId="0" borderId="4" xfId="5" applyFont="1" applyBorder="1" applyAlignment="1">
      <alignment horizontal="center" vertical="center" wrapText="1"/>
    </xf>
    <xf numFmtId="0" fontId="8" fillId="0" borderId="5" xfId="5" applyFont="1" applyBorder="1" applyAlignment="1">
      <alignment horizontal="center" vertical="center" wrapText="1"/>
    </xf>
    <xf numFmtId="0" fontId="8" fillId="0" borderId="10" xfId="5" applyFont="1" applyBorder="1" applyAlignment="1">
      <alignment horizontal="center" vertical="center" wrapText="1"/>
    </xf>
    <xf numFmtId="0" fontId="7" fillId="0" borderId="12" xfId="3" applyFont="1" applyBorder="1" applyAlignment="1">
      <alignment horizontal="center" vertical="center" wrapText="1"/>
    </xf>
    <xf numFmtId="0" fontId="7" fillId="0" borderId="13" xfId="3" applyFont="1" applyBorder="1" applyAlignment="1">
      <alignment horizontal="justify" vertical="center" wrapText="1"/>
    </xf>
    <xf numFmtId="0" fontId="4" fillId="0" borderId="15" xfId="3" applyBorder="1" applyAlignment="1">
      <alignment horizontal="justify" vertical="center" wrapText="1"/>
    </xf>
    <xf numFmtId="0" fontId="7" fillId="0" borderId="13" xfId="3" applyFont="1" applyBorder="1" applyAlignment="1">
      <alignment horizontal="left" vertical="center" wrapText="1"/>
    </xf>
    <xf numFmtId="0" fontId="7" fillId="0" borderId="14" xfId="3" applyFont="1" applyBorder="1" applyAlignment="1">
      <alignment horizontal="left" vertical="center" wrapText="1"/>
    </xf>
    <xf numFmtId="0" fontId="7" fillId="0" borderId="15" xfId="3" applyFont="1" applyBorder="1" applyAlignment="1">
      <alignment horizontal="left" vertical="center" wrapText="1"/>
    </xf>
    <xf numFmtId="0" fontId="57" fillId="0" borderId="13" xfId="3" applyFont="1" applyBorder="1" applyAlignment="1">
      <alignment horizontal="left" vertical="center" wrapText="1"/>
    </xf>
    <xf numFmtId="0" fontId="57" fillId="0" borderId="14" xfId="3" applyFont="1" applyBorder="1" applyAlignment="1">
      <alignment horizontal="left" vertical="center" wrapText="1"/>
    </xf>
    <xf numFmtId="0" fontId="57" fillId="0" borderId="15" xfId="3" applyFont="1" applyBorder="1" applyAlignment="1">
      <alignment horizontal="left" vertical="center" wrapText="1"/>
    </xf>
    <xf numFmtId="0" fontId="80" fillId="10" borderId="13" xfId="3" applyFont="1" applyFill="1" applyBorder="1" applyAlignment="1">
      <alignment horizontal="center" vertical="center" wrapText="1"/>
    </xf>
    <xf numFmtId="0" fontId="80" fillId="10" borderId="15" xfId="3" applyFont="1" applyFill="1" applyBorder="1" applyAlignment="1">
      <alignment horizontal="center" vertical="center" wrapText="1"/>
    </xf>
    <xf numFmtId="0" fontId="68" fillId="10" borderId="1" xfId="3" applyFont="1" applyFill="1" applyBorder="1" applyAlignment="1">
      <alignment horizontal="center" vertical="center" wrapText="1"/>
    </xf>
    <xf numFmtId="0" fontId="68" fillId="10" borderId="2" xfId="3" applyFont="1" applyFill="1" applyBorder="1" applyAlignment="1">
      <alignment horizontal="center" vertical="center" wrapText="1"/>
    </xf>
    <xf numFmtId="0" fontId="68" fillId="10" borderId="3" xfId="3" applyFont="1" applyFill="1" applyBorder="1" applyAlignment="1">
      <alignment horizontal="center" vertical="center" wrapText="1"/>
    </xf>
    <xf numFmtId="0" fontId="108" fillId="10" borderId="1" xfId="3" applyFont="1" applyFill="1" applyBorder="1" applyAlignment="1">
      <alignment horizontal="center" vertical="center" wrapText="1"/>
    </xf>
    <xf numFmtId="0" fontId="108" fillId="10" borderId="3" xfId="3" applyFont="1" applyFill="1" applyBorder="1" applyAlignment="1">
      <alignment horizontal="center" vertical="center" wrapText="1"/>
    </xf>
    <xf numFmtId="0" fontId="51" fillId="10" borderId="13" xfId="3" applyFont="1" applyFill="1" applyBorder="1" applyAlignment="1">
      <alignment horizontal="center" vertical="center" wrapText="1"/>
    </xf>
    <xf numFmtId="0" fontId="51" fillId="10" borderId="15" xfId="3" applyFont="1" applyFill="1" applyBorder="1" applyAlignment="1">
      <alignment horizontal="center" vertical="center" wrapText="1"/>
    </xf>
    <xf numFmtId="0" fontId="177" fillId="10" borderId="1" xfId="3" applyFont="1" applyFill="1" applyBorder="1" applyAlignment="1">
      <alignment horizontal="center" vertical="center" wrapText="1"/>
    </xf>
    <xf numFmtId="0" fontId="177" fillId="10" borderId="2" xfId="3" applyFont="1" applyFill="1" applyBorder="1" applyAlignment="1">
      <alignment horizontal="center" vertical="center" wrapText="1"/>
    </xf>
    <xf numFmtId="0" fontId="177" fillId="10" borderId="3" xfId="3" applyFont="1" applyFill="1" applyBorder="1" applyAlignment="1">
      <alignment horizontal="center" vertical="center" wrapText="1"/>
    </xf>
    <xf numFmtId="0" fontId="177" fillId="10" borderId="10" xfId="3" applyFont="1" applyFill="1" applyBorder="1" applyAlignment="1">
      <alignment horizontal="center" vertical="center" wrapText="1"/>
    </xf>
    <xf numFmtId="0" fontId="177" fillId="10" borderId="11" xfId="3" applyFont="1" applyFill="1" applyBorder="1" applyAlignment="1">
      <alignment horizontal="center" vertical="center" wrapText="1"/>
    </xf>
    <xf numFmtId="0" fontId="177" fillId="10" borderId="12" xfId="3" applyFont="1" applyFill="1" applyBorder="1" applyAlignment="1">
      <alignment horizontal="center" vertical="center" wrapText="1"/>
    </xf>
    <xf numFmtId="0" fontId="4" fillId="0" borderId="14" xfId="3" applyBorder="1" applyAlignment="1">
      <alignment horizontal="center" vertical="center" wrapText="1"/>
    </xf>
    <xf numFmtId="0" fontId="179" fillId="10" borderId="7" xfId="3" applyFont="1" applyFill="1" applyBorder="1" applyAlignment="1">
      <alignment wrapText="1"/>
    </xf>
    <xf numFmtId="0" fontId="180" fillId="10" borderId="7" xfId="3" applyFont="1" applyFill="1" applyBorder="1"/>
    <xf numFmtId="0" fontId="181" fillId="10" borderId="13" xfId="3" applyFont="1" applyFill="1" applyBorder="1" applyAlignment="1">
      <alignment horizontal="center" vertical="center" wrapText="1"/>
    </xf>
    <xf numFmtId="0" fontId="181" fillId="10" borderId="14" xfId="3" applyFont="1" applyFill="1" applyBorder="1" applyAlignment="1">
      <alignment horizontal="center" vertical="center" wrapText="1"/>
    </xf>
    <xf numFmtId="0" fontId="181" fillId="10" borderId="15" xfId="3" applyFont="1" applyFill="1" applyBorder="1" applyAlignment="1">
      <alignment horizontal="center" vertical="center" wrapText="1"/>
    </xf>
    <xf numFmtId="0" fontId="4" fillId="10" borderId="10" xfId="3" applyFill="1" applyBorder="1" applyAlignment="1">
      <alignment horizontal="center"/>
    </xf>
    <xf numFmtId="0" fontId="4" fillId="10" borderId="12" xfId="3" applyFill="1" applyBorder="1" applyAlignment="1">
      <alignment horizontal="center"/>
    </xf>
    <xf numFmtId="0" fontId="10" fillId="10" borderId="7" xfId="3" applyFont="1" applyFill="1" applyBorder="1"/>
    <xf numFmtId="0" fontId="10" fillId="0" borderId="7" xfId="3" applyFont="1" applyBorder="1"/>
    <xf numFmtId="0" fontId="51" fillId="10" borderId="14" xfId="3" applyFont="1" applyFill="1" applyBorder="1" applyAlignment="1">
      <alignment horizontal="center" vertical="center" wrapText="1"/>
    </xf>
    <xf numFmtId="0" fontId="51" fillId="10" borderId="1" xfId="3" applyFont="1" applyFill="1" applyBorder="1" applyAlignment="1">
      <alignment horizontal="center" vertical="center"/>
    </xf>
    <xf numFmtId="0" fontId="51" fillId="10" borderId="2" xfId="3" applyFont="1" applyFill="1" applyBorder="1" applyAlignment="1">
      <alignment horizontal="center" vertical="center"/>
    </xf>
    <xf numFmtId="0" fontId="51" fillId="10" borderId="3" xfId="3" applyFont="1" applyFill="1" applyBorder="1" applyAlignment="1">
      <alignment horizontal="center" vertical="center"/>
    </xf>
    <xf numFmtId="0" fontId="51" fillId="10" borderId="10" xfId="3" applyFont="1" applyFill="1" applyBorder="1" applyAlignment="1">
      <alignment horizontal="center" vertical="center" wrapText="1"/>
    </xf>
    <xf numFmtId="0" fontId="51" fillId="10" borderId="11" xfId="3" applyFont="1" applyFill="1" applyBorder="1" applyAlignment="1">
      <alignment horizontal="center" vertical="center" wrapText="1"/>
    </xf>
    <xf numFmtId="0" fontId="51" fillId="10" borderId="12" xfId="3" applyFont="1" applyFill="1" applyBorder="1" applyAlignment="1">
      <alignment horizontal="center" vertical="center" wrapText="1"/>
    </xf>
    <xf numFmtId="0" fontId="80" fillId="0" borderId="1" xfId="3" applyFont="1" applyBorder="1" applyAlignment="1">
      <alignment horizontal="center" wrapText="1"/>
    </xf>
    <xf numFmtId="0" fontId="80" fillId="0" borderId="2" xfId="3" applyFont="1" applyBorder="1" applyAlignment="1">
      <alignment horizontal="center" wrapText="1"/>
    </xf>
    <xf numFmtId="0" fontId="80" fillId="0" borderId="3" xfId="3" applyFont="1" applyBorder="1" applyAlignment="1">
      <alignment horizontal="center" wrapText="1"/>
    </xf>
    <xf numFmtId="0" fontId="2" fillId="0" borderId="10" xfId="1" applyBorder="1"/>
    <xf numFmtId="0" fontId="2" fillId="0" borderId="11" xfId="1" applyBorder="1"/>
    <xf numFmtId="0" fontId="2" fillId="0" borderId="12" xfId="1" applyBorder="1"/>
    <xf numFmtId="0" fontId="186" fillId="5" borderId="0" xfId="0" applyFont="1" applyFill="1"/>
    <xf numFmtId="0" fontId="187" fillId="4" borderId="21" xfId="0" applyFont="1" applyFill="1" applyBorder="1" applyAlignment="1">
      <alignment horizontal="left" vertical="center"/>
    </xf>
    <xf numFmtId="14" fontId="8" fillId="4" borderId="21" xfId="0" applyNumberFormat="1" applyFont="1" applyFill="1" applyBorder="1" applyAlignment="1">
      <alignment horizontal="center" vertical="center"/>
    </xf>
    <xf numFmtId="0" fontId="187" fillId="4" borderId="24" xfId="0" applyFont="1" applyFill="1" applyBorder="1" applyAlignment="1">
      <alignment horizontal="left" vertical="center"/>
    </xf>
    <xf numFmtId="0" fontId="187" fillId="4" borderId="38" xfId="0" applyFont="1" applyFill="1" applyBorder="1" applyAlignment="1">
      <alignment horizontal="left" vertical="center"/>
    </xf>
    <xf numFmtId="0" fontId="188" fillId="4" borderId="38" xfId="0" applyFont="1" applyFill="1" applyBorder="1" applyAlignment="1">
      <alignment horizontal="left" vertical="center"/>
    </xf>
    <xf numFmtId="0" fontId="187" fillId="4" borderId="38" xfId="0" applyFont="1" applyFill="1" applyBorder="1" applyAlignment="1">
      <alignment horizontal="right" vertical="center"/>
    </xf>
    <xf numFmtId="0" fontId="187" fillId="4" borderId="25" xfId="0" applyFont="1" applyFill="1" applyBorder="1" applyAlignment="1">
      <alignment horizontal="right" vertical="center"/>
    </xf>
    <xf numFmtId="0" fontId="99" fillId="4" borderId="28" xfId="0" applyFont="1" applyFill="1" applyBorder="1" applyAlignment="1">
      <alignment horizontal="left"/>
    </xf>
    <xf numFmtId="0" fontId="99" fillId="4" borderId="0" xfId="0" applyFont="1" applyFill="1" applyAlignment="1">
      <alignment horizontal="left"/>
    </xf>
    <xf numFmtId="0" fontId="99" fillId="4" borderId="0" xfId="0" applyFont="1" applyFill="1" applyAlignment="1">
      <alignment horizontal="right"/>
    </xf>
    <xf numFmtId="0" fontId="65" fillId="4" borderId="0" xfId="0" applyFont="1" applyFill="1"/>
    <xf numFmtId="0" fontId="65" fillId="4" borderId="16" xfId="0" applyFont="1" applyFill="1" applyBorder="1"/>
    <xf numFmtId="0" fontId="65" fillId="4" borderId="21" xfId="0" applyFont="1" applyFill="1" applyBorder="1" applyAlignment="1">
      <alignment horizontal="right"/>
    </xf>
    <xf numFmtId="0" fontId="99" fillId="4" borderId="20" xfId="0" applyFont="1" applyFill="1" applyBorder="1" applyAlignment="1">
      <alignment horizontal="center"/>
    </xf>
    <xf numFmtId="0" fontId="99" fillId="4" borderId="26" xfId="0" applyFont="1" applyFill="1" applyBorder="1" applyAlignment="1">
      <alignment horizontal="center"/>
    </xf>
    <xf numFmtId="0" fontId="99" fillId="4" borderId="22" xfId="0" applyFont="1" applyFill="1" applyBorder="1" applyAlignment="1">
      <alignment horizontal="center"/>
    </xf>
    <xf numFmtId="0" fontId="99" fillId="4" borderId="24" xfId="0" applyFont="1" applyFill="1" applyBorder="1" applyAlignment="1">
      <alignment horizontal="center" vertical="center"/>
    </xf>
    <xf numFmtId="0" fontId="99" fillId="4" borderId="38" xfId="0" applyFont="1" applyFill="1" applyBorder="1" applyAlignment="1">
      <alignment horizontal="center" vertical="center"/>
    </xf>
    <xf numFmtId="0" fontId="99" fillId="4" borderId="25" xfId="0" applyFont="1" applyFill="1" applyBorder="1" applyAlignment="1">
      <alignment horizontal="center" vertical="center"/>
    </xf>
    <xf numFmtId="0" fontId="99" fillId="4" borderId="29" xfId="0" applyFont="1" applyFill="1" applyBorder="1" applyAlignment="1">
      <alignment vertical="center" wrapText="1"/>
    </xf>
    <xf numFmtId="0" fontId="99" fillId="4" borderId="29" xfId="0" applyFont="1" applyFill="1" applyBorder="1" applyAlignment="1">
      <alignment horizontal="center" vertical="top" wrapText="1"/>
    </xf>
    <xf numFmtId="0" fontId="99" fillId="4" borderId="20" xfId="0" applyFont="1" applyFill="1" applyBorder="1" applyAlignment="1">
      <alignment horizontal="center" vertical="top" wrapText="1"/>
    </xf>
    <xf numFmtId="0" fontId="99" fillId="4" borderId="26" xfId="0" applyFont="1" applyFill="1" applyBorder="1" applyAlignment="1">
      <alignment horizontal="center" vertical="top" wrapText="1"/>
    </xf>
    <xf numFmtId="0" fontId="99" fillId="4" borderId="22" xfId="0" applyFont="1" applyFill="1" applyBorder="1" applyAlignment="1">
      <alignment horizontal="center" vertical="top" wrapText="1"/>
    </xf>
    <xf numFmtId="0" fontId="189" fillId="4" borderId="32" xfId="0" applyFont="1" applyFill="1" applyBorder="1" applyAlignment="1">
      <alignment wrapText="1"/>
    </xf>
    <xf numFmtId="0" fontId="99" fillId="4" borderId="32" xfId="0" applyFont="1" applyFill="1" applyBorder="1" applyAlignment="1">
      <alignment horizontal="center" vertical="top" wrapText="1"/>
    </xf>
    <xf numFmtId="0" fontId="190" fillId="4" borderId="20" xfId="0" applyFont="1" applyFill="1" applyBorder="1" applyAlignment="1">
      <alignment horizontal="center" textRotation="90" wrapText="1"/>
    </xf>
    <xf numFmtId="0" fontId="190" fillId="4" borderId="26" xfId="0" applyFont="1" applyFill="1" applyBorder="1" applyAlignment="1">
      <alignment horizontal="center" textRotation="90" wrapText="1"/>
    </xf>
    <xf numFmtId="0" fontId="190" fillId="4" borderId="22" xfId="0" applyFont="1" applyFill="1" applyBorder="1" applyAlignment="1">
      <alignment horizontal="center" textRotation="90" wrapText="1"/>
    </xf>
    <xf numFmtId="0" fontId="189" fillId="4" borderId="43" xfId="0" applyFont="1" applyFill="1" applyBorder="1" applyAlignment="1">
      <alignment wrapText="1"/>
    </xf>
    <xf numFmtId="0" fontId="189" fillId="4" borderId="28" xfId="0" applyFont="1" applyFill="1" applyBorder="1" applyAlignment="1">
      <alignment wrapText="1"/>
    </xf>
    <xf numFmtId="165" fontId="190" fillId="4" borderId="20" xfId="0" applyNumberFormat="1" applyFont="1" applyFill="1" applyBorder="1" applyAlignment="1">
      <alignment horizontal="center" vertical="center" wrapText="1"/>
    </xf>
    <xf numFmtId="166" fontId="190" fillId="4" borderId="26" xfId="0" applyNumberFormat="1" applyFont="1" applyFill="1" applyBorder="1" applyAlignment="1">
      <alignment horizontal="center" vertical="center" wrapText="1"/>
    </xf>
    <xf numFmtId="2" fontId="190" fillId="4" borderId="26" xfId="0" applyNumberFormat="1" applyFont="1" applyFill="1" applyBorder="1" applyAlignment="1">
      <alignment horizontal="center" vertical="center" wrapText="1"/>
    </xf>
    <xf numFmtId="2" fontId="190" fillId="4" borderId="22" xfId="0" applyNumberFormat="1" applyFont="1" applyFill="1" applyBorder="1" applyAlignment="1">
      <alignment horizontal="center" vertical="center" wrapText="1"/>
    </xf>
    <xf numFmtId="0" fontId="190" fillId="4" borderId="29" xfId="0" applyFont="1" applyFill="1" applyBorder="1"/>
    <xf numFmtId="0" fontId="190" fillId="4" borderId="24" xfId="0" applyFont="1" applyFill="1" applyBorder="1"/>
    <xf numFmtId="3" fontId="51" fillId="4" borderId="24" xfId="0" applyNumberFormat="1" applyFont="1" applyFill="1" applyBorder="1"/>
    <xf numFmtId="3" fontId="51" fillId="4" borderId="38" xfId="0" applyNumberFormat="1" applyFont="1" applyFill="1" applyBorder="1"/>
    <xf numFmtId="3" fontId="51" fillId="4" borderId="25" xfId="0" applyNumberFormat="1" applyFont="1" applyFill="1" applyBorder="1"/>
    <xf numFmtId="0" fontId="190" fillId="4" borderId="43" xfId="0" applyFont="1" applyFill="1" applyBorder="1"/>
    <xf numFmtId="0" fontId="190" fillId="4" borderId="28" xfId="0" applyFont="1" applyFill="1" applyBorder="1"/>
    <xf numFmtId="3" fontId="51" fillId="4" borderId="28" xfId="0" applyNumberFormat="1" applyFont="1" applyFill="1" applyBorder="1" applyAlignment="1">
      <alignment horizontal="center"/>
    </xf>
    <xf numFmtId="3" fontId="51" fillId="4" borderId="0" xfId="0" applyNumberFormat="1" applyFont="1" applyFill="1" applyAlignment="1">
      <alignment horizontal="center"/>
    </xf>
    <xf numFmtId="3" fontId="51" fillId="4" borderId="16" xfId="0" applyNumberFormat="1" applyFont="1" applyFill="1" applyBorder="1" applyAlignment="1">
      <alignment horizontal="center"/>
    </xf>
    <xf numFmtId="167" fontId="186" fillId="5" borderId="0" xfId="0" applyNumberFormat="1" applyFont="1" applyFill="1"/>
    <xf numFmtId="167" fontId="57" fillId="4" borderId="43" xfId="0" applyNumberFormat="1" applyFont="1" applyFill="1" applyBorder="1" applyAlignment="1">
      <alignment horizontal="left" indent="1"/>
    </xf>
    <xf numFmtId="167" fontId="7" fillId="25" borderId="55" xfId="0" applyNumberFormat="1" applyFont="1" applyFill="1" applyBorder="1" applyAlignment="1" applyProtection="1">
      <alignment horizontal="center"/>
      <protection locked="0"/>
    </xf>
    <xf numFmtId="167" fontId="7" fillId="25" borderId="53" xfId="0" applyNumberFormat="1" applyFont="1" applyFill="1" applyBorder="1" applyAlignment="1" applyProtection="1">
      <alignment horizontal="center"/>
      <protection locked="0"/>
    </xf>
    <xf numFmtId="167" fontId="7" fillId="25" borderId="9" xfId="0" applyNumberFormat="1" applyFont="1" applyFill="1" applyBorder="1" applyAlignment="1" applyProtection="1">
      <alignment horizontal="center"/>
      <protection locked="0"/>
    </xf>
    <xf numFmtId="167" fontId="7" fillId="25" borderId="54" xfId="0" applyNumberFormat="1" applyFont="1" applyFill="1" applyBorder="1" applyAlignment="1" applyProtection="1">
      <alignment horizontal="center"/>
      <protection locked="0"/>
    </xf>
    <xf numFmtId="167" fontId="0" fillId="0" borderId="0" xfId="0" applyNumberFormat="1"/>
    <xf numFmtId="167" fontId="57" fillId="4" borderId="43" xfId="0" applyNumberFormat="1" applyFont="1" applyFill="1" applyBorder="1" applyAlignment="1">
      <alignment horizontal="left" indent="2"/>
    </xf>
    <xf numFmtId="167" fontId="7" fillId="25" borderId="66" xfId="0" applyNumberFormat="1" applyFont="1" applyFill="1" applyBorder="1" applyAlignment="1" applyProtection="1">
      <alignment horizontal="center"/>
      <protection locked="0"/>
    </xf>
    <xf numFmtId="167" fontId="7" fillId="25" borderId="3" xfId="0" applyNumberFormat="1" applyFont="1" applyFill="1" applyBorder="1" applyAlignment="1" applyProtection="1">
      <alignment horizontal="center"/>
      <protection locked="0"/>
    </xf>
    <xf numFmtId="167" fontId="7" fillId="25" borderId="67" xfId="0" applyNumberFormat="1" applyFont="1" applyFill="1" applyBorder="1" applyAlignment="1" applyProtection="1">
      <alignment horizontal="center"/>
      <protection locked="0"/>
    </xf>
    <xf numFmtId="167" fontId="190" fillId="4" borderId="43" xfId="0" applyNumberFormat="1" applyFont="1" applyFill="1" applyBorder="1" applyAlignment="1">
      <alignment horizontal="left" indent="1"/>
    </xf>
    <xf numFmtId="167" fontId="11" fillId="4" borderId="43" xfId="0" applyNumberFormat="1" applyFont="1" applyFill="1" applyBorder="1" applyAlignment="1">
      <alignment horizontal="center"/>
    </xf>
    <xf numFmtId="167" fontId="190" fillId="4" borderId="29" xfId="0" applyNumberFormat="1" applyFont="1" applyFill="1" applyBorder="1"/>
    <xf numFmtId="167" fontId="11" fillId="4" borderId="29" xfId="0" applyNumberFormat="1" applyFont="1" applyFill="1" applyBorder="1"/>
    <xf numFmtId="167" fontId="0" fillId="4" borderId="24" xfId="0" applyNumberFormat="1" applyFill="1" applyBorder="1" applyAlignment="1">
      <alignment horizontal="center"/>
    </xf>
    <xf numFmtId="167" fontId="0" fillId="4" borderId="38" xfId="0" applyNumberFormat="1" applyFill="1" applyBorder="1" applyAlignment="1">
      <alignment horizontal="center"/>
    </xf>
    <xf numFmtId="167" fontId="0" fillId="4" borderId="25" xfId="0" applyNumberFormat="1" applyFill="1" applyBorder="1" applyAlignment="1">
      <alignment horizontal="center"/>
    </xf>
    <xf numFmtId="167" fontId="190" fillId="4" borderId="43" xfId="0" applyNumberFormat="1" applyFont="1" applyFill="1" applyBorder="1"/>
    <xf numFmtId="167" fontId="11" fillId="4" borderId="43" xfId="0" applyNumberFormat="1" applyFont="1" applyFill="1" applyBorder="1"/>
    <xf numFmtId="167" fontId="0" fillId="4" borderId="28" xfId="0" applyNumberFormat="1" applyFill="1" applyBorder="1" applyAlignment="1">
      <alignment horizontal="center"/>
    </xf>
    <xf numFmtId="167" fontId="0" fillId="4" borderId="0" xfId="0" applyNumberFormat="1" applyFill="1" applyAlignment="1">
      <alignment horizontal="center"/>
    </xf>
    <xf numFmtId="167" fontId="0" fillId="4" borderId="16" xfId="0" applyNumberFormat="1" applyFill="1" applyBorder="1" applyAlignment="1">
      <alignment horizontal="center"/>
    </xf>
    <xf numFmtId="167" fontId="0" fillId="22" borderId="55" xfId="0" applyNumberFormat="1" applyFill="1" applyBorder="1" applyAlignment="1" applyProtection="1">
      <alignment horizontal="center"/>
      <protection locked="0"/>
    </xf>
    <xf numFmtId="167" fontId="190" fillId="4" borderId="32" xfId="0" applyNumberFormat="1" applyFont="1" applyFill="1" applyBorder="1" applyAlignment="1">
      <alignment horizontal="left" indent="1"/>
    </xf>
    <xf numFmtId="167" fontId="11" fillId="4" borderId="32" xfId="0" applyNumberFormat="1" applyFont="1" applyFill="1" applyBorder="1" applyAlignment="1">
      <alignment horizontal="center"/>
    </xf>
    <xf numFmtId="167" fontId="11" fillId="4" borderId="68" xfId="0" applyNumberFormat="1" applyFont="1" applyFill="1" applyBorder="1" applyAlignment="1">
      <alignment horizontal="center"/>
    </xf>
    <xf numFmtId="167" fontId="8" fillId="4" borderId="69" xfId="0" applyNumberFormat="1" applyFont="1" applyFill="1" applyBorder="1" applyAlignment="1">
      <alignment horizontal="center"/>
    </xf>
    <xf numFmtId="167" fontId="8" fillId="4" borderId="70" xfId="0" applyNumberFormat="1" applyFont="1" applyFill="1" applyBorder="1" applyAlignment="1">
      <alignment horizontal="center"/>
    </xf>
    <xf numFmtId="167" fontId="8" fillId="4" borderId="71" xfId="0" applyNumberFormat="1" applyFont="1" applyFill="1" applyBorder="1" applyAlignment="1">
      <alignment horizontal="center"/>
    </xf>
    <xf numFmtId="167" fontId="190" fillId="4" borderId="43" xfId="0" applyNumberFormat="1" applyFont="1" applyFill="1" applyBorder="1" applyAlignment="1">
      <alignment horizontal="left"/>
    </xf>
    <xf numFmtId="167" fontId="11" fillId="4" borderId="43" xfId="0" applyNumberFormat="1" applyFont="1" applyFill="1" applyBorder="1" applyAlignment="1">
      <alignment horizontal="left"/>
    </xf>
    <xf numFmtId="167" fontId="11" fillId="4" borderId="28" xfId="0" applyNumberFormat="1" applyFont="1" applyFill="1" applyBorder="1" applyAlignment="1">
      <alignment horizontal="left"/>
    </xf>
    <xf numFmtId="167" fontId="11" fillId="4" borderId="0" xfId="0" applyNumberFormat="1" applyFont="1" applyFill="1" applyAlignment="1">
      <alignment horizontal="left"/>
    </xf>
    <xf numFmtId="167" fontId="11" fillId="4" borderId="16" xfId="0" applyNumberFormat="1" applyFont="1" applyFill="1" applyBorder="1" applyAlignment="1">
      <alignment horizontal="left"/>
    </xf>
    <xf numFmtId="167" fontId="11" fillId="4" borderId="28" xfId="0" applyNumberFormat="1" applyFont="1" applyFill="1" applyBorder="1"/>
    <xf numFmtId="167" fontId="11" fillId="4" borderId="0" xfId="0" applyNumberFormat="1" applyFont="1" applyFill="1"/>
    <xf numFmtId="167" fontId="11" fillId="4" borderId="16" xfId="0" applyNumberFormat="1" applyFont="1" applyFill="1" applyBorder="1"/>
    <xf numFmtId="167" fontId="11" fillId="4" borderId="44" xfId="0" applyNumberFormat="1" applyFont="1" applyFill="1" applyBorder="1" applyAlignment="1">
      <alignment horizontal="center"/>
    </xf>
    <xf numFmtId="167" fontId="8" fillId="4" borderId="72" xfId="0" applyNumberFormat="1" applyFont="1" applyFill="1" applyBorder="1" applyAlignment="1">
      <alignment horizontal="center"/>
    </xf>
    <xf numFmtId="167" fontId="8" fillId="4" borderId="73" xfId="0" applyNumberFormat="1" applyFont="1" applyFill="1" applyBorder="1" applyAlignment="1">
      <alignment horizontal="center"/>
    </xf>
    <xf numFmtId="167" fontId="8" fillId="4" borderId="74" xfId="0" applyNumberFormat="1" applyFont="1" applyFill="1" applyBorder="1" applyAlignment="1">
      <alignment horizontal="center"/>
    </xf>
    <xf numFmtId="167" fontId="8" fillId="4" borderId="75" xfId="0" applyNumberFormat="1" applyFont="1" applyFill="1" applyBorder="1" applyAlignment="1">
      <alignment horizontal="center"/>
    </xf>
    <xf numFmtId="167" fontId="8" fillId="4" borderId="14" xfId="0" applyNumberFormat="1" applyFont="1" applyFill="1" applyBorder="1" applyAlignment="1">
      <alignment horizontal="center"/>
    </xf>
    <xf numFmtId="167" fontId="8" fillId="4" borderId="76" xfId="0" applyNumberFormat="1" applyFont="1" applyFill="1" applyBorder="1" applyAlignment="1">
      <alignment horizontal="center"/>
    </xf>
    <xf numFmtId="167" fontId="0" fillId="10" borderId="0" xfId="0" applyNumberFormat="1" applyFill="1"/>
    <xf numFmtId="167" fontId="8" fillId="4" borderId="77" xfId="0" applyNumberFormat="1" applyFont="1" applyFill="1" applyBorder="1" applyAlignment="1">
      <alignment horizontal="center"/>
    </xf>
    <xf numFmtId="167" fontId="8" fillId="4" borderId="78" xfId="0" applyNumberFormat="1" applyFont="1" applyFill="1" applyBorder="1" applyAlignment="1">
      <alignment horizontal="center"/>
    </xf>
    <xf numFmtId="167" fontId="8" fillId="4" borderId="79" xfId="0" applyNumberFormat="1" applyFont="1" applyFill="1" applyBorder="1" applyAlignment="1">
      <alignment horizontal="center"/>
    </xf>
    <xf numFmtId="167" fontId="8" fillId="4" borderId="80" xfId="0" applyNumberFormat="1" applyFont="1" applyFill="1" applyBorder="1" applyAlignment="1">
      <alignment horizontal="center"/>
    </xf>
    <xf numFmtId="167" fontId="8" fillId="4" borderId="81" xfId="0" applyNumberFormat="1" applyFont="1" applyFill="1" applyBorder="1" applyAlignment="1">
      <alignment horizontal="center"/>
    </xf>
    <xf numFmtId="167" fontId="8" fillId="4" borderId="82" xfId="0" applyNumberFormat="1" applyFont="1" applyFill="1" applyBorder="1" applyAlignment="1">
      <alignment horizontal="center"/>
    </xf>
    <xf numFmtId="0" fontId="57" fillId="10" borderId="0" xfId="0" applyFont="1" applyFill="1"/>
    <xf numFmtId="167" fontId="57" fillId="10" borderId="0" xfId="0" applyNumberFormat="1" applyFont="1" applyFill="1"/>
    <xf numFmtId="0" fontId="99" fillId="4" borderId="20" xfId="3" applyFont="1" applyFill="1" applyBorder="1" applyAlignment="1">
      <alignment horizontal="center" vertical="center"/>
    </xf>
    <xf numFmtId="0" fontId="99" fillId="4" borderId="26" xfId="3" applyFont="1" applyFill="1" applyBorder="1" applyAlignment="1">
      <alignment horizontal="center" vertical="center"/>
    </xf>
    <xf numFmtId="0" fontId="99" fillId="4" borderId="22" xfId="3" applyFont="1" applyFill="1" applyBorder="1" applyAlignment="1">
      <alignment horizontal="center" vertical="center"/>
    </xf>
    <xf numFmtId="0" fontId="8" fillId="10" borderId="38" xfId="0" applyFont="1" applyFill="1" applyBorder="1" applyAlignment="1">
      <alignment horizontal="left" vertical="center"/>
    </xf>
    <xf numFmtId="0" fontId="7" fillId="10" borderId="0" xfId="0" applyFont="1" applyFill="1"/>
    <xf numFmtId="0" fontId="8" fillId="10" borderId="0" xfId="0" applyFont="1" applyFill="1" applyAlignment="1">
      <alignment horizontal="left" vertical="center"/>
    </xf>
    <xf numFmtId="0" fontId="0" fillId="10" borderId="0" xfId="3" applyFont="1" applyFill="1" applyAlignment="1">
      <alignment horizontal="left" vertical="center" wrapText="1"/>
    </xf>
    <xf numFmtId="0" fontId="0" fillId="10" borderId="0" xfId="3" applyFont="1" applyFill="1" applyAlignment="1">
      <alignment horizontal="center" vertical="center" wrapText="1"/>
    </xf>
    <xf numFmtId="0" fontId="0" fillId="10" borderId="0" xfId="3" applyFont="1" applyFill="1" applyAlignment="1">
      <alignment vertical="center"/>
    </xf>
    <xf numFmtId="0" fontId="0" fillId="10" borderId="0" xfId="3" applyFont="1" applyFill="1" applyAlignment="1">
      <alignment horizontal="left" vertical="center"/>
    </xf>
    <xf numFmtId="0" fontId="0" fillId="10" borderId="0" xfId="0" applyFill="1"/>
    <xf numFmtId="0" fontId="0" fillId="10" borderId="0" xfId="3" applyFont="1" applyFill="1" applyAlignment="1">
      <alignment horizontal="left"/>
    </xf>
    <xf numFmtId="0" fontId="0" fillId="10" borderId="0" xfId="3" applyFont="1" applyFill="1" applyAlignment="1">
      <alignment horizontal="center" vertical="center"/>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14" fontId="11" fillId="4" borderId="9" xfId="3" applyNumberFormat="1" applyFont="1" applyFill="1" applyBorder="1" applyAlignment="1">
      <alignment horizontal="center" vertical="center" wrapText="1"/>
    </xf>
    <xf numFmtId="0" fontId="11" fillId="4" borderId="9" xfId="3" applyFont="1" applyFill="1" applyBorder="1" applyAlignment="1">
      <alignment horizontal="center" vertical="center" wrapText="1"/>
    </xf>
    <xf numFmtId="49" fontId="11" fillId="4" borderId="9" xfId="3" applyNumberFormat="1" applyFont="1" applyFill="1" applyBorder="1" applyAlignment="1">
      <alignment horizontal="center" vertical="center" wrapText="1"/>
    </xf>
    <xf numFmtId="0" fontId="11" fillId="4" borderId="13" xfId="3" applyFont="1" applyFill="1" applyBorder="1" applyAlignment="1">
      <alignment horizontal="center" vertical="center"/>
    </xf>
    <xf numFmtId="0" fontId="11" fillId="4" borderId="13" xfId="3" applyFont="1" applyFill="1" applyBorder="1" applyAlignment="1">
      <alignment horizontal="center" vertical="center" wrapText="1"/>
    </xf>
    <xf numFmtId="0" fontId="0" fillId="4" borderId="9" xfId="3" applyFont="1" applyFill="1" applyBorder="1" applyAlignment="1">
      <alignment horizontal="center" vertical="center"/>
    </xf>
    <xf numFmtId="0" fontId="0" fillId="4" borderId="10" xfId="3" applyFont="1" applyFill="1" applyBorder="1" applyAlignment="1">
      <alignment horizontal="left" vertical="center" wrapText="1"/>
    </xf>
    <xf numFmtId="4" fontId="0" fillId="4" borderId="9" xfId="3" applyNumberFormat="1" applyFont="1" applyFill="1" applyBorder="1" applyAlignment="1">
      <alignment horizontal="center" vertical="center" wrapText="1"/>
    </xf>
    <xf numFmtId="4" fontId="0" fillId="0" borderId="0" xfId="0" applyNumberFormat="1"/>
    <xf numFmtId="4" fontId="0" fillId="10" borderId="0" xfId="3" applyNumberFormat="1" applyFont="1" applyFill="1" applyAlignment="1">
      <alignment vertical="top" wrapText="1"/>
    </xf>
    <xf numFmtId="4" fontId="7" fillId="22" borderId="9" xfId="10" applyNumberFormat="1" applyFont="1" applyFill="1" applyBorder="1" applyAlignment="1" applyProtection="1">
      <alignment horizontal="center" vertical="center" wrapText="1"/>
      <protection locked="0"/>
    </xf>
    <xf numFmtId="4" fontId="8" fillId="22" borderId="9" xfId="0" applyNumberFormat="1" applyFont="1" applyFill="1" applyBorder="1" applyAlignment="1" applyProtection="1">
      <alignment horizontal="center" vertical="center"/>
      <protection locked="0"/>
    </xf>
    <xf numFmtId="0" fontId="0" fillId="4" borderId="9" xfId="3" applyFont="1" applyFill="1" applyBorder="1" applyAlignment="1">
      <alignment horizontal="left" vertical="center" wrapText="1"/>
    </xf>
    <xf numFmtId="1" fontId="8" fillId="22" borderId="9" xfId="0" applyNumberFormat="1" applyFont="1" applyFill="1" applyBorder="1" applyAlignment="1" applyProtection="1">
      <alignment horizontal="center" vertical="center"/>
      <protection locked="0"/>
    </xf>
    <xf numFmtId="0" fontId="0" fillId="10" borderId="0" xfId="3" applyFont="1" applyFill="1" applyAlignment="1">
      <alignment vertical="top" wrapText="1"/>
    </xf>
    <xf numFmtId="4" fontId="186" fillId="5" borderId="0" xfId="0" applyNumberFormat="1" applyFont="1" applyFill="1"/>
    <xf numFmtId="0" fontId="0" fillId="4" borderId="10" xfId="3" applyFont="1" applyFill="1" applyBorder="1" applyAlignment="1">
      <alignment horizontal="center" vertical="center" wrapText="1"/>
    </xf>
    <xf numFmtId="0" fontId="186" fillId="10" borderId="0" xfId="3" applyFont="1" applyFill="1"/>
    <xf numFmtId="4" fontId="0" fillId="10" borderId="0" xfId="3" applyNumberFormat="1" applyFont="1" applyFill="1" applyAlignment="1">
      <alignment horizontal="left" vertical="center"/>
    </xf>
    <xf numFmtId="4" fontId="0" fillId="10" borderId="0" xfId="3" applyNumberFormat="1" applyFont="1" applyFill="1" applyAlignment="1">
      <alignment vertical="center"/>
    </xf>
    <xf numFmtId="0" fontId="186" fillId="10" borderId="0" xfId="3" applyFont="1" applyFill="1" applyAlignment="1">
      <alignment horizontal="center" vertical="center"/>
    </xf>
    <xf numFmtId="0" fontId="186" fillId="10" borderId="0" xfId="3" applyFont="1" applyFill="1" applyAlignment="1">
      <alignment horizontal="left" vertical="center"/>
    </xf>
    <xf numFmtId="4" fontId="186" fillId="10" borderId="0" xfId="3" applyNumberFormat="1" applyFont="1" applyFill="1" applyAlignment="1">
      <alignment vertical="center"/>
    </xf>
    <xf numFmtId="4" fontId="186" fillId="10" borderId="0" xfId="3" applyNumberFormat="1" applyFont="1" applyFill="1" applyAlignment="1">
      <alignment horizontal="left" vertical="center"/>
    </xf>
    <xf numFmtId="4" fontId="0" fillId="10" borderId="0" xfId="3" applyNumberFormat="1" applyFont="1" applyFill="1" applyAlignment="1">
      <alignment horizontal="center" vertical="center" wrapText="1"/>
    </xf>
    <xf numFmtId="4" fontId="0" fillId="4" borderId="12" xfId="3" applyNumberFormat="1" applyFont="1" applyFill="1" applyBorder="1" applyAlignment="1">
      <alignment horizontal="center" vertical="center" wrapText="1"/>
    </xf>
    <xf numFmtId="0" fontId="187" fillId="4" borderId="20" xfId="3" applyFont="1" applyFill="1" applyBorder="1" applyAlignment="1">
      <alignment horizontal="center" vertical="center"/>
    </xf>
    <xf numFmtId="0" fontId="187" fillId="4" borderId="26" xfId="3" applyFont="1" applyFill="1" applyBorder="1" applyAlignment="1">
      <alignment horizontal="center" vertical="center"/>
    </xf>
    <xf numFmtId="0" fontId="187" fillId="4" borderId="22" xfId="3" applyFont="1" applyFill="1" applyBorder="1" applyAlignment="1">
      <alignment horizontal="center" vertical="center"/>
    </xf>
    <xf numFmtId="0" fontId="11" fillId="10" borderId="0" xfId="3" applyFont="1" applyFill="1" applyAlignment="1">
      <alignment horizontal="center" vertical="center"/>
    </xf>
    <xf numFmtId="0" fontId="186" fillId="5" borderId="0" xfId="0" applyFont="1" applyFill="1" applyAlignment="1">
      <alignment vertical="center"/>
    </xf>
    <xf numFmtId="0" fontId="190" fillId="4" borderId="1" xfId="0" applyFont="1" applyFill="1" applyBorder="1" applyAlignment="1">
      <alignment vertical="center"/>
    </xf>
    <xf numFmtId="0" fontId="190" fillId="4" borderId="2" xfId="0" applyFont="1" applyFill="1" applyBorder="1" applyAlignment="1">
      <alignment vertical="center"/>
    </xf>
    <xf numFmtId="0" fontId="190" fillId="4" borderId="3" xfId="0" applyFont="1" applyFill="1" applyBorder="1" applyAlignment="1">
      <alignment vertical="center"/>
    </xf>
    <xf numFmtId="0" fontId="57" fillId="10" borderId="0" xfId="0" applyFont="1" applyFill="1" applyAlignment="1">
      <alignment vertical="center"/>
    </xf>
    <xf numFmtId="0" fontId="0" fillId="0" borderId="0" xfId="0" applyAlignment="1">
      <alignment vertical="center"/>
    </xf>
    <xf numFmtId="0" fontId="57" fillId="4" borderId="4" xfId="0" applyFont="1" applyFill="1" applyBorder="1" applyAlignment="1">
      <alignment horizontal="left" vertical="center" wrapText="1"/>
    </xf>
    <xf numFmtId="0" fontId="57" fillId="4" borderId="0" xfId="0" applyFont="1" applyFill="1" applyAlignment="1">
      <alignment horizontal="left" vertical="center" wrapText="1"/>
    </xf>
    <xf numFmtId="0" fontId="57" fillId="4" borderId="5" xfId="0" applyFont="1" applyFill="1" applyBorder="1" applyAlignment="1">
      <alignment horizontal="left" vertical="center" wrapText="1"/>
    </xf>
    <xf numFmtId="0" fontId="57" fillId="4" borderId="6" xfId="0" applyFont="1" applyFill="1" applyBorder="1" applyAlignment="1">
      <alignment horizontal="left" vertical="center" wrapText="1"/>
    </xf>
    <xf numFmtId="0" fontId="57" fillId="4" borderId="7" xfId="0" applyFont="1" applyFill="1" applyBorder="1" applyAlignment="1">
      <alignment horizontal="left" vertical="center" wrapText="1"/>
    </xf>
    <xf numFmtId="0" fontId="57" fillId="4" borderId="8" xfId="0" applyFont="1" applyFill="1" applyBorder="1" applyAlignment="1">
      <alignment horizontal="left" vertical="center" wrapText="1"/>
    </xf>
    <xf numFmtId="0" fontId="57" fillId="10" borderId="0" xfId="0" applyFont="1" applyFill="1" applyAlignment="1">
      <alignment horizontal="left" vertical="center" wrapText="1"/>
    </xf>
    <xf numFmtId="0" fontId="146" fillId="4" borderId="10" xfId="0" applyFont="1" applyFill="1" applyBorder="1" applyAlignment="1">
      <alignment horizontal="left" vertical="center" wrapText="1"/>
    </xf>
    <xf numFmtId="0" fontId="146" fillId="4" borderId="11" xfId="0" applyFont="1" applyFill="1" applyBorder="1" applyAlignment="1">
      <alignment horizontal="left" vertical="center" wrapText="1"/>
    </xf>
    <xf numFmtId="0" fontId="146" fillId="4" borderId="12" xfId="0" applyFont="1" applyFill="1" applyBorder="1" applyAlignment="1">
      <alignment horizontal="left" vertical="center" wrapText="1"/>
    </xf>
    <xf numFmtId="0" fontId="190" fillId="10" borderId="0" xfId="0" applyFont="1" applyFill="1" applyAlignment="1">
      <alignment vertical="center"/>
    </xf>
    <xf numFmtId="0" fontId="57" fillId="10" borderId="0" xfId="0" applyFont="1" applyFill="1" applyAlignment="1">
      <alignment horizontal="left" vertical="center"/>
    </xf>
    <xf numFmtId="0" fontId="57" fillId="22" borderId="9" xfId="0" applyFont="1" applyFill="1" applyBorder="1" applyAlignment="1" applyProtection="1">
      <alignment horizontal="left" vertical="center"/>
      <protection locked="0"/>
    </xf>
    <xf numFmtId="0" fontId="191" fillId="10" borderId="0" xfId="0" applyFont="1" applyFill="1" applyAlignment="1">
      <alignment horizontal="left" vertical="center"/>
    </xf>
    <xf numFmtId="0" fontId="57" fillId="22" borderId="10" xfId="0" applyFont="1" applyFill="1" applyBorder="1" applyAlignment="1" applyProtection="1">
      <alignment horizontal="left" vertical="top" wrapText="1"/>
      <protection locked="0"/>
    </xf>
    <xf numFmtId="0" fontId="57" fillId="22" borderId="11" xfId="0" applyFont="1" applyFill="1" applyBorder="1" applyAlignment="1" applyProtection="1">
      <alignment horizontal="left" vertical="top" wrapText="1"/>
      <protection locked="0"/>
    </xf>
    <xf numFmtId="0" fontId="57" fillId="22" borderId="12" xfId="0" applyFont="1" applyFill="1" applyBorder="1" applyAlignment="1" applyProtection="1">
      <alignment horizontal="left" vertical="top" wrapText="1"/>
      <protection locked="0"/>
    </xf>
    <xf numFmtId="0" fontId="190" fillId="10" borderId="0" xfId="0" applyFont="1" applyFill="1" applyAlignment="1">
      <alignment horizontal="left" vertical="center"/>
    </xf>
    <xf numFmtId="0" fontId="57" fillId="4" borderId="1" xfId="0" applyFont="1" applyFill="1" applyBorder="1" applyAlignment="1">
      <alignment horizontal="left" vertical="center" wrapText="1"/>
    </xf>
    <xf numFmtId="0" fontId="57" fillId="4" borderId="2" xfId="0" applyFont="1" applyFill="1" applyBorder="1" applyAlignment="1">
      <alignment horizontal="left" vertical="center" wrapText="1"/>
    </xf>
    <xf numFmtId="0" fontId="57" fillId="4" borderId="3" xfId="0" applyFont="1" applyFill="1" applyBorder="1" applyAlignment="1">
      <alignment horizontal="left" vertical="center" wrapText="1"/>
    </xf>
    <xf numFmtId="0" fontId="146" fillId="10" borderId="0" xfId="0" applyFont="1" applyFill="1" applyAlignment="1">
      <alignment horizontal="left" vertical="center"/>
    </xf>
    <xf numFmtId="0" fontId="5" fillId="10" borderId="0" xfId="0" applyFont="1" applyFill="1" applyAlignment="1">
      <alignment vertical="center"/>
    </xf>
    <xf numFmtId="0" fontId="5" fillId="10" borderId="0" xfId="0" applyFont="1" applyFill="1" applyAlignment="1">
      <alignment horizontal="left" vertical="center"/>
    </xf>
    <xf numFmtId="0" fontId="192" fillId="10" borderId="0" xfId="0" applyFont="1" applyFill="1" applyAlignment="1">
      <alignment horizontal="left" vertical="center"/>
    </xf>
    <xf numFmtId="0" fontId="186" fillId="5" borderId="0" xfId="0" applyFont="1" applyFill="1" applyAlignment="1">
      <alignment horizontal="left" vertical="center"/>
    </xf>
    <xf numFmtId="0" fontId="0" fillId="0" borderId="0" xfId="0" applyAlignment="1">
      <alignment horizontal="left" vertical="center"/>
    </xf>
    <xf numFmtId="0" fontId="11" fillId="4" borderId="78" xfId="3" applyFont="1" applyFill="1" applyBorder="1" applyAlignment="1">
      <alignment horizontal="center" vertical="center"/>
    </xf>
    <xf numFmtId="0" fontId="11" fillId="4" borderId="79" xfId="3" applyFont="1" applyFill="1" applyBorder="1" applyAlignment="1">
      <alignment horizontal="center" vertical="center"/>
    </xf>
    <xf numFmtId="0" fontId="11" fillId="4" borderId="81" xfId="3" applyFont="1" applyFill="1" applyBorder="1" applyAlignment="1">
      <alignment horizontal="center" vertical="center"/>
    </xf>
    <xf numFmtId="0" fontId="4" fillId="10" borderId="0" xfId="3" applyFill="1" applyAlignment="1">
      <alignment horizontal="left" vertical="center"/>
    </xf>
    <xf numFmtId="0" fontId="4" fillId="10" borderId="20" xfId="3" applyFill="1" applyBorder="1" applyAlignment="1">
      <alignment horizontal="left" vertical="center"/>
    </xf>
    <xf numFmtId="0" fontId="4" fillId="10" borderId="26" xfId="3" applyFill="1" applyBorder="1" applyAlignment="1">
      <alignment horizontal="left" vertical="center"/>
    </xf>
    <xf numFmtId="0" fontId="4" fillId="10" borderId="22" xfId="3" applyFill="1" applyBorder="1" applyAlignment="1">
      <alignment horizontal="left" vertical="center"/>
    </xf>
    <xf numFmtId="0" fontId="4" fillId="10" borderId="0" xfId="0" applyFont="1" applyFill="1" applyAlignment="1">
      <alignment horizontal="right"/>
    </xf>
    <xf numFmtId="0" fontId="4" fillId="0" borderId="0" xfId="0" applyFont="1"/>
    <xf numFmtId="0" fontId="8" fillId="4" borderId="9" xfId="0" applyFont="1" applyFill="1" applyBorder="1" applyAlignment="1">
      <alignment horizontal="left" vertical="top" wrapText="1"/>
    </xf>
    <xf numFmtId="0" fontId="11" fillId="10" borderId="0" xfId="0" applyFont="1" applyFill="1"/>
    <xf numFmtId="0" fontId="4" fillId="10" borderId="0" xfId="0" applyFont="1" applyFill="1" applyAlignment="1">
      <alignment horizontal="right" vertical="top"/>
    </xf>
    <xf numFmtId="0" fontId="4" fillId="22" borderId="10" xfId="0" applyFont="1" applyFill="1" applyBorder="1" applyAlignment="1" applyProtection="1">
      <alignment horizontal="left" vertical="top"/>
      <protection locked="0"/>
    </xf>
    <xf numFmtId="0" fontId="4" fillId="22" borderId="11" xfId="0" applyFont="1" applyFill="1" applyBorder="1" applyAlignment="1" applyProtection="1">
      <alignment horizontal="left" vertical="top"/>
      <protection locked="0"/>
    </xf>
    <xf numFmtId="0" fontId="4" fillId="22" borderId="12" xfId="0" applyFont="1" applyFill="1" applyBorder="1" applyAlignment="1" applyProtection="1">
      <alignment horizontal="left" vertical="top"/>
      <protection locked="0"/>
    </xf>
    <xf numFmtId="0" fontId="8" fillId="4" borderId="10" xfId="0" applyFont="1" applyFill="1" applyBorder="1" applyAlignment="1">
      <alignment horizontal="left" vertical="top" wrapText="1"/>
    </xf>
    <xf numFmtId="0" fontId="8" fillId="4" borderId="11" xfId="0" applyFont="1" applyFill="1" applyBorder="1" applyAlignment="1">
      <alignment horizontal="left" vertical="top" wrapText="1"/>
    </xf>
    <xf numFmtId="0" fontId="8" fillId="4" borderId="12" xfId="0" applyFont="1" applyFill="1" applyBorder="1" applyAlignment="1">
      <alignment horizontal="left" vertical="top" wrapText="1"/>
    </xf>
    <xf numFmtId="0" fontId="193" fillId="5" borderId="0" xfId="0" applyFont="1" applyFill="1"/>
    <xf numFmtId="0" fontId="11" fillId="0" borderId="0" xfId="0" applyFont="1"/>
    <xf numFmtId="14" fontId="11" fillId="0" borderId="0" xfId="3" applyNumberFormat="1" applyFont="1" applyAlignment="1">
      <alignment horizontal="center" vertical="center" wrapText="1"/>
    </xf>
    <xf numFmtId="0" fontId="4" fillId="10" borderId="0" xfId="0" applyFont="1" applyFill="1" applyAlignment="1">
      <alignment horizontal="left"/>
    </xf>
    <xf numFmtId="4" fontId="7" fillId="22" borderId="9" xfId="0" applyNumberFormat="1" applyFont="1" applyFill="1" applyBorder="1" applyAlignment="1" applyProtection="1">
      <alignment horizontal="center" vertical="center"/>
      <protection locked="0"/>
    </xf>
    <xf numFmtId="0" fontId="35" fillId="10" borderId="0" xfId="3" applyFont="1" applyFill="1" applyAlignment="1">
      <alignment horizontal="left" vertical="center"/>
    </xf>
    <xf numFmtId="4" fontId="7" fillId="0" borderId="0" xfId="10" applyNumberFormat="1" applyFont="1" applyFill="1" applyBorder="1" applyAlignment="1" applyProtection="1">
      <alignment horizontal="center" vertical="center" wrapText="1"/>
      <protection locked="0"/>
    </xf>
    <xf numFmtId="0" fontId="35" fillId="10" borderId="0" xfId="0" applyFont="1" applyFill="1"/>
    <xf numFmtId="10" fontId="7" fillId="22" borderId="9" xfId="10" applyNumberFormat="1" applyFont="1" applyFill="1" applyBorder="1" applyAlignment="1" applyProtection="1">
      <alignment horizontal="center" vertical="center" wrapText="1"/>
      <protection locked="0"/>
    </xf>
    <xf numFmtId="10" fontId="7" fillId="22" borderId="9" xfId="10" applyNumberFormat="1" applyFont="1" applyFill="1" applyBorder="1" applyAlignment="1" applyProtection="1">
      <alignment horizontal="center" vertical="center"/>
      <protection locked="0"/>
    </xf>
    <xf numFmtId="10" fontId="7" fillId="0" borderId="0" xfId="10" applyNumberFormat="1" applyFont="1" applyFill="1" applyBorder="1" applyAlignment="1" applyProtection="1">
      <alignment horizontal="center" vertical="center" wrapText="1"/>
      <protection locked="0"/>
    </xf>
    <xf numFmtId="0" fontId="4" fillId="10" borderId="0" xfId="0" applyFont="1" applyFill="1"/>
    <xf numFmtId="0" fontId="11" fillId="10" borderId="0" xfId="0" applyFont="1" applyFill="1" applyAlignment="1">
      <alignment horizontal="left"/>
    </xf>
    <xf numFmtId="0" fontId="7" fillId="5" borderId="0" xfId="0" applyFont="1" applyFill="1"/>
    <xf numFmtId="0" fontId="62" fillId="5" borderId="0" xfId="0" applyFont="1" applyFill="1"/>
    <xf numFmtId="4" fontId="8" fillId="0" borderId="0" xfId="0" applyNumberFormat="1" applyFont="1" applyAlignment="1" applyProtection="1">
      <alignment horizontal="center" vertical="center"/>
      <protection locked="0"/>
    </xf>
    <xf numFmtId="0" fontId="186" fillId="0" borderId="0" xfId="0" applyFont="1"/>
    <xf numFmtId="10" fontId="8" fillId="22" borderId="9" xfId="10" applyNumberFormat="1" applyFont="1" applyFill="1" applyBorder="1" applyAlignment="1" applyProtection="1">
      <alignment horizontal="center" vertical="center"/>
      <protection locked="0"/>
    </xf>
    <xf numFmtId="10" fontId="8" fillId="0" borderId="0" xfId="10" applyNumberFormat="1" applyFont="1" applyFill="1" applyBorder="1" applyAlignment="1" applyProtection="1">
      <alignment horizontal="center" vertical="center"/>
      <protection locked="0"/>
    </xf>
    <xf numFmtId="0" fontId="4" fillId="22" borderId="10" xfId="0" applyFont="1" applyFill="1" applyBorder="1" applyAlignment="1" applyProtection="1">
      <alignment vertical="top"/>
      <protection locked="0"/>
    </xf>
    <xf numFmtId="0" fontId="4" fillId="22" borderId="11" xfId="0" applyFont="1" applyFill="1" applyBorder="1" applyAlignment="1" applyProtection="1">
      <alignment vertical="top"/>
      <protection locked="0"/>
    </xf>
    <xf numFmtId="0" fontId="4" fillId="22" borderId="12" xfId="0" applyFont="1" applyFill="1" applyBorder="1" applyAlignment="1" applyProtection="1">
      <alignment vertical="top"/>
      <protection locked="0"/>
    </xf>
    <xf numFmtId="0" fontId="190" fillId="10" borderId="0" xfId="0" applyFont="1" applyFill="1"/>
  </cellXfs>
  <cellStyles count="16">
    <cellStyle name="=C:\WINNT35\SYSTEM32\COMMAND.COM" xfId="5" xr:uid="{7DBF29FF-F3F7-428C-AE59-7C755861AA6D}"/>
    <cellStyle name="Heading 1 2" xfId="4" xr:uid="{D35D28F9-3416-45B3-AB40-8359DE5AD687}"/>
    <cellStyle name="Heading 2 2" xfId="6" xr:uid="{541354D4-BC50-426B-BA8B-0F0A2933874A}"/>
    <cellStyle name="HeadingTable" xfId="14" xr:uid="{59099D4C-D04E-48AE-9AD1-100D9117BA5B}"/>
    <cellStyle name="Hyperlink" xfId="1" builtinId="8"/>
    <cellStyle name="Hyperlink 2" xfId="2" xr:uid="{9583EFD8-E734-45A7-9280-C13E7407ACC8}"/>
    <cellStyle name="Normal" xfId="0" builtinId="0"/>
    <cellStyle name="Normal 2" xfId="3" xr:uid="{2A1B7328-316F-4A84-95E7-A579A7EF7C67}"/>
    <cellStyle name="Normal 2 2" xfId="7" xr:uid="{0ECCD957-E4CC-4BBE-B70D-C25531742EA1}"/>
    <cellStyle name="Normal 2 3" xfId="9" xr:uid="{49467A7A-EC50-415C-AF69-2E13C7345D71}"/>
    <cellStyle name="Normal 4" xfId="12" xr:uid="{1A5790F7-288A-492C-B6D9-569D70938E93}"/>
    <cellStyle name="Normal_20 OPR" xfId="11" xr:uid="{83D18B41-46D9-48D5-9D3B-8E02EB3E3B85}"/>
    <cellStyle name="optionalExposure" xfId="8" xr:uid="{F3355DB0-0D45-40D5-9093-B7D834DF3A8C}"/>
    <cellStyle name="Percent" xfId="15" builtinId="5"/>
    <cellStyle name="Percent 2" xfId="10" xr:uid="{ECB5D363-DB24-4EC2-B27B-3E3F4FC37A2E}"/>
    <cellStyle name="Standard 3" xfId="13" xr:uid="{D5CADD45-63E0-4BCF-82C0-78F38844CE5E}"/>
  </cellStyles>
  <dxfs count="15">
    <dxf>
      <fill>
        <patternFill>
          <bgColor theme="0" tint="-0.14996795556505021"/>
        </patternFill>
      </fill>
    </dxf>
    <dxf>
      <fill>
        <patternFill>
          <bgColor theme="0" tint="-0.1499679555650502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180975</xdr:colOff>
      <xdr:row>87</xdr:row>
      <xdr:rowOff>123825</xdr:rowOff>
    </xdr:from>
    <xdr:ext cx="184731" cy="264560"/>
    <xdr:sp macro="" textlink="">
      <xdr:nvSpPr>
        <xdr:cNvPr id="2" name="TextBox 1">
          <a:extLst>
            <a:ext uri="{FF2B5EF4-FFF2-40B4-BE49-F238E27FC236}">
              <a16:creationId xmlns:a16="http://schemas.microsoft.com/office/drawing/2014/main" id="{9512AC0D-B3F4-465A-A343-8F37A2FCB75B}"/>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B57B5DF-9A3D-4088-9348-CB86710366F5}"/>
            </a:ext>
          </a:extLst>
        </xdr:cNvPr>
        <xdr:cNvSpPr txBox="1"/>
      </xdr:nvSpPr>
      <xdr:spPr>
        <a:xfrm>
          <a:off x="215265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2</xdr:row>
      <xdr:rowOff>123825</xdr:rowOff>
    </xdr:from>
    <xdr:to>
      <xdr:col>7</xdr:col>
      <xdr:colOff>619125</xdr:colOff>
      <xdr:row>18</xdr:row>
      <xdr:rowOff>71755</xdr:rowOff>
    </xdr:to>
    <xdr:pic>
      <xdr:nvPicPr>
        <xdr:cNvPr id="2" name="Image 1">
          <a:extLst>
            <a:ext uri="{FF2B5EF4-FFF2-40B4-BE49-F238E27FC236}">
              <a16:creationId xmlns:a16="http://schemas.microsoft.com/office/drawing/2014/main" id="{6CA82424-84AC-4D2C-AE9B-2C5E1EC4C704}"/>
            </a:ext>
          </a:extLst>
        </xdr:cNvPr>
        <xdr:cNvPicPr/>
      </xdr:nvPicPr>
      <xdr:blipFill>
        <a:blip xmlns:r="http://schemas.openxmlformats.org/officeDocument/2006/relationships" r:embed="rId1"/>
        <a:srcRect/>
        <a:stretch>
          <a:fillRect/>
        </a:stretch>
      </xdr:blipFill>
      <xdr:spPr bwMode="auto">
        <a:xfrm>
          <a:off x="161925" y="542925"/>
          <a:ext cx="6191250" cy="299593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Raamatupidamine\Aruanded\STE%20Reporting\2023\2022%20Q4\t&#228;htaeg%202023-02-20\Esitamiseks\EE_529900JG015JC10LED24_2022-Q4_SREP%20IRRBB_v2.xlsx" TargetMode="External"/><Relationship Id="rId1" Type="http://schemas.openxmlformats.org/officeDocument/2006/relationships/externalLinkPath" Target="/Raamatupidamine/Aruanded/STE%20Reporting/2023/2022%20Q4/t&#228;htaeg%202023-02-20/Esitamiseks/EE_529900JG015JC10LED24_2022-Q4_SREP%20IRRBB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_ReadMe"/>
      <sheetName val="0_Identification"/>
      <sheetName val="1_IRRBB_Material_Currency_1"/>
      <sheetName val="2_IRRBB_Material Currency_2"/>
      <sheetName val="3_IRRBB_Material_Currency_3"/>
      <sheetName val="6_IRRBB_Additional"/>
      <sheetName val="7_IRRBB_Assumptions"/>
      <sheetName val="Currencies_ISO"/>
    </sheetNames>
    <sheetDataSet>
      <sheetData sheetId="0"/>
      <sheetData sheetId="1">
        <row r="19">
          <cell r="C19" t="str">
            <v>EUR</v>
          </cell>
        </row>
        <row r="20">
          <cell r="C20" t="str">
            <v>-</v>
          </cell>
        </row>
        <row r="21">
          <cell r="C21" t="str">
            <v>-</v>
          </cell>
        </row>
        <row r="22">
          <cell r="C22" t="str">
            <v>-</v>
          </cell>
        </row>
      </sheetData>
      <sheetData sheetId="2">
        <row r="2">
          <cell r="C2" t="str">
            <v>EUR</v>
          </cell>
        </row>
      </sheetData>
      <sheetData sheetId="3">
        <row r="2">
          <cell r="C2" t="str">
            <v>-</v>
          </cell>
        </row>
      </sheetData>
      <sheetData sheetId="4">
        <row r="2">
          <cell r="C2" t="str">
            <v>-</v>
          </cell>
        </row>
      </sheetData>
      <sheetData sheetId="5"/>
      <sheetData sheetId="6"/>
      <sheetData sheetId="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DF30B-F46F-4833-BE6F-AA3A4A5440FB}">
  <sheetPr codeName="Sheet2"/>
  <dimension ref="B1:L124"/>
  <sheetViews>
    <sheetView tabSelected="1" workbookViewId="0"/>
  </sheetViews>
  <sheetFormatPr defaultColWidth="9.140625" defaultRowHeight="15" x14ac:dyDescent="0.25"/>
  <cols>
    <col min="1" max="1" width="9.85546875" style="1" customWidth="1"/>
    <col min="2" max="3" width="9.140625" style="1"/>
    <col min="4" max="4" width="10.140625" style="1" bestFit="1" customWidth="1"/>
    <col min="5" max="12" width="9.140625" style="1"/>
    <col min="13" max="13" width="15.7109375" style="1" customWidth="1"/>
    <col min="14" max="16384" width="9.140625" style="1"/>
  </cols>
  <sheetData>
    <row r="1" spans="2:12" x14ac:dyDescent="0.25">
      <c r="B1" s="671" t="s">
        <v>2045</v>
      </c>
      <c r="C1" s="671"/>
      <c r="D1" s="941">
        <v>44926</v>
      </c>
    </row>
    <row r="2" spans="2:12" x14ac:dyDescent="0.25">
      <c r="B2" s="671" t="s">
        <v>1650</v>
      </c>
    </row>
    <row r="3" spans="2:12" x14ac:dyDescent="0.25">
      <c r="B3" s="959" t="s">
        <v>1625</v>
      </c>
      <c r="C3" s="960"/>
      <c r="D3" s="960"/>
      <c r="E3" s="960"/>
      <c r="F3" s="960"/>
      <c r="G3" s="960"/>
      <c r="H3" s="960"/>
      <c r="I3" s="960"/>
      <c r="J3" s="960"/>
      <c r="K3" s="960"/>
      <c r="L3" s="961"/>
    </row>
    <row r="4" spans="2:12" x14ac:dyDescent="0.25">
      <c r="B4" s="962" t="s">
        <v>1</v>
      </c>
      <c r="C4" s="963"/>
      <c r="D4" s="963"/>
      <c r="E4" s="963"/>
      <c r="F4" s="963"/>
      <c r="G4" s="963"/>
      <c r="H4" s="963"/>
      <c r="I4" s="963"/>
      <c r="J4" s="963"/>
      <c r="K4" s="963"/>
      <c r="L4" s="964"/>
    </row>
    <row r="5" spans="2:12" ht="22.5" customHeight="1" x14ac:dyDescent="0.25">
      <c r="B5" s="962" t="s">
        <v>2</v>
      </c>
      <c r="C5" s="963"/>
      <c r="D5" s="963"/>
      <c r="E5" s="963"/>
      <c r="F5" s="963"/>
      <c r="G5" s="963"/>
      <c r="H5" s="963"/>
      <c r="I5" s="963"/>
      <c r="J5" s="963"/>
      <c r="K5" s="963"/>
      <c r="L5" s="964"/>
    </row>
    <row r="6" spans="2:12" x14ac:dyDescent="0.25">
      <c r="B6" s="962" t="s">
        <v>3</v>
      </c>
      <c r="C6" s="963"/>
      <c r="D6" s="963"/>
      <c r="E6" s="963"/>
      <c r="F6" s="963"/>
      <c r="G6" s="963"/>
      <c r="H6" s="963"/>
      <c r="I6" s="963"/>
      <c r="J6" s="963"/>
      <c r="K6" s="963"/>
      <c r="L6" s="964"/>
    </row>
    <row r="7" spans="2:12" ht="22.5" customHeight="1" x14ac:dyDescent="0.25">
      <c r="B7" s="956" t="s">
        <v>4</v>
      </c>
      <c r="C7" s="957"/>
      <c r="D7" s="957"/>
      <c r="E7" s="957"/>
      <c r="F7" s="957"/>
      <c r="G7" s="957"/>
      <c r="H7" s="957"/>
      <c r="I7" s="957"/>
      <c r="J7" s="957"/>
      <c r="K7" s="957"/>
      <c r="L7" s="958"/>
    </row>
    <row r="8" spans="2:12" ht="20.100000000000001" customHeight="1" x14ac:dyDescent="0.25">
      <c r="B8" s="671" t="s">
        <v>1651</v>
      </c>
      <c r="C8" s="665"/>
      <c r="D8" s="665"/>
      <c r="E8" s="665"/>
      <c r="F8" s="665"/>
      <c r="G8" s="665"/>
      <c r="H8" s="665"/>
      <c r="I8" s="665"/>
      <c r="J8" s="665"/>
      <c r="K8" s="665"/>
      <c r="L8" s="670"/>
    </row>
    <row r="9" spans="2:12" ht="22.5" customHeight="1" x14ac:dyDescent="0.25">
      <c r="B9" s="959" t="s">
        <v>119</v>
      </c>
      <c r="C9" s="960"/>
      <c r="D9" s="960"/>
      <c r="E9" s="960"/>
      <c r="F9" s="960"/>
      <c r="G9" s="960"/>
      <c r="H9" s="960"/>
      <c r="I9" s="960"/>
      <c r="J9" s="960"/>
      <c r="K9" s="960"/>
      <c r="L9" s="961"/>
    </row>
    <row r="10" spans="2:12" ht="22.5" customHeight="1" x14ac:dyDescent="0.25">
      <c r="B10" s="956" t="s">
        <v>120</v>
      </c>
      <c r="C10" s="957"/>
      <c r="D10" s="957"/>
      <c r="E10" s="957"/>
      <c r="F10" s="957"/>
      <c r="G10" s="957"/>
      <c r="H10" s="957"/>
      <c r="I10" s="957"/>
      <c r="J10" s="957"/>
      <c r="K10" s="957"/>
      <c r="L10" s="958"/>
    </row>
    <row r="11" spans="2:12" ht="20.100000000000001" customHeight="1" x14ac:dyDescent="0.25">
      <c r="B11" s="671" t="s">
        <v>1652</v>
      </c>
      <c r="C11" s="665"/>
      <c r="D11" s="665"/>
      <c r="E11" s="665"/>
      <c r="F11" s="665"/>
      <c r="G11" s="665"/>
      <c r="H11" s="665"/>
      <c r="I11" s="665"/>
      <c r="J11" s="665"/>
      <c r="K11" s="665"/>
      <c r="L11" s="670"/>
    </row>
    <row r="12" spans="2:12" ht="22.5" customHeight="1" x14ac:dyDescent="0.25">
      <c r="B12" s="974" t="s">
        <v>184</v>
      </c>
      <c r="C12" s="975"/>
      <c r="D12" s="975"/>
      <c r="E12" s="975"/>
      <c r="F12" s="975"/>
      <c r="G12" s="975"/>
      <c r="H12" s="975"/>
      <c r="I12" s="975"/>
      <c r="J12" s="975"/>
      <c r="K12" s="975"/>
      <c r="L12" s="976"/>
    </row>
    <row r="13" spans="2:12" ht="22.5" customHeight="1" x14ac:dyDescent="0.25">
      <c r="B13" s="962" t="s">
        <v>185</v>
      </c>
      <c r="C13" s="963"/>
      <c r="D13" s="963"/>
      <c r="E13" s="963"/>
      <c r="F13" s="963"/>
      <c r="G13" s="963"/>
      <c r="H13" s="963"/>
      <c r="I13" s="963"/>
      <c r="J13" s="963"/>
      <c r="K13" s="963"/>
      <c r="L13" s="964"/>
    </row>
    <row r="14" spans="2:12" ht="22.5" customHeight="1" x14ac:dyDescent="0.25">
      <c r="B14" s="962" t="s">
        <v>186</v>
      </c>
      <c r="C14" s="963"/>
      <c r="D14" s="963"/>
      <c r="E14" s="963"/>
      <c r="F14" s="963"/>
      <c r="G14" s="963"/>
      <c r="H14" s="963"/>
      <c r="I14" s="963"/>
      <c r="J14" s="963"/>
      <c r="K14" s="963"/>
      <c r="L14" s="964"/>
    </row>
    <row r="15" spans="2:12" x14ac:dyDescent="0.25">
      <c r="B15" s="962" t="s">
        <v>187</v>
      </c>
      <c r="C15" s="963"/>
      <c r="D15" s="963"/>
      <c r="E15" s="963"/>
      <c r="F15" s="963"/>
      <c r="G15" s="963"/>
      <c r="H15" s="963"/>
      <c r="I15" s="963"/>
      <c r="J15" s="963"/>
      <c r="K15" s="963"/>
      <c r="L15" s="964"/>
    </row>
    <row r="16" spans="2:12" x14ac:dyDescent="0.25">
      <c r="B16" s="962" t="s">
        <v>188</v>
      </c>
      <c r="C16" s="963"/>
      <c r="D16" s="963"/>
      <c r="E16" s="963"/>
      <c r="F16" s="963"/>
      <c r="G16" s="963"/>
      <c r="H16" s="963"/>
      <c r="I16" s="963"/>
      <c r="J16" s="963"/>
      <c r="K16" s="963"/>
      <c r="L16" s="964"/>
    </row>
    <row r="17" spans="2:12" x14ac:dyDescent="0.25">
      <c r="B17" s="956" t="s">
        <v>189</v>
      </c>
      <c r="C17" s="957"/>
      <c r="D17" s="957"/>
      <c r="E17" s="957"/>
      <c r="F17" s="957"/>
      <c r="G17" s="957"/>
      <c r="H17" s="957"/>
      <c r="I17" s="957"/>
      <c r="J17" s="957"/>
      <c r="K17" s="957"/>
      <c r="L17" s="958"/>
    </row>
    <row r="18" spans="2:12" ht="20.100000000000001" customHeight="1" x14ac:dyDescent="0.25">
      <c r="B18" s="671" t="s">
        <v>691</v>
      </c>
      <c r="C18" s="665"/>
      <c r="D18" s="665"/>
      <c r="E18" s="665"/>
      <c r="F18" s="665"/>
      <c r="G18" s="665"/>
      <c r="H18" s="665"/>
      <c r="I18" s="665"/>
      <c r="J18" s="665"/>
      <c r="K18" s="665"/>
      <c r="L18" s="670"/>
    </row>
    <row r="19" spans="2:12" x14ac:dyDescent="0.25">
      <c r="B19" s="974" t="s">
        <v>276</v>
      </c>
      <c r="C19" s="975"/>
      <c r="D19" s="975"/>
      <c r="E19" s="975"/>
      <c r="F19" s="975"/>
      <c r="G19" s="975"/>
      <c r="H19" s="975"/>
      <c r="I19" s="975"/>
      <c r="J19" s="975"/>
      <c r="K19" s="975"/>
      <c r="L19" s="976"/>
    </row>
    <row r="20" spans="2:12" x14ac:dyDescent="0.25">
      <c r="B20" s="962" t="s">
        <v>277</v>
      </c>
      <c r="C20" s="963"/>
      <c r="D20" s="963"/>
      <c r="E20" s="963"/>
      <c r="F20" s="963"/>
      <c r="G20" s="963"/>
      <c r="H20" s="963"/>
      <c r="I20" s="963"/>
      <c r="J20" s="963"/>
      <c r="K20" s="963"/>
      <c r="L20" s="964"/>
    </row>
    <row r="21" spans="2:12" x14ac:dyDescent="0.25">
      <c r="B21" s="956" t="s">
        <v>278</v>
      </c>
      <c r="C21" s="957"/>
      <c r="D21" s="957"/>
      <c r="E21" s="957"/>
      <c r="F21" s="957"/>
      <c r="G21" s="957"/>
      <c r="H21" s="957"/>
      <c r="I21" s="957"/>
      <c r="J21" s="957"/>
      <c r="K21" s="957"/>
      <c r="L21" s="958"/>
    </row>
    <row r="22" spans="2:12" ht="20.100000000000001" customHeight="1" x14ac:dyDescent="0.25">
      <c r="B22" s="671" t="s">
        <v>1653</v>
      </c>
      <c r="C22" s="665"/>
      <c r="D22" s="665"/>
      <c r="E22" s="665"/>
      <c r="F22" s="665"/>
      <c r="G22" s="665"/>
      <c r="H22" s="665"/>
      <c r="I22" s="665"/>
      <c r="J22" s="665"/>
      <c r="K22" s="665"/>
      <c r="L22" s="670"/>
    </row>
    <row r="23" spans="2:12" x14ac:dyDescent="0.25">
      <c r="B23" s="974" t="s">
        <v>154</v>
      </c>
      <c r="C23" s="975"/>
      <c r="D23" s="975"/>
      <c r="E23" s="975"/>
      <c r="F23" s="975"/>
      <c r="G23" s="975"/>
      <c r="H23" s="975"/>
      <c r="I23" s="975"/>
      <c r="J23" s="975"/>
      <c r="K23" s="975"/>
      <c r="L23" s="976"/>
    </row>
    <row r="24" spans="2:12" x14ac:dyDescent="0.25">
      <c r="B24" s="956" t="s">
        <v>155</v>
      </c>
      <c r="C24" s="957"/>
      <c r="D24" s="957"/>
      <c r="E24" s="957"/>
      <c r="F24" s="957"/>
      <c r="G24" s="957"/>
      <c r="H24" s="957"/>
      <c r="I24" s="957"/>
      <c r="J24" s="957"/>
      <c r="K24" s="957"/>
      <c r="L24" s="958"/>
    </row>
    <row r="25" spans="2:12" ht="20.100000000000001" customHeight="1" x14ac:dyDescent="0.25">
      <c r="B25" s="671" t="s">
        <v>1654</v>
      </c>
      <c r="C25" s="665"/>
      <c r="D25" s="665"/>
      <c r="E25" s="665"/>
      <c r="F25" s="665"/>
      <c r="G25" s="665"/>
      <c r="H25" s="665"/>
      <c r="I25" s="665"/>
      <c r="J25" s="665"/>
      <c r="K25" s="665"/>
      <c r="L25" s="670"/>
    </row>
    <row r="26" spans="2:12" x14ac:dyDescent="0.25">
      <c r="B26" s="959" t="s">
        <v>478</v>
      </c>
      <c r="C26" s="960"/>
      <c r="D26" s="960"/>
      <c r="E26" s="960"/>
      <c r="F26" s="960"/>
      <c r="G26" s="960"/>
      <c r="H26" s="960"/>
      <c r="I26" s="960"/>
      <c r="J26" s="960"/>
      <c r="K26" s="960"/>
      <c r="L26" s="961"/>
    </row>
    <row r="27" spans="2:12" x14ac:dyDescent="0.25">
      <c r="B27" s="962" t="s">
        <v>479</v>
      </c>
      <c r="C27" s="963"/>
      <c r="D27" s="963"/>
      <c r="E27" s="963"/>
      <c r="F27" s="963"/>
      <c r="G27" s="963"/>
      <c r="H27" s="963"/>
      <c r="I27" s="963"/>
      <c r="J27" s="963"/>
      <c r="K27" s="963"/>
      <c r="L27" s="964"/>
    </row>
    <row r="28" spans="2:12" x14ac:dyDescent="0.25">
      <c r="B28" s="962" t="s">
        <v>480</v>
      </c>
      <c r="C28" s="963"/>
      <c r="D28" s="963"/>
      <c r="E28" s="963"/>
      <c r="F28" s="963"/>
      <c r="G28" s="963"/>
      <c r="H28" s="963"/>
      <c r="I28" s="963"/>
      <c r="J28" s="963"/>
      <c r="K28" s="963"/>
      <c r="L28" s="964"/>
    </row>
    <row r="29" spans="2:12" x14ac:dyDescent="0.25">
      <c r="B29" s="971" t="s">
        <v>481</v>
      </c>
      <c r="C29" s="972"/>
      <c r="D29" s="972"/>
      <c r="E29" s="972"/>
      <c r="F29" s="972"/>
      <c r="G29" s="972"/>
      <c r="H29" s="972"/>
      <c r="I29" s="972"/>
      <c r="J29" s="972"/>
      <c r="K29" s="972"/>
      <c r="L29" s="973"/>
    </row>
    <row r="30" spans="2:12" ht="20.100000000000001" customHeight="1" x14ac:dyDescent="0.25">
      <c r="B30" s="671" t="s">
        <v>1655</v>
      </c>
      <c r="D30" s="672"/>
      <c r="E30" s="672"/>
      <c r="F30" s="672"/>
      <c r="G30" s="672"/>
      <c r="H30" s="672"/>
      <c r="I30" s="672"/>
      <c r="J30" s="672"/>
      <c r="K30" s="672"/>
      <c r="L30" s="673"/>
    </row>
    <row r="31" spans="2:12" x14ac:dyDescent="0.25">
      <c r="B31" s="959" t="s">
        <v>613</v>
      </c>
      <c r="C31" s="960"/>
      <c r="D31" s="960"/>
      <c r="E31" s="960"/>
      <c r="F31" s="960"/>
      <c r="G31" s="960"/>
      <c r="H31" s="960"/>
      <c r="I31" s="960"/>
      <c r="J31" s="960"/>
      <c r="K31" s="960"/>
      <c r="L31" s="961"/>
    </row>
    <row r="32" spans="2:12" x14ac:dyDescent="0.25">
      <c r="B32" s="962" t="s">
        <v>614</v>
      </c>
      <c r="C32" s="963"/>
      <c r="D32" s="963"/>
      <c r="E32" s="963"/>
      <c r="F32" s="963"/>
      <c r="G32" s="963"/>
      <c r="H32" s="963"/>
      <c r="I32" s="963"/>
      <c r="J32" s="963"/>
      <c r="K32" s="963"/>
      <c r="L32" s="964"/>
    </row>
    <row r="33" spans="2:12" x14ac:dyDescent="0.25">
      <c r="B33" s="962" t="s">
        <v>615</v>
      </c>
      <c r="C33" s="963"/>
      <c r="D33" s="963"/>
      <c r="E33" s="963"/>
      <c r="F33" s="963"/>
      <c r="G33" s="963"/>
      <c r="H33" s="963"/>
      <c r="I33" s="963"/>
      <c r="J33" s="963"/>
      <c r="K33" s="963"/>
      <c r="L33" s="964"/>
    </row>
    <row r="34" spans="2:12" x14ac:dyDescent="0.25">
      <c r="B34" s="956" t="s">
        <v>616</v>
      </c>
      <c r="C34" s="957"/>
      <c r="D34" s="957"/>
      <c r="E34" s="957"/>
      <c r="F34" s="957"/>
      <c r="G34" s="957"/>
      <c r="H34" s="957"/>
      <c r="I34" s="957"/>
      <c r="J34" s="957"/>
      <c r="K34" s="957"/>
      <c r="L34" s="958"/>
    </row>
    <row r="35" spans="2:12" ht="20.100000000000001" customHeight="1" x14ac:dyDescent="0.25">
      <c r="B35" s="671" t="s">
        <v>1656</v>
      </c>
      <c r="C35" s="665"/>
      <c r="D35" s="665"/>
      <c r="E35" s="665"/>
      <c r="F35" s="665"/>
      <c r="G35" s="665"/>
      <c r="H35" s="665"/>
      <c r="I35" s="665"/>
      <c r="J35" s="665"/>
      <c r="K35" s="665"/>
      <c r="L35" s="670"/>
    </row>
    <row r="36" spans="2:12" x14ac:dyDescent="0.25">
      <c r="B36" s="959" t="s">
        <v>766</v>
      </c>
      <c r="C36" s="960"/>
      <c r="D36" s="960"/>
      <c r="E36" s="960"/>
      <c r="F36" s="960"/>
      <c r="G36" s="960"/>
      <c r="H36" s="960"/>
      <c r="I36" s="960"/>
      <c r="J36" s="960"/>
      <c r="K36" s="960"/>
      <c r="L36" s="961"/>
    </row>
    <row r="37" spans="2:12" x14ac:dyDescent="0.25">
      <c r="B37" s="962" t="s">
        <v>767</v>
      </c>
      <c r="C37" s="963"/>
      <c r="D37" s="963"/>
      <c r="E37" s="963"/>
      <c r="F37" s="963"/>
      <c r="G37" s="963"/>
      <c r="H37" s="963"/>
      <c r="I37" s="963"/>
      <c r="J37" s="963"/>
      <c r="K37" s="963"/>
      <c r="L37" s="964"/>
    </row>
    <row r="38" spans="2:12" x14ac:dyDescent="0.25">
      <c r="B38" s="962" t="s">
        <v>768</v>
      </c>
      <c r="C38" s="963"/>
      <c r="D38" s="963"/>
      <c r="E38" s="963"/>
      <c r="F38" s="963"/>
      <c r="G38" s="963"/>
      <c r="H38" s="963"/>
      <c r="I38" s="963"/>
      <c r="J38" s="963"/>
      <c r="K38" s="963"/>
      <c r="L38" s="964"/>
    </row>
    <row r="39" spans="2:12" x14ac:dyDescent="0.25">
      <c r="B39" s="962" t="s">
        <v>769</v>
      </c>
      <c r="C39" s="963"/>
      <c r="D39" s="963"/>
      <c r="E39" s="963"/>
      <c r="F39" s="963"/>
      <c r="G39" s="963"/>
      <c r="H39" s="963"/>
      <c r="I39" s="963"/>
      <c r="J39" s="963"/>
      <c r="K39" s="963"/>
      <c r="L39" s="964"/>
    </row>
    <row r="40" spans="2:12" x14ac:dyDescent="0.25">
      <c r="B40" s="962" t="s">
        <v>770</v>
      </c>
      <c r="C40" s="963"/>
      <c r="D40" s="963"/>
      <c r="E40" s="963"/>
      <c r="F40" s="963"/>
      <c r="G40" s="963"/>
      <c r="H40" s="963"/>
      <c r="I40" s="963"/>
      <c r="J40" s="963"/>
      <c r="K40" s="963"/>
      <c r="L40" s="964"/>
    </row>
    <row r="41" spans="2:12" x14ac:dyDescent="0.25">
      <c r="B41" s="962" t="s">
        <v>771</v>
      </c>
      <c r="C41" s="963"/>
      <c r="D41" s="963"/>
      <c r="E41" s="963"/>
      <c r="F41" s="963"/>
      <c r="G41" s="963"/>
      <c r="H41" s="963"/>
      <c r="I41" s="963"/>
      <c r="J41" s="963"/>
      <c r="K41" s="963"/>
      <c r="L41" s="964"/>
    </row>
    <row r="42" spans="2:12" x14ac:dyDescent="0.25">
      <c r="B42" s="962" t="s">
        <v>772</v>
      </c>
      <c r="C42" s="963"/>
      <c r="D42" s="963"/>
      <c r="E42" s="963"/>
      <c r="F42" s="963"/>
      <c r="G42" s="963"/>
      <c r="H42" s="963"/>
      <c r="I42" s="963"/>
      <c r="J42" s="963"/>
      <c r="K42" s="963"/>
      <c r="L42" s="964"/>
    </row>
    <row r="43" spans="2:12" x14ac:dyDescent="0.25">
      <c r="B43" s="962" t="s">
        <v>773</v>
      </c>
      <c r="C43" s="963"/>
      <c r="D43" s="963"/>
      <c r="E43" s="963"/>
      <c r="F43" s="963"/>
      <c r="G43" s="963"/>
      <c r="H43" s="963"/>
      <c r="I43" s="963"/>
      <c r="J43" s="963"/>
      <c r="K43" s="963"/>
      <c r="L43" s="964"/>
    </row>
    <row r="44" spans="2:12" x14ac:dyDescent="0.25">
      <c r="B44" s="962" t="s">
        <v>774</v>
      </c>
      <c r="C44" s="963"/>
      <c r="D44" s="963"/>
      <c r="E44" s="963"/>
      <c r="F44" s="963"/>
      <c r="G44" s="963"/>
      <c r="H44" s="963"/>
      <c r="I44" s="963"/>
      <c r="J44" s="963"/>
      <c r="K44" s="963"/>
      <c r="L44" s="964"/>
    </row>
    <row r="45" spans="2:12" x14ac:dyDescent="0.25">
      <c r="B45" s="962" t="s">
        <v>775</v>
      </c>
      <c r="C45" s="963"/>
      <c r="D45" s="963"/>
      <c r="E45" s="963"/>
      <c r="F45" s="963"/>
      <c r="G45" s="963"/>
      <c r="H45" s="963"/>
      <c r="I45" s="963"/>
      <c r="J45" s="963"/>
      <c r="K45" s="963"/>
      <c r="L45" s="964"/>
    </row>
    <row r="46" spans="2:12" x14ac:dyDescent="0.25">
      <c r="B46" s="962" t="s">
        <v>776</v>
      </c>
      <c r="C46" s="963"/>
      <c r="D46" s="963"/>
      <c r="E46" s="963"/>
      <c r="F46" s="963"/>
      <c r="G46" s="963"/>
      <c r="H46" s="963"/>
      <c r="I46" s="963"/>
      <c r="J46" s="963"/>
      <c r="K46" s="963"/>
      <c r="L46" s="964"/>
    </row>
    <row r="47" spans="2:12" x14ac:dyDescent="0.25">
      <c r="B47" s="962" t="s">
        <v>777</v>
      </c>
      <c r="C47" s="963"/>
      <c r="D47" s="963"/>
      <c r="E47" s="963"/>
      <c r="F47" s="963"/>
      <c r="G47" s="963"/>
      <c r="H47" s="963"/>
      <c r="I47" s="963"/>
      <c r="J47" s="963"/>
      <c r="K47" s="963"/>
      <c r="L47" s="964"/>
    </row>
    <row r="48" spans="2:12" x14ac:dyDescent="0.25">
      <c r="B48" s="962" t="s">
        <v>778</v>
      </c>
      <c r="C48" s="963"/>
      <c r="D48" s="963"/>
      <c r="E48" s="963"/>
      <c r="F48" s="963"/>
      <c r="G48" s="963"/>
      <c r="H48" s="963"/>
      <c r="I48" s="963"/>
      <c r="J48" s="963"/>
      <c r="K48" s="963"/>
      <c r="L48" s="964"/>
    </row>
    <row r="49" spans="2:12" x14ac:dyDescent="0.25">
      <c r="B49" s="956" t="s">
        <v>1626</v>
      </c>
      <c r="C49" s="957"/>
      <c r="D49" s="957"/>
      <c r="E49" s="957"/>
      <c r="F49" s="957"/>
      <c r="G49" s="957"/>
      <c r="H49" s="957"/>
      <c r="I49" s="957"/>
      <c r="J49" s="957"/>
      <c r="K49" s="957"/>
      <c r="L49" s="958"/>
    </row>
    <row r="50" spans="2:12" ht="20.100000000000001" customHeight="1" x14ac:dyDescent="0.25">
      <c r="B50" s="671" t="s">
        <v>1657</v>
      </c>
      <c r="C50" s="665"/>
      <c r="D50" s="665"/>
      <c r="E50" s="665"/>
      <c r="F50" s="665"/>
      <c r="G50" s="665"/>
      <c r="H50" s="665"/>
      <c r="I50" s="665"/>
      <c r="J50" s="665"/>
      <c r="K50" s="665"/>
      <c r="L50" s="670"/>
    </row>
    <row r="51" spans="2:12" x14ac:dyDescent="0.25">
      <c r="B51" s="959" t="s">
        <v>1627</v>
      </c>
      <c r="C51" s="960"/>
      <c r="D51" s="960"/>
      <c r="E51" s="960"/>
      <c r="F51" s="960"/>
      <c r="G51" s="960"/>
      <c r="H51" s="960"/>
      <c r="I51" s="960"/>
      <c r="J51" s="960"/>
      <c r="K51" s="960"/>
      <c r="L51" s="961"/>
    </row>
    <row r="52" spans="2:12" x14ac:dyDescent="0.25">
      <c r="B52" s="956" t="s">
        <v>1628</v>
      </c>
      <c r="C52" s="957"/>
      <c r="D52" s="957"/>
      <c r="E52" s="957"/>
      <c r="F52" s="957"/>
      <c r="G52" s="957"/>
      <c r="H52" s="957"/>
      <c r="I52" s="957"/>
      <c r="J52" s="957"/>
      <c r="K52" s="957"/>
      <c r="L52" s="958"/>
    </row>
    <row r="53" spans="2:12" ht="20.100000000000001" customHeight="1" x14ac:dyDescent="0.25">
      <c r="B53" s="671" t="s">
        <v>1658</v>
      </c>
      <c r="C53" s="665"/>
      <c r="D53" s="665"/>
      <c r="E53" s="665"/>
      <c r="F53" s="665"/>
      <c r="G53" s="665"/>
      <c r="H53" s="665"/>
      <c r="I53" s="665"/>
      <c r="J53" s="665"/>
      <c r="K53" s="665"/>
      <c r="L53" s="670"/>
    </row>
    <row r="54" spans="2:12" x14ac:dyDescent="0.25">
      <c r="B54" s="959" t="s">
        <v>1629</v>
      </c>
      <c r="C54" s="960"/>
      <c r="D54" s="960"/>
      <c r="E54" s="960"/>
      <c r="F54" s="960"/>
      <c r="G54" s="960"/>
      <c r="H54" s="960"/>
      <c r="I54" s="960"/>
      <c r="J54" s="960"/>
      <c r="K54" s="960"/>
      <c r="L54" s="961"/>
    </row>
    <row r="55" spans="2:12" x14ac:dyDescent="0.25">
      <c r="B55" s="962" t="s">
        <v>1630</v>
      </c>
      <c r="C55" s="963"/>
      <c r="D55" s="963"/>
      <c r="E55" s="963"/>
      <c r="F55" s="963"/>
      <c r="G55" s="963"/>
      <c r="H55" s="963"/>
      <c r="I55" s="963"/>
      <c r="J55" s="963"/>
      <c r="K55" s="963"/>
      <c r="L55" s="964"/>
    </row>
    <row r="56" spans="2:12" x14ac:dyDescent="0.25">
      <c r="B56" s="956" t="s">
        <v>1631</v>
      </c>
      <c r="C56" s="957"/>
      <c r="D56" s="957"/>
      <c r="E56" s="957"/>
      <c r="F56" s="957"/>
      <c r="G56" s="957"/>
      <c r="H56" s="957"/>
      <c r="I56" s="957"/>
      <c r="J56" s="957"/>
      <c r="K56" s="957"/>
      <c r="L56" s="958"/>
    </row>
    <row r="57" spans="2:12" ht="20.100000000000001" customHeight="1" x14ac:dyDescent="0.25">
      <c r="B57" s="671" t="s">
        <v>1659</v>
      </c>
      <c r="C57" s="665"/>
      <c r="D57" s="665"/>
      <c r="E57" s="665"/>
      <c r="F57" s="665"/>
      <c r="G57" s="665"/>
      <c r="H57" s="665"/>
      <c r="I57" s="665"/>
      <c r="J57" s="665"/>
      <c r="K57" s="665"/>
      <c r="L57" s="670"/>
    </row>
    <row r="58" spans="2:12" x14ac:dyDescent="0.25">
      <c r="B58" s="959" t="s">
        <v>1632</v>
      </c>
      <c r="C58" s="960"/>
      <c r="D58" s="960"/>
      <c r="E58" s="960"/>
      <c r="F58" s="960"/>
      <c r="G58" s="960"/>
      <c r="H58" s="960"/>
      <c r="I58" s="960"/>
      <c r="J58" s="960"/>
      <c r="K58" s="960"/>
      <c r="L58" s="961"/>
    </row>
    <row r="59" spans="2:12" x14ac:dyDescent="0.25">
      <c r="B59" s="962" t="s">
        <v>1633</v>
      </c>
      <c r="C59" s="963"/>
      <c r="D59" s="963"/>
      <c r="E59" s="963"/>
      <c r="F59" s="963"/>
      <c r="G59" s="963"/>
      <c r="H59" s="963"/>
      <c r="I59" s="963"/>
      <c r="J59" s="963"/>
      <c r="K59" s="963"/>
      <c r="L59" s="964"/>
    </row>
    <row r="60" spans="2:12" x14ac:dyDescent="0.25">
      <c r="B60" s="962" t="s">
        <v>1634</v>
      </c>
      <c r="C60" s="963"/>
      <c r="D60" s="963"/>
      <c r="E60" s="963"/>
      <c r="F60" s="963"/>
      <c r="G60" s="963"/>
      <c r="H60" s="963"/>
      <c r="I60" s="963"/>
      <c r="J60" s="963"/>
      <c r="K60" s="963"/>
      <c r="L60" s="964"/>
    </row>
    <row r="61" spans="2:12" x14ac:dyDescent="0.25">
      <c r="B61" s="962" t="s">
        <v>1635</v>
      </c>
      <c r="C61" s="963"/>
      <c r="D61" s="963"/>
      <c r="E61" s="963"/>
      <c r="F61" s="963"/>
      <c r="G61" s="963"/>
      <c r="H61" s="963"/>
      <c r="I61" s="963"/>
      <c r="J61" s="963"/>
      <c r="K61" s="963"/>
      <c r="L61" s="964"/>
    </row>
    <row r="62" spans="2:12" x14ac:dyDescent="0.25">
      <c r="B62" s="962" t="s">
        <v>1636</v>
      </c>
      <c r="C62" s="963"/>
      <c r="D62" s="963"/>
      <c r="E62" s="963"/>
      <c r="F62" s="963"/>
      <c r="G62" s="963"/>
      <c r="H62" s="963"/>
      <c r="I62" s="963"/>
      <c r="J62" s="963"/>
      <c r="K62" s="963"/>
      <c r="L62" s="964"/>
    </row>
    <row r="63" spans="2:12" x14ac:dyDescent="0.25">
      <c r="B63" s="962" t="s">
        <v>1637</v>
      </c>
      <c r="C63" s="963"/>
      <c r="D63" s="963"/>
      <c r="E63" s="963"/>
      <c r="F63" s="963"/>
      <c r="G63" s="963"/>
      <c r="H63" s="963"/>
      <c r="I63" s="963"/>
      <c r="J63" s="963"/>
      <c r="K63" s="963"/>
      <c r="L63" s="964"/>
    </row>
    <row r="64" spans="2:12" x14ac:dyDescent="0.25">
      <c r="B64" s="962" t="s">
        <v>1638</v>
      </c>
      <c r="C64" s="963"/>
      <c r="D64" s="963"/>
      <c r="E64" s="963"/>
      <c r="F64" s="963"/>
      <c r="G64" s="963"/>
      <c r="H64" s="963"/>
      <c r="I64" s="963"/>
      <c r="J64" s="963"/>
      <c r="K64" s="963"/>
      <c r="L64" s="964"/>
    </row>
    <row r="65" spans="2:12" x14ac:dyDescent="0.25">
      <c r="B65" s="956" t="s">
        <v>1639</v>
      </c>
      <c r="C65" s="957"/>
      <c r="D65" s="957"/>
      <c r="E65" s="957"/>
      <c r="F65" s="957"/>
      <c r="G65" s="957"/>
      <c r="H65" s="957"/>
      <c r="I65" s="957"/>
      <c r="J65" s="957"/>
      <c r="K65" s="957"/>
      <c r="L65" s="958"/>
    </row>
    <row r="66" spans="2:12" ht="20.100000000000001" customHeight="1" x14ac:dyDescent="0.25">
      <c r="B66" s="671" t="s">
        <v>1660</v>
      </c>
      <c r="C66" s="668"/>
      <c r="D66" s="668"/>
      <c r="E66" s="668"/>
      <c r="F66" s="668"/>
      <c r="G66" s="668"/>
      <c r="H66" s="668"/>
      <c r="I66" s="668"/>
      <c r="J66" s="668"/>
      <c r="K66" s="668"/>
      <c r="L66" s="669"/>
    </row>
    <row r="67" spans="2:12" x14ac:dyDescent="0.25">
      <c r="B67" s="965" t="s">
        <v>1640</v>
      </c>
      <c r="C67" s="966"/>
      <c r="D67" s="966"/>
      <c r="E67" s="966"/>
      <c r="F67" s="966"/>
      <c r="G67" s="966"/>
      <c r="H67" s="966"/>
      <c r="I67" s="966"/>
      <c r="J67" s="966"/>
      <c r="K67" s="966"/>
      <c r="L67" s="967"/>
    </row>
    <row r="68" spans="2:12" ht="20.100000000000001" customHeight="1" x14ac:dyDescent="0.25">
      <c r="B68" s="671" t="s">
        <v>1661</v>
      </c>
      <c r="C68" s="666"/>
      <c r="D68" s="666"/>
      <c r="E68" s="666"/>
      <c r="F68" s="666"/>
      <c r="G68" s="666"/>
      <c r="H68" s="666"/>
      <c r="I68" s="666"/>
      <c r="J68" s="666"/>
      <c r="K68" s="666"/>
      <c r="L68" s="667"/>
    </row>
    <row r="69" spans="2:12" x14ac:dyDescent="0.25">
      <c r="B69" s="959" t="s">
        <v>1641</v>
      </c>
      <c r="C69" s="960"/>
      <c r="D69" s="960"/>
      <c r="E69" s="960"/>
      <c r="F69" s="960"/>
      <c r="G69" s="960"/>
      <c r="H69" s="960"/>
      <c r="I69" s="960"/>
      <c r="J69" s="960"/>
      <c r="K69" s="960"/>
      <c r="L69" s="961"/>
    </row>
    <row r="70" spans="2:12" x14ac:dyDescent="0.25">
      <c r="B70" s="962" t="s">
        <v>1642</v>
      </c>
      <c r="C70" s="963"/>
      <c r="D70" s="963"/>
      <c r="E70" s="963"/>
      <c r="F70" s="963"/>
      <c r="G70" s="963"/>
      <c r="H70" s="963"/>
      <c r="I70" s="963"/>
      <c r="J70" s="963"/>
      <c r="K70" s="963"/>
      <c r="L70" s="964"/>
    </row>
    <row r="71" spans="2:12" x14ac:dyDescent="0.25">
      <c r="B71" s="962" t="s">
        <v>1643</v>
      </c>
      <c r="C71" s="963"/>
      <c r="D71" s="963"/>
      <c r="E71" s="963"/>
      <c r="F71" s="963"/>
      <c r="G71" s="963"/>
      <c r="H71" s="963"/>
      <c r="I71" s="963"/>
      <c r="J71" s="963"/>
      <c r="K71" s="963"/>
      <c r="L71" s="964"/>
    </row>
    <row r="72" spans="2:12" x14ac:dyDescent="0.25">
      <c r="B72" s="962" t="s">
        <v>1644</v>
      </c>
      <c r="C72" s="963"/>
      <c r="D72" s="963"/>
      <c r="E72" s="963"/>
      <c r="F72" s="963"/>
      <c r="G72" s="963"/>
      <c r="H72" s="963"/>
      <c r="I72" s="963"/>
      <c r="J72" s="963"/>
      <c r="K72" s="963"/>
      <c r="L72" s="964"/>
    </row>
    <row r="73" spans="2:12" x14ac:dyDescent="0.25">
      <c r="B73" s="968" t="s">
        <v>1645</v>
      </c>
      <c r="C73" s="969"/>
      <c r="D73" s="969"/>
      <c r="E73" s="969"/>
      <c r="F73" s="969"/>
      <c r="G73" s="969"/>
      <c r="H73" s="969"/>
      <c r="I73" s="969"/>
      <c r="J73" s="969"/>
      <c r="K73" s="969"/>
      <c r="L73" s="970"/>
    </row>
    <row r="74" spans="2:12" x14ac:dyDescent="0.25">
      <c r="B74" s="962" t="s">
        <v>1646</v>
      </c>
      <c r="C74" s="963"/>
      <c r="D74" s="963"/>
      <c r="E74" s="963"/>
      <c r="F74" s="963"/>
      <c r="G74" s="963"/>
      <c r="H74" s="963"/>
      <c r="I74" s="963"/>
      <c r="J74" s="963"/>
      <c r="K74" s="963"/>
      <c r="L74" s="964"/>
    </row>
    <row r="75" spans="2:12" x14ac:dyDescent="0.25">
      <c r="B75" s="962" t="s">
        <v>1647</v>
      </c>
      <c r="C75" s="963"/>
      <c r="D75" s="963"/>
      <c r="E75" s="963"/>
      <c r="F75" s="963"/>
      <c r="G75" s="963"/>
      <c r="H75" s="963"/>
      <c r="I75" s="963"/>
      <c r="J75" s="963"/>
      <c r="K75" s="963"/>
      <c r="L75" s="964"/>
    </row>
    <row r="76" spans="2:12" x14ac:dyDescent="0.25">
      <c r="B76" s="962" t="s">
        <v>1648</v>
      </c>
      <c r="C76" s="963"/>
      <c r="D76" s="963"/>
      <c r="E76" s="963"/>
      <c r="F76" s="963"/>
      <c r="G76" s="963"/>
      <c r="H76" s="963"/>
      <c r="I76" s="963"/>
      <c r="J76" s="963"/>
      <c r="K76" s="963"/>
      <c r="L76" s="964"/>
    </row>
    <row r="77" spans="2:12" x14ac:dyDescent="0.25">
      <c r="B77" s="956" t="s">
        <v>1649</v>
      </c>
      <c r="C77" s="957"/>
      <c r="D77" s="957"/>
      <c r="E77" s="957"/>
      <c r="F77" s="957"/>
      <c r="G77" s="957"/>
      <c r="H77" s="957"/>
      <c r="I77" s="957"/>
      <c r="J77" s="957"/>
      <c r="K77" s="957"/>
      <c r="L77" s="958"/>
    </row>
    <row r="78" spans="2:12" ht="20.100000000000001" customHeight="1" x14ac:dyDescent="0.25">
      <c r="B78" s="671" t="s">
        <v>1662</v>
      </c>
      <c r="C78" s="665"/>
      <c r="D78" s="665"/>
      <c r="E78" s="665"/>
      <c r="F78" s="665"/>
      <c r="G78" s="665"/>
      <c r="H78" s="665"/>
      <c r="I78" s="665"/>
      <c r="J78" s="665"/>
      <c r="K78" s="665"/>
      <c r="L78" s="670"/>
    </row>
    <row r="79" spans="2:12" x14ac:dyDescent="0.25">
      <c r="B79" s="959" t="s">
        <v>1362</v>
      </c>
      <c r="C79" s="960"/>
      <c r="D79" s="960"/>
      <c r="E79" s="960"/>
      <c r="F79" s="960"/>
      <c r="G79" s="960"/>
      <c r="H79" s="960"/>
      <c r="I79" s="960"/>
      <c r="J79" s="960"/>
      <c r="K79" s="960"/>
      <c r="L79" s="961"/>
    </row>
    <row r="80" spans="2:12" x14ac:dyDescent="0.25">
      <c r="B80" s="962" t="s">
        <v>1363</v>
      </c>
      <c r="C80" s="963"/>
      <c r="D80" s="963"/>
      <c r="E80" s="963"/>
      <c r="F80" s="963"/>
      <c r="G80" s="963"/>
      <c r="H80" s="963"/>
      <c r="I80" s="963"/>
      <c r="J80" s="963"/>
      <c r="K80" s="963"/>
      <c r="L80" s="964"/>
    </row>
    <row r="81" spans="2:12" x14ac:dyDescent="0.25">
      <c r="B81" s="962" t="s">
        <v>1364</v>
      </c>
      <c r="C81" s="963"/>
      <c r="D81" s="963"/>
      <c r="E81" s="963"/>
      <c r="F81" s="963"/>
      <c r="G81" s="963"/>
      <c r="H81" s="963"/>
      <c r="I81" s="963"/>
      <c r="J81" s="963"/>
      <c r="K81" s="963"/>
      <c r="L81" s="964"/>
    </row>
    <row r="82" spans="2:12" x14ac:dyDescent="0.25">
      <c r="B82" s="962" t="s">
        <v>1365</v>
      </c>
      <c r="C82" s="963"/>
      <c r="D82" s="963"/>
      <c r="E82" s="963"/>
      <c r="F82" s="963"/>
      <c r="G82" s="963"/>
      <c r="H82" s="963"/>
      <c r="I82" s="963"/>
      <c r="J82" s="963"/>
      <c r="K82" s="963"/>
      <c r="L82" s="964"/>
    </row>
    <row r="83" spans="2:12" x14ac:dyDescent="0.25">
      <c r="B83" s="962" t="s">
        <v>1366</v>
      </c>
      <c r="C83" s="963"/>
      <c r="D83" s="963"/>
      <c r="E83" s="963"/>
      <c r="F83" s="963"/>
      <c r="G83" s="963"/>
      <c r="H83" s="963"/>
      <c r="I83" s="963"/>
      <c r="J83" s="963"/>
      <c r="K83" s="963"/>
      <c r="L83" s="964"/>
    </row>
    <row r="84" spans="2:12" x14ac:dyDescent="0.25">
      <c r="B84" s="956" t="s">
        <v>1367</v>
      </c>
      <c r="C84" s="957"/>
      <c r="D84" s="957"/>
      <c r="E84" s="957"/>
      <c r="F84" s="957"/>
      <c r="G84" s="957"/>
      <c r="H84" s="957"/>
      <c r="I84" s="957"/>
      <c r="J84" s="957"/>
      <c r="K84" s="957"/>
      <c r="L84" s="958"/>
    </row>
    <row r="85" spans="2:12" ht="20.100000000000001" customHeight="1" x14ac:dyDescent="0.25">
      <c r="B85" s="671" t="s">
        <v>1663</v>
      </c>
      <c r="C85" s="665"/>
      <c r="D85" s="665"/>
      <c r="E85" s="665"/>
      <c r="F85" s="665"/>
      <c r="G85" s="665"/>
      <c r="H85" s="665"/>
      <c r="I85" s="665"/>
      <c r="J85" s="665"/>
      <c r="K85" s="665"/>
      <c r="L85" s="670"/>
    </row>
    <row r="86" spans="2:12" x14ac:dyDescent="0.25">
      <c r="B86" s="959" t="s">
        <v>1134</v>
      </c>
      <c r="C86" s="960"/>
      <c r="D86" s="960"/>
      <c r="E86" s="960"/>
      <c r="F86" s="960"/>
      <c r="G86" s="960"/>
      <c r="H86" s="960"/>
      <c r="I86" s="960"/>
      <c r="J86" s="960"/>
      <c r="K86" s="960"/>
      <c r="L86" s="961"/>
    </row>
    <row r="87" spans="2:12" x14ac:dyDescent="0.25">
      <c r="B87" s="962" t="s">
        <v>1135</v>
      </c>
      <c r="C87" s="963"/>
      <c r="D87" s="963"/>
      <c r="E87" s="963"/>
      <c r="F87" s="963"/>
      <c r="G87" s="963"/>
      <c r="H87" s="963"/>
      <c r="I87" s="963"/>
      <c r="J87" s="963"/>
      <c r="K87" s="963"/>
      <c r="L87" s="964"/>
    </row>
    <row r="88" spans="2:12" x14ac:dyDescent="0.25">
      <c r="B88" s="962" t="s">
        <v>1136</v>
      </c>
      <c r="C88" s="963"/>
      <c r="D88" s="963"/>
      <c r="E88" s="963"/>
      <c r="F88" s="963"/>
      <c r="G88" s="963"/>
      <c r="H88" s="963"/>
      <c r="I88" s="963"/>
      <c r="J88" s="963"/>
      <c r="K88" s="963"/>
      <c r="L88" s="964"/>
    </row>
    <row r="89" spans="2:12" x14ac:dyDescent="0.25">
      <c r="B89" s="962" t="s">
        <v>1137</v>
      </c>
      <c r="C89" s="963"/>
      <c r="D89" s="963"/>
      <c r="E89" s="963"/>
      <c r="F89" s="963"/>
      <c r="G89" s="963"/>
      <c r="H89" s="963"/>
      <c r="I89" s="963"/>
      <c r="J89" s="963"/>
      <c r="K89" s="963"/>
      <c r="L89" s="964"/>
    </row>
    <row r="90" spans="2:12" x14ac:dyDescent="0.25">
      <c r="B90" s="962" t="s">
        <v>1138</v>
      </c>
      <c r="C90" s="963"/>
      <c r="D90" s="963"/>
      <c r="E90" s="963"/>
      <c r="F90" s="963"/>
      <c r="G90" s="963"/>
      <c r="H90" s="963"/>
      <c r="I90" s="963"/>
      <c r="J90" s="963"/>
      <c r="K90" s="963"/>
      <c r="L90" s="964"/>
    </row>
    <row r="91" spans="2:12" x14ac:dyDescent="0.25">
      <c r="B91" s="962" t="s">
        <v>1139</v>
      </c>
      <c r="C91" s="963"/>
      <c r="D91" s="963"/>
      <c r="E91" s="963"/>
      <c r="F91" s="963"/>
      <c r="G91" s="963"/>
      <c r="H91" s="963"/>
      <c r="I91" s="963"/>
      <c r="J91" s="963"/>
      <c r="K91" s="963"/>
      <c r="L91" s="964"/>
    </row>
    <row r="92" spans="2:12" x14ac:dyDescent="0.25">
      <c r="B92" s="956" t="s">
        <v>1140</v>
      </c>
      <c r="C92" s="957"/>
      <c r="D92" s="957"/>
      <c r="E92" s="957"/>
      <c r="F92" s="957"/>
      <c r="G92" s="957"/>
      <c r="H92" s="957"/>
      <c r="I92" s="957"/>
      <c r="J92" s="957"/>
      <c r="K92" s="957"/>
      <c r="L92" s="958"/>
    </row>
    <row r="93" spans="2:12" ht="20.100000000000001" customHeight="1" x14ac:dyDescent="0.25">
      <c r="B93" s="671" t="s">
        <v>273</v>
      </c>
      <c r="C93" s="665"/>
      <c r="D93" s="665"/>
      <c r="E93" s="665"/>
      <c r="F93" s="665"/>
      <c r="G93" s="665"/>
      <c r="H93" s="665"/>
      <c r="I93" s="665"/>
      <c r="J93" s="665"/>
      <c r="K93" s="665"/>
      <c r="L93" s="670"/>
    </row>
    <row r="94" spans="2:12" x14ac:dyDescent="0.25">
      <c r="B94" s="959" t="s">
        <v>1436</v>
      </c>
      <c r="C94" s="960"/>
      <c r="D94" s="960"/>
      <c r="E94" s="960"/>
      <c r="F94" s="960"/>
      <c r="G94" s="960"/>
      <c r="H94" s="960"/>
      <c r="I94" s="960"/>
      <c r="J94" s="960"/>
      <c r="K94" s="960"/>
      <c r="L94" s="961"/>
    </row>
    <row r="95" spans="2:12" x14ac:dyDescent="0.25">
      <c r="B95" s="956" t="s">
        <v>1437</v>
      </c>
      <c r="C95" s="957"/>
      <c r="D95" s="957"/>
      <c r="E95" s="957"/>
      <c r="F95" s="957"/>
      <c r="G95" s="957"/>
      <c r="H95" s="957"/>
      <c r="I95" s="957"/>
      <c r="J95" s="957"/>
      <c r="K95" s="957"/>
      <c r="L95" s="958"/>
    </row>
    <row r="96" spans="2:12" ht="20.100000000000001" customHeight="1" x14ac:dyDescent="0.25">
      <c r="B96" s="671" t="s">
        <v>1664</v>
      </c>
      <c r="C96" s="665"/>
      <c r="D96" s="665"/>
      <c r="E96" s="665"/>
      <c r="F96" s="665"/>
      <c r="G96" s="665"/>
      <c r="H96" s="665"/>
      <c r="I96" s="665"/>
      <c r="J96" s="665"/>
      <c r="K96" s="665"/>
      <c r="L96" s="670"/>
    </row>
    <row r="97" spans="2:12" x14ac:dyDescent="0.25">
      <c r="B97" s="959" t="s">
        <v>1463</v>
      </c>
      <c r="C97" s="960"/>
      <c r="D97" s="960"/>
      <c r="E97" s="960"/>
      <c r="F97" s="960"/>
      <c r="G97" s="960"/>
      <c r="H97" s="960"/>
      <c r="I97" s="960"/>
      <c r="J97" s="960"/>
      <c r="K97" s="960"/>
      <c r="L97" s="961"/>
    </row>
    <row r="98" spans="2:12" x14ac:dyDescent="0.25">
      <c r="B98" s="962" t="s">
        <v>1464</v>
      </c>
      <c r="C98" s="963"/>
      <c r="D98" s="963"/>
      <c r="E98" s="963"/>
      <c r="F98" s="963"/>
      <c r="G98" s="963"/>
      <c r="H98" s="963"/>
      <c r="I98" s="963"/>
      <c r="J98" s="963"/>
      <c r="K98" s="963"/>
      <c r="L98" s="964"/>
    </row>
    <row r="99" spans="2:12" x14ac:dyDescent="0.25">
      <c r="B99" s="962" t="s">
        <v>1465</v>
      </c>
      <c r="C99" s="963"/>
      <c r="D99" s="963"/>
      <c r="E99" s="963"/>
      <c r="F99" s="963"/>
      <c r="G99" s="963"/>
      <c r="H99" s="963"/>
      <c r="I99" s="963"/>
      <c r="J99" s="963"/>
      <c r="K99" s="963"/>
      <c r="L99" s="964"/>
    </row>
    <row r="100" spans="2:12" x14ac:dyDescent="0.25">
      <c r="B100" s="962" t="s">
        <v>1466</v>
      </c>
      <c r="C100" s="963"/>
      <c r="D100" s="963"/>
      <c r="E100" s="963"/>
      <c r="F100" s="963"/>
      <c r="G100" s="963"/>
      <c r="H100" s="963"/>
      <c r="I100" s="963"/>
      <c r="J100" s="963"/>
      <c r="K100" s="963"/>
      <c r="L100" s="964"/>
    </row>
    <row r="101" spans="2:12" x14ac:dyDescent="0.25">
      <c r="B101" s="962" t="s">
        <v>1467</v>
      </c>
      <c r="C101" s="963"/>
      <c r="D101" s="963"/>
      <c r="E101" s="963"/>
      <c r="F101" s="963"/>
      <c r="G101" s="963"/>
      <c r="H101" s="963"/>
      <c r="I101" s="963"/>
      <c r="J101" s="963"/>
      <c r="K101" s="963"/>
      <c r="L101" s="964"/>
    </row>
    <row r="102" spans="2:12" x14ac:dyDescent="0.25">
      <c r="B102" s="956" t="s">
        <v>1468</v>
      </c>
      <c r="C102" s="957"/>
      <c r="D102" s="957"/>
      <c r="E102" s="957"/>
      <c r="F102" s="957"/>
      <c r="G102" s="957"/>
      <c r="H102" s="957"/>
      <c r="I102" s="957"/>
      <c r="J102" s="957"/>
      <c r="K102" s="957"/>
      <c r="L102" s="958"/>
    </row>
    <row r="103" spans="2:12" ht="20.100000000000001" customHeight="1" x14ac:dyDescent="0.25">
      <c r="B103" s="671" t="s">
        <v>1665</v>
      </c>
      <c r="C103" s="665"/>
      <c r="D103" s="665"/>
      <c r="E103" s="665"/>
      <c r="F103" s="665"/>
      <c r="G103" s="665"/>
      <c r="H103" s="665"/>
      <c r="I103" s="665"/>
      <c r="J103" s="665"/>
      <c r="K103" s="665"/>
      <c r="L103" s="670"/>
    </row>
    <row r="104" spans="2:12" x14ac:dyDescent="0.25">
      <c r="B104" s="959" t="s">
        <v>1588</v>
      </c>
      <c r="C104" s="960"/>
      <c r="D104" s="960"/>
      <c r="E104" s="960"/>
      <c r="F104" s="960"/>
      <c r="G104" s="960"/>
      <c r="H104" s="960"/>
      <c r="I104" s="960"/>
      <c r="J104" s="960"/>
      <c r="K104" s="960"/>
      <c r="L104" s="961"/>
    </row>
    <row r="105" spans="2:12" x14ac:dyDescent="0.25">
      <c r="B105" s="962" t="s">
        <v>1589</v>
      </c>
      <c r="C105" s="963"/>
      <c r="D105" s="963"/>
      <c r="E105" s="963"/>
      <c r="F105" s="963"/>
      <c r="G105" s="963"/>
      <c r="H105" s="963"/>
      <c r="I105" s="963"/>
      <c r="J105" s="963"/>
      <c r="K105" s="963"/>
      <c r="L105" s="964"/>
    </row>
    <row r="106" spans="2:12" x14ac:dyDescent="0.25">
      <c r="B106" s="962" t="s">
        <v>1590</v>
      </c>
      <c r="C106" s="963"/>
      <c r="D106" s="963"/>
      <c r="E106" s="963"/>
      <c r="F106" s="963"/>
      <c r="G106" s="963"/>
      <c r="H106" s="963"/>
      <c r="I106" s="963"/>
      <c r="J106" s="963"/>
      <c r="K106" s="963"/>
      <c r="L106" s="964"/>
    </row>
    <row r="107" spans="2:12" x14ac:dyDescent="0.25">
      <c r="B107" s="956" t="s">
        <v>1591</v>
      </c>
      <c r="C107" s="957"/>
      <c r="D107" s="957"/>
      <c r="E107" s="957"/>
      <c r="F107" s="957"/>
      <c r="G107" s="957"/>
      <c r="H107" s="957"/>
      <c r="I107" s="957"/>
      <c r="J107" s="957"/>
      <c r="K107" s="957"/>
      <c r="L107" s="958"/>
    </row>
    <row r="109" spans="2:12" ht="20.100000000000001" customHeight="1" x14ac:dyDescent="0.25">
      <c r="B109" s="671" t="s">
        <v>1795</v>
      </c>
      <c r="C109" s="665"/>
      <c r="D109" s="665"/>
      <c r="E109" s="665"/>
      <c r="F109" s="665"/>
      <c r="G109" s="665"/>
      <c r="H109" s="665"/>
      <c r="I109" s="665"/>
      <c r="J109" s="665"/>
      <c r="K109" s="665"/>
      <c r="L109" s="670"/>
    </row>
    <row r="110" spans="2:12" x14ac:dyDescent="0.25">
      <c r="B110" s="953" t="s">
        <v>1796</v>
      </c>
      <c r="C110" s="954"/>
      <c r="D110" s="954"/>
      <c r="E110" s="954"/>
      <c r="F110" s="954"/>
      <c r="G110" s="954"/>
      <c r="H110" s="954"/>
      <c r="I110" s="954"/>
      <c r="J110" s="954"/>
      <c r="K110" s="954"/>
      <c r="L110" s="955"/>
    </row>
    <row r="111" spans="2:12" x14ac:dyDescent="0.25">
      <c r="B111" s="953" t="s">
        <v>1797</v>
      </c>
      <c r="C111" s="954"/>
      <c r="D111" s="954"/>
      <c r="E111" s="954"/>
      <c r="F111" s="954"/>
      <c r="G111" s="954"/>
      <c r="H111" s="954"/>
      <c r="I111" s="954"/>
      <c r="J111" s="954"/>
      <c r="K111" s="954"/>
      <c r="L111" s="955"/>
    </row>
    <row r="112" spans="2:12" x14ac:dyDescent="0.25">
      <c r="B112" s="953" t="s">
        <v>1798</v>
      </c>
      <c r="C112" s="954"/>
      <c r="D112" s="954"/>
      <c r="E112" s="954"/>
      <c r="F112" s="954"/>
      <c r="G112" s="954"/>
      <c r="H112" s="954"/>
      <c r="I112" s="954"/>
      <c r="J112" s="954"/>
      <c r="K112" s="954"/>
      <c r="L112" s="955"/>
    </row>
    <row r="113" spans="2:12" x14ac:dyDescent="0.25">
      <c r="B113" s="953" t="s">
        <v>1799</v>
      </c>
      <c r="C113" s="954"/>
      <c r="D113" s="954"/>
      <c r="E113" s="954"/>
      <c r="F113" s="954"/>
      <c r="G113" s="954"/>
      <c r="H113" s="954"/>
      <c r="I113" s="954"/>
      <c r="J113" s="954"/>
      <c r="K113" s="954"/>
      <c r="L113" s="955"/>
    </row>
    <row r="114" spans="2:12" x14ac:dyDescent="0.25">
      <c r="B114" s="953" t="s">
        <v>1800</v>
      </c>
      <c r="C114" s="954"/>
      <c r="D114" s="954"/>
      <c r="E114" s="954"/>
      <c r="F114" s="954"/>
      <c r="G114" s="954"/>
      <c r="H114" s="954"/>
      <c r="I114" s="954"/>
      <c r="J114" s="954"/>
      <c r="K114" s="954"/>
      <c r="L114" s="955"/>
    </row>
    <row r="115" spans="2:12" x14ac:dyDescent="0.25">
      <c r="B115" s="953" t="s">
        <v>1801</v>
      </c>
      <c r="C115" s="954"/>
      <c r="D115" s="954"/>
      <c r="E115" s="954"/>
      <c r="F115" s="954"/>
      <c r="G115" s="954"/>
      <c r="H115" s="954"/>
      <c r="I115" s="954"/>
      <c r="J115" s="954"/>
      <c r="K115" s="954"/>
      <c r="L115" s="955"/>
    </row>
    <row r="116" spans="2:12" x14ac:dyDescent="0.25">
      <c r="B116" s="953" t="s">
        <v>1802</v>
      </c>
      <c r="C116" s="954"/>
      <c r="D116" s="954"/>
      <c r="E116" s="954"/>
      <c r="F116" s="954"/>
      <c r="G116" s="954"/>
      <c r="H116" s="954"/>
      <c r="I116" s="954"/>
      <c r="J116" s="954"/>
      <c r="K116" s="954"/>
      <c r="L116" s="955"/>
    </row>
    <row r="117" spans="2:12" x14ac:dyDescent="0.25">
      <c r="B117" s="953" t="s">
        <v>1803</v>
      </c>
      <c r="C117" s="954"/>
      <c r="D117" s="954"/>
      <c r="E117" s="954"/>
      <c r="F117" s="954"/>
      <c r="G117" s="954"/>
      <c r="H117" s="954"/>
      <c r="I117" s="954"/>
      <c r="J117" s="954"/>
      <c r="K117" s="954"/>
      <c r="L117" s="955"/>
    </row>
    <row r="119" spans="2:12" x14ac:dyDescent="0.25">
      <c r="B119" s="671" t="s">
        <v>2059</v>
      </c>
    </row>
    <row r="120" spans="2:12" x14ac:dyDescent="0.25">
      <c r="B120" s="953" t="s">
        <v>2060</v>
      </c>
      <c r="C120" s="954"/>
      <c r="D120" s="954"/>
      <c r="E120" s="954"/>
      <c r="F120" s="954"/>
      <c r="G120" s="954"/>
      <c r="H120" s="954"/>
      <c r="I120" s="954"/>
      <c r="J120" s="954"/>
      <c r="K120" s="954"/>
      <c r="L120" s="955"/>
    </row>
    <row r="121" spans="2:12" x14ac:dyDescent="0.25">
      <c r="B121" s="953" t="s">
        <v>2061</v>
      </c>
      <c r="C121" s="954"/>
      <c r="D121" s="954"/>
      <c r="E121" s="954"/>
      <c r="F121" s="954"/>
      <c r="G121" s="954"/>
      <c r="H121" s="954"/>
      <c r="I121" s="954"/>
      <c r="J121" s="954"/>
      <c r="K121" s="954"/>
      <c r="L121" s="955"/>
    </row>
    <row r="122" spans="2:12" x14ac:dyDescent="0.25">
      <c r="B122" s="953" t="s">
        <v>2062</v>
      </c>
      <c r="C122" s="954"/>
      <c r="D122" s="954"/>
      <c r="E122" s="954"/>
      <c r="F122" s="954"/>
      <c r="G122" s="954"/>
      <c r="H122" s="954"/>
      <c r="I122" s="954"/>
      <c r="J122" s="954"/>
      <c r="K122" s="954"/>
      <c r="L122" s="955"/>
    </row>
    <row r="123" spans="2:12" x14ac:dyDescent="0.25">
      <c r="B123" s="953" t="s">
        <v>2063</v>
      </c>
      <c r="C123" s="954"/>
      <c r="D123" s="954"/>
      <c r="E123" s="954"/>
      <c r="F123" s="954"/>
      <c r="G123" s="954"/>
      <c r="H123" s="954"/>
      <c r="I123" s="954"/>
      <c r="J123" s="954"/>
      <c r="K123" s="954"/>
      <c r="L123" s="955"/>
    </row>
    <row r="124" spans="2:12" x14ac:dyDescent="0.25">
      <c r="B124" s="1406" t="s">
        <v>2064</v>
      </c>
      <c r="C124" s="1407"/>
      <c r="D124" s="1407"/>
      <c r="E124" s="1407"/>
      <c r="F124" s="1407"/>
      <c r="G124" s="1407"/>
      <c r="H124" s="1407"/>
      <c r="I124" s="1407"/>
      <c r="J124" s="1407"/>
      <c r="K124" s="1407"/>
      <c r="L124" s="1408"/>
    </row>
  </sheetData>
  <mergeCells count="101">
    <mergeCell ref="B120:L120"/>
    <mergeCell ref="B121:L121"/>
    <mergeCell ref="B122:L122"/>
    <mergeCell ref="B123:L123"/>
    <mergeCell ref="B124:L124"/>
    <mergeCell ref="B9:L9"/>
    <mergeCell ref="B3:L3"/>
    <mergeCell ref="B4:L4"/>
    <mergeCell ref="B5:L5"/>
    <mergeCell ref="B6:L6"/>
    <mergeCell ref="B7:L7"/>
    <mergeCell ref="B24:L24"/>
    <mergeCell ref="B10:L10"/>
    <mergeCell ref="B12:L12"/>
    <mergeCell ref="B13:L13"/>
    <mergeCell ref="B14:L14"/>
    <mergeCell ref="B15:L15"/>
    <mergeCell ref="B16:L16"/>
    <mergeCell ref="B17:L17"/>
    <mergeCell ref="B19:L19"/>
    <mergeCell ref="B20:L20"/>
    <mergeCell ref="B21:L21"/>
    <mergeCell ref="B23:L23"/>
    <mergeCell ref="B31:L31"/>
    <mergeCell ref="B32:L32"/>
    <mergeCell ref="B33:L33"/>
    <mergeCell ref="B34:L34"/>
    <mergeCell ref="B26:L26"/>
    <mergeCell ref="B27:L27"/>
    <mergeCell ref="B28:L28"/>
    <mergeCell ref="B29:L29"/>
    <mergeCell ref="B47:L47"/>
    <mergeCell ref="B36:L36"/>
    <mergeCell ref="B37:L37"/>
    <mergeCell ref="B38:L38"/>
    <mergeCell ref="B39:L39"/>
    <mergeCell ref="B40:L40"/>
    <mergeCell ref="B41:L41"/>
    <mergeCell ref="B42:L42"/>
    <mergeCell ref="B43:L43"/>
    <mergeCell ref="B44:L44"/>
    <mergeCell ref="B45:L45"/>
    <mergeCell ref="B46:L46"/>
    <mergeCell ref="B63:L63"/>
    <mergeCell ref="B64:L64"/>
    <mergeCell ref="B56:L56"/>
    <mergeCell ref="B48:L48"/>
    <mergeCell ref="B49:L49"/>
    <mergeCell ref="B51:L51"/>
    <mergeCell ref="B52:L52"/>
    <mergeCell ref="B54:L54"/>
    <mergeCell ref="B55:L55"/>
    <mergeCell ref="B58:L58"/>
    <mergeCell ref="B59:L59"/>
    <mergeCell ref="B60:L60"/>
    <mergeCell ref="B61:L61"/>
    <mergeCell ref="B62:L62"/>
    <mergeCell ref="B79:L79"/>
    <mergeCell ref="B65:L65"/>
    <mergeCell ref="B67:L67"/>
    <mergeCell ref="B69:L69"/>
    <mergeCell ref="B70:L70"/>
    <mergeCell ref="B71:L71"/>
    <mergeCell ref="B72:L72"/>
    <mergeCell ref="B73:L73"/>
    <mergeCell ref="B74:L74"/>
    <mergeCell ref="B75:L75"/>
    <mergeCell ref="B76:L76"/>
    <mergeCell ref="B77:L77"/>
    <mergeCell ref="B92:L92"/>
    <mergeCell ref="B80:L80"/>
    <mergeCell ref="B81:L81"/>
    <mergeCell ref="B82:L82"/>
    <mergeCell ref="B83:L83"/>
    <mergeCell ref="B84:L84"/>
    <mergeCell ref="B86:L86"/>
    <mergeCell ref="B87:L87"/>
    <mergeCell ref="B88:L88"/>
    <mergeCell ref="B89:L89"/>
    <mergeCell ref="B90:L90"/>
    <mergeCell ref="B91:L91"/>
    <mergeCell ref="B107:L107"/>
    <mergeCell ref="B94:L94"/>
    <mergeCell ref="B95:L95"/>
    <mergeCell ref="B97:L97"/>
    <mergeCell ref="B98:L98"/>
    <mergeCell ref="B99:L99"/>
    <mergeCell ref="B100:L100"/>
    <mergeCell ref="B101:L101"/>
    <mergeCell ref="B102:L102"/>
    <mergeCell ref="B104:L104"/>
    <mergeCell ref="B105:L105"/>
    <mergeCell ref="B106:L106"/>
    <mergeCell ref="B115:L115"/>
    <mergeCell ref="B116:L116"/>
    <mergeCell ref="B117:L117"/>
    <mergeCell ref="B110:L110"/>
    <mergeCell ref="B111:L111"/>
    <mergeCell ref="B112:L112"/>
    <mergeCell ref="B113:L113"/>
    <mergeCell ref="B114:L114"/>
  </mergeCells>
  <hyperlinks>
    <hyperlink ref="B3:L3" location="'EU OV1'!A1" display="Template EU OV1 – Overview of total risk exposure amounts" xr:uid="{24691770-1D61-440F-88E2-A8686BBE1BCE}"/>
    <hyperlink ref="B4:L4" location="'EU KM1'!A1" display="Template EU KM1 - Key metrics template" xr:uid="{39260DA4-BBC2-41F8-93A7-6D39C65F4342}"/>
    <hyperlink ref="B5:L5" location="'EU INS1'!A1" display="Template EU INS1 - Insurance participations" xr:uid="{9204C56B-6D65-4B71-AD25-9D78C92ABA90}"/>
    <hyperlink ref="B6:L6" location="'EU INS2'!A1" display="Template EU INS2 - Financial conglomerates information on own funds and capital adequacy ratio" xr:uid="{AA8E39C0-B811-4966-ACA3-E804555B56F5}"/>
    <hyperlink ref="B7:L7" location="'EU OVC'!A1" display="Table EU OVC - ICAAP information" xr:uid="{E2AB6AE5-E411-4752-A8F9-C0CCF3BF2FD8}"/>
    <hyperlink ref="B9:L9" location="'EU OVA'!A1" display="Table EU OVA - Institution risk management approach" xr:uid="{12A025C9-DFE6-4C59-B97E-C93F2DFE7D6B}"/>
    <hyperlink ref="B10:L10" location="'EU OVB'!A1" display="Table EU OVB - Disclosure on governance arrangements" xr:uid="{277B4D67-6706-4DCA-B2FA-EA98E1EC2AF3}"/>
    <hyperlink ref="B12:L12" location="'EU LI1'!A1" display="Template EU LI1 - Differences between the accounting scope and the scope of prudential consolidation and mapping of financial statement categories with regulatory risk categories" xr:uid="{CA157A2D-168B-4250-BEB5-0DEEE2D9E23E}"/>
    <hyperlink ref="B13:L13" location="'EU LI2'!A1" display="Template EU LI2 - Main sources of differences between regulatory exposure amounts and carrying values in financial statements " xr:uid="{34D4D1B5-CA29-495A-99EB-0F1B47613B5B}"/>
    <hyperlink ref="B14:L14" location="'EU LI3'!A1" display="Template EU LI3 - Outline of the differences in the scopes of consolidation (entity by entity) " xr:uid="{B7324C9A-81B2-49AF-BE02-234B3C0114D8}"/>
    <hyperlink ref="B15:L15" location="'EU LIA'!A1" display="Table EU LIA - Explanations of differences between accounting and regulatory exposure amounts" xr:uid="{A43DFF1A-3B6D-4A5B-8FBE-56846678A275}"/>
    <hyperlink ref="B16:L16" location="'EU LIB'!A1" display="Table EU LIB - Other qualitative information on the scope of application" xr:uid="{16ABA931-6177-46C7-AE7B-9DD02DF39E8E}"/>
    <hyperlink ref="B17:L17" location="'EU PV1'!A1" display="Template EU PV1 - Prudent valuation adjustments (PVA)" xr:uid="{EE265F0A-3EE8-49B8-B67E-9B35B218447F}"/>
    <hyperlink ref="B19:L19" location="'EU CC1'!A1" display="Template EU CC1 - Composition of regulatory own funds" xr:uid="{1BA59851-C5C4-4235-9717-E07175FEF649}"/>
    <hyperlink ref="B20:L20" location="'EU CC2'!A1" display="Template EU CC2 - reconciliation of regulatory own funds to balance sheet in the audited financial statements" xr:uid="{908239C5-9AB8-412D-A342-A11D8A71D29E}"/>
    <hyperlink ref="B21:L21" location="'EU CCA'!A1" display="Template EU CCA: Main features of regulatory own funds instruments and eligible liabilities instruments" xr:uid="{8A402735-E09D-461E-BA43-C810B9C303F8}"/>
    <hyperlink ref="B23:L23" location="'EU CCyB1'!A1" display="Template EU CCyB1 - Geographical distribution of credit exposures relevant for the calculation of the countercyclical buffer" xr:uid="{A60FC1C5-5D33-45A0-AF90-BBA231B80E0F}"/>
    <hyperlink ref="B24:L24" location="'EU CCyB2'!A1" display="Template EU CCyB2 - Amount of institution-specific countercyclical capital buffer" xr:uid="{D970A0A7-C26C-4F7D-9602-1A52AECB3FDF}"/>
    <hyperlink ref="B26:L26" location="'EU LR1'!A1" display="Template EU LR1 - LRSum: Summary reconciliation of accounting assets and leverage ratio exposures" xr:uid="{446BD9A6-740F-47AB-BCD7-9A0D4FAB388F}"/>
    <hyperlink ref="B27:L27" location="'EU LR2'!A1" display="Template EU LR2 - LRCom: Leverage ratio common disclosure" xr:uid="{EED9B209-1E91-40F7-8B84-722B9BEA6CE8}"/>
    <hyperlink ref="B28:L28" location="'EU LR3'!A1" display="Template EU LR3 - LRSpl: Split-up of on balance sheet exposures (excluding derivatives, SFTs and exempted exposures)" xr:uid="{47CD57A5-4370-43C9-A5A7-C2136F55A1BE}"/>
    <hyperlink ref="B29:L29" location="'EU LRA'!A1" display="Table EU LRA: Disclosure of LR qualitative information" xr:uid="{60DF79B2-BC68-4258-B31A-B55AF6D5E25B}"/>
    <hyperlink ref="B31:L31" location="'EU LIQA'!A1" display="Table EU LIQA - Liquidity risk management " xr:uid="{E6CD379D-C74B-49E5-A704-091EC6DF1831}"/>
    <hyperlink ref="B32:L32" location="'EU LIQ1'!A1" display="Templates EU LIQ1 - Quantitative information of LCR" xr:uid="{263B8AED-40E2-427D-A13C-588C0B2A275D}"/>
    <hyperlink ref="B33:L33" location="'EU LIQB'!A1" display="Table EU LIQB  on qualitative information on LCR, which complements template EU LIQ1." xr:uid="{69C52007-CC14-455B-9972-BDF9C3D9E6C0}"/>
    <hyperlink ref="B34:L34" location="'EU LIQ2'!A1" display="Template EU LIQ2: Net Stable Funding Ratio " xr:uid="{F1876792-DAF2-45BA-A62B-B6BE0ED27CDB}"/>
    <hyperlink ref="B43:L43" location="'EU CQ2'!A1" display="Template EU CQ2: Quality of forbearance" xr:uid="{AC59DE8F-4999-490C-8C1D-B28A433E5E04}"/>
    <hyperlink ref="B45:L45" location="'EU CQ4'!A1" display="Template EU CQ4: Quality of non-performing exposures by geography " xr:uid="{C8D032D0-FD5D-4C52-BCDC-7B2C7EC5760B}"/>
    <hyperlink ref="B46:L46" location="'EU CQ5'!A1" display="Template EU CQ5: Credit quality of loans and advances by industry" xr:uid="{210DECAA-901A-49D9-A749-DF7526E9BAA3}"/>
    <hyperlink ref="B47:L47" location="'EU CQ6'!A1" display="Template EU CQ6: Collateral valuation - loans and advances " xr:uid="{F4E0CA64-25D4-492C-8DA0-9AC0C8585EC2}"/>
    <hyperlink ref="B48:L48" location="'EU CQ7'!A1" display="Template EU CQ7: Collateral obtained by taking possession and execution processes " xr:uid="{53BF3D63-77C0-4D93-A005-766DD979E9AA}"/>
    <hyperlink ref="B49:L49" location="'EU CQ8'!A1" display="Template EU CQ8: Collateral obtained by taking possession and execution processes – vintage breakdown" xr:uid="{7A7EF61F-2D98-46D9-B5C7-ADB1D646A656}"/>
    <hyperlink ref="B36:L36" location="'EU CRA'!A1" display="Table EU CRA: General qualitative information about credit risk" xr:uid="{34616594-1043-4F70-8781-0DC809E7113D}"/>
    <hyperlink ref="B37:L37" location="'EU CRB'!A1" display="Table EU CRB: Additional disclosure related to the credit quality of assets" xr:uid="{2846842B-1344-4B83-A46D-5A364202BFA6}"/>
    <hyperlink ref="B42:L42" location="'EU CQ1'!A1" display="Template EU CQ1: Credit quality of forborne exposures" xr:uid="{67B610A2-981A-4EF4-8CF0-0369719ADF9C}"/>
    <hyperlink ref="B39:L39" location="'EU CR1-A'!A1" display="Template EU CR1-A: Maturity of exposures" xr:uid="{9EFBD269-9755-4790-9873-AEAFCC6EAAB6}"/>
    <hyperlink ref="B40:L40" location="'EU CR2'!A1" display="Template EU CR2: Changes in the stock of non-performing loans and advances" xr:uid="{A971D229-7220-4E92-9FEE-3E036CCCDB6C}"/>
    <hyperlink ref="B44" location="'EU CQ3'!A1" display="Template CQ2: Credit quality of performing and non-performing exposures by past due days" xr:uid="{ED96D456-CD18-404C-9F72-5E1D06760541}"/>
    <hyperlink ref="B44:L44" location="'Template EU CQ3'!A1" display="Template EU CQ3: Credit quality of performing and non-performing exposures by past due days" xr:uid="{85E033FF-8CA3-46A7-AB73-FA04C651C654}"/>
    <hyperlink ref="B38:L38" location="'EU CR1'!A1" display="Template EU CR1: Performing and non-performing exposures and related provisions" xr:uid="{1FC5DE3C-5E6F-4FFE-B36D-0F65B208C169}"/>
    <hyperlink ref="B41:L41" location="'EU CR2a'!A1" display="Template EU CR2a: Changes in the stock of non-performing loans and advances and related net accumulated recoveries" xr:uid="{BB8EAE6C-BCEF-4717-99EB-87E48BC4F33D}"/>
    <hyperlink ref="B51:L51" location="'EU CRC'!A1" display="Table EU CRC – Qualitative disclosure requirements related to CRM techniques" xr:uid="{EA6EC651-E561-44F3-A919-46A41B71DEED}"/>
    <hyperlink ref="B52:L52" location="'EU CR3'!A1" display="Template EU CR3 –  CRM techniques overview:  Disclosure of the use of credit risk mitigation techniques" xr:uid="{CF5BB45A-E4A0-4317-8ED8-75F9B6BA60CF}"/>
    <hyperlink ref="B54:L54" location="'EU CRD'!A1" display="Table EU CRD – Qualitative disclosure requirements related to standardised model" xr:uid="{F59D4910-9132-4BCE-89F2-BFD31760213E}"/>
    <hyperlink ref="B55:L55" location="'EU CR4'!A1" display="Template EU CR4 – standardised approach – Credit risk exposure and CRM effects" xr:uid="{0294BA13-DC4A-404D-B282-D34D0349F655}"/>
    <hyperlink ref="B56:L56" location="'EU CR5'!A1" display="Template EU CR5 – standardised approach" xr:uid="{5CF54773-9FD5-4095-899C-EEA65A3C7362}"/>
    <hyperlink ref="B58:L58" location="'EU CRE'!A1" display="Table EU CRE – Qualitative disclosure requirements related to IRB approach" xr:uid="{B9EA7FF9-F799-411B-882E-4F906A27D477}"/>
    <hyperlink ref="B59:L59" location="'EU CR6'!A1" display="Template EU CR6 – IRB approach – Credit risk exposures by exposure class and PD range" xr:uid="{011C99C3-C996-4969-A5F0-289277FDE3F9}"/>
    <hyperlink ref="B60:L60" location="'EU CR6-A'!A1" display="Template EU CR6-A – Scope of the use of IRB and SA approaches" xr:uid="{2FF35C84-CE4A-4FFF-A32C-7CA737B192EA}"/>
    <hyperlink ref="B61:L61" location="'EU CR7'!A1" display="Template EU CR7 – IRB approach – Effect on the RWEAs of credit derivatives used as CRM techniques" xr:uid="{5AF7DA8F-9700-4B41-8BF4-DBB616884D70}"/>
    <hyperlink ref="B62:L62" location="'EU CR7-A'!A1" display="Template EU CR7-A – IRB approach – Disclosure of the extent of the use of CRM techniques" xr:uid="{FE144EA7-42E3-460B-A7F5-04E154F619DA}"/>
    <hyperlink ref="B63:L63" location="'EU CR8'!A1" display="Template EU CR8 –  RWEA flow statements of credit risk exposures under the IRB approach " xr:uid="{FBC5DB6E-D484-4ABF-A88D-592C061D3C96}"/>
    <hyperlink ref="B64:L64" location="'EU CR9'!A1" display="Template CR9 –IRB approach – Back-testing of PD per exposure class (fixed PD scale)" xr:uid="{E5D9B42A-E614-4469-AB7C-78896094CEF3}"/>
    <hyperlink ref="B65:L65" location="'EU CR9.1'!A1" display="Template CR9.1 –IRB approach – Back-testing of PD per exposure class (only for  PD estimates according to point (f) of Article 180(1) CRR)" xr:uid="{8BCF45AF-0669-42C9-8D0F-237B38B890E5}"/>
    <hyperlink ref="B67:L67" location="'EU CR10'!A1" display="Template EU CR10 –  Specialised lending and equity exposures under the simple riskweighted approach" xr:uid="{369FCA84-4B3E-48F8-BBCC-CC11E04CD7A0}"/>
    <hyperlink ref="B69:L69" location="'EU CCRA'!A1" display="Table EU CCRA – Qualitative disclosure related to CCR" xr:uid="{696BA131-6035-4A93-B639-A5ED8E43A441}"/>
    <hyperlink ref="B70:L70" location="'EU CCR1'!A1" display="Template EU CCR1 – Analysis of CCR exposure by approach" xr:uid="{E8E5F6DF-1871-428D-B259-2C568BE3A82B}"/>
    <hyperlink ref="B71:L71" location="'EU CCR2'!A1" display="Template EU CCR2 – Transactions subject to own funds requirements for CVA risk" xr:uid="{636CC39B-D479-4748-A13A-440D1FE03E03}"/>
    <hyperlink ref="B72:L72" location="'EU CCR3'!A1" display="Template EU CCR3 – Standardised approach – CCR exposures by regulatory exposure class and risk weights" xr:uid="{59454CD4-30B6-4499-8C1C-8DDAD94C7E4E}"/>
    <hyperlink ref="B73:L73" location="'EU CCR4'!A1" display="Template EU CCR4 - IRB approach - CCR exposures by exposure class and PD scale" xr:uid="{F5803908-C47F-4BA4-8A3C-E58DD7C9A56C}"/>
    <hyperlink ref="B74:L74" location="'EU CCR5'!A1" display="Template EU CCR5 – Composition of collateral for CCR exposures" xr:uid="{CD37AFC3-AC85-46C6-8CC8-7DEBED50D55B}"/>
    <hyperlink ref="B75:L75" location="'EU CCR6'!A1" display="Template EU CCR6 – Credit derivatives exposures" xr:uid="{8FA1D1E4-45EC-4A85-83B7-99FD7F2F310C}"/>
    <hyperlink ref="B76:L76" location="'EU CCR7'!A1" display="Template EU CCR7 – RWEA flow statements of CCR exposures under the IMM" xr:uid="{9CFAC5B9-8507-439C-A375-88882D524FDD}"/>
    <hyperlink ref="B77:L77" location="'EU CCR8'!A1" display="Template EU CCR8 – Exposures to CCPs" xr:uid="{F90C4C1C-F909-4BFE-BCE3-9E4E7D3C808C}"/>
    <hyperlink ref="B79:L79" location="'EU-SECA'!A1" display="Table EU-SECA - Qualitative disclosure requirements related to securitisation exposures " xr:uid="{7D44CB52-08BD-4D12-9EC3-3B51A0E543E3}"/>
    <hyperlink ref="B80:L80" location="'EU-SEC1'!A1" display="Template EU-SEC1 - Securitisation exposures in the non-trading book" xr:uid="{08D0DEDB-F18B-4F49-A35F-BB8BA386F53E}"/>
    <hyperlink ref="B81:L81" location="'EU-SEC2'!A1" display="Template EU-SEC2 - Securitisation exposures in the trading book" xr:uid="{D14F1688-5EB3-412D-85EA-0814368C7E92}"/>
    <hyperlink ref="B82:L82" location="'EU-SEC3'!A1" display="Template EU-SEC3 - Securitisation exposures in the non-trading book and associated regulatory capital requirements - institution acting as originator or as sponsor" xr:uid="{6CBB1741-373D-48EE-8667-E9D8558F4779}"/>
    <hyperlink ref="B83:L83" location="'EU-SEC4'!A1" display="Template EU-SEC4 - Securitisation exposures in the non-trading book and associated regulatory capital requirements - institution acting as investor" xr:uid="{6B6F3E3F-943E-4353-9F9C-8805E565DA9D}"/>
    <hyperlink ref="B84:L84" location="'EU-SEC5'!A1" display="Template EU-SEC5 - Exposures securitised by the institution - Exposures in default and specific credit risk adjustments" xr:uid="{BA0B5050-EC33-4D9A-947A-911106815758}"/>
    <hyperlink ref="B86:L86" location="'EU MRA'!A1" display="Table EU MRA: Qualitative disclosure requirements related to market risk" xr:uid="{CAE8DD20-5542-429C-A208-7868F0E1ABCA}"/>
    <hyperlink ref="B87:L87" location="'EU MR1'!A1" display="Template EU MR1 - Market risk under the standardised approach" xr:uid="{D7E9419D-238F-46FD-B5AF-32467A1D15E7}"/>
    <hyperlink ref="B88:L88" location="'EU MRB'!A1" display="Table EU MRB: Qualitative disclosure requirements for institutions using the internal Market Risk Models" xr:uid="{928B872B-BCDF-4826-A800-3B4CF1E65ABC}"/>
    <hyperlink ref="B89:L89" location="'EU MR2-A'!A1" display="Template EU MR2-A - Market risk under the internal Model Approach (IMA)" xr:uid="{DACC74F8-90F8-4396-BF15-E779A13B9777}"/>
    <hyperlink ref="B90:L90" location="'EU MR2-B'!A1" display="Template EU MR2-B - RWA flow statements of market risk exposures under the IMA" xr:uid="{91CF2E46-72E7-49CC-81E9-2117F0D11DCD}"/>
    <hyperlink ref="B91:L91" location="'EU MR3'!A1" display="Template EU MR3 - IMA values for trading portfolios" xr:uid="{D0A9D828-C943-468D-ABE7-D5AC8AB194D6}"/>
    <hyperlink ref="B92:L92" location="'EU MR4'!A1" display="Template EU MR4 - Comparison of VaR estimates with gains/losses" xr:uid="{0B973263-86FD-4A4D-809A-B6C400DCC7A9}"/>
    <hyperlink ref="B94:L94" location="'EU ORA'!A1" display="Table EU ORA - Qualitative information on operational risk" xr:uid="{80E91EAD-AF6B-429D-85D9-89DEDCC67328}"/>
    <hyperlink ref="B95:L95" location="'EU OR1'!A1" display="Template EU OR1 - Operational risk own funds requirements and risk-weighted exposure amounts" xr:uid="{5C4E1BDE-A224-4C7B-A823-98FD434B1F1C}"/>
    <hyperlink ref="B97:L97" location="'EU REMA'!A1" display="Table EU  REMA - Remuneration policy" xr:uid="{003A8624-3406-499A-A0DE-503BDB3EFB9A}"/>
    <hyperlink ref="B98:L98" location="'EU REM1'!A1" display="Template EU REM1 - Remuneration awarded for the financial year " xr:uid="{FA4A0F36-57BA-42E3-9484-B3C2727D7410}"/>
    <hyperlink ref="B99:L99" location="'EU REM2'!A1" display="Template EU REM2 - Special payments  to staff whose professional activities have a material impact on institutions’ risk profile (identified staff)" xr:uid="{2668500C-8210-403F-9165-45D8482A02FC}"/>
    <hyperlink ref="B100:L100" location="'EU REM3'!A1" display="Template EU REM3 - Deferred remuneration " xr:uid="{F9B70369-CFEF-4241-8176-C38A578869B8}"/>
    <hyperlink ref="B101:L101" location="'EU REM4'!A1" display="Template EU REM4 - Remuneration of 1 million EUR or more per year" xr:uid="{7797BC42-921E-4AF0-A1E2-EB3508A8FA98}"/>
    <hyperlink ref="B102:L102" location="'EU REM5'!A1" display="Template EU REM5 - Information on remuneration of staff whose professional activities have a material impact on institutions’ risk profile (identified staff)" xr:uid="{1BB1F1FD-9903-4F13-AADB-36F94EA8B87A}"/>
    <hyperlink ref="B104:L104" location="'EU AE1'!A1" display="Template EU AE1 - Encumbered and unencumbered assets" xr:uid="{CC938FBA-A3A7-4083-9294-DCEE13A81187}"/>
    <hyperlink ref="B105:L105" location="'EU AE2'!A1" display="Template EU AE2 - Collateral received and own debt securities issued" xr:uid="{63F03D99-7CE3-4008-8B29-368EED989449}"/>
    <hyperlink ref="B106:L106" location="'EU AE3'!A1" display="Template EU AE3 - Sources of encumbrance" xr:uid="{04083E98-B38D-428D-9502-B9DDB61ACDAF}"/>
    <hyperlink ref="B107:L107" location="'EU AE4'!A1" display="Table EU AE4 - Accompanying narrative information" xr:uid="{F3372770-60E3-48F7-8C91-9B5DA26335C7}"/>
    <hyperlink ref="B110:L110" location="'Qualitative-Environmental risk'!A1" display="Table 1 - Qualitative information on Environmental risk" xr:uid="{22124012-D708-4E91-A953-C252F2C2CD14}"/>
    <hyperlink ref="B111:L111" location="'Qualitative-Social risk'!A1" display="Table 2 - Qualitative information on Social risk" xr:uid="{4B995F6B-039A-4B31-ABF4-C4EBC7F5C43B}"/>
    <hyperlink ref="B112:L112" location="'Qualitative-Governance risk'!A1" display="Table 3 - Qualitative information on Governance risk" xr:uid="{F39E617F-A89F-4F58-A688-9F684683854F}"/>
    <hyperlink ref="B113:L113" location="'1.CC Transition risk-Banking b.'!A1" display="Template 1: Banking book- Climate Change transition risk: Credit quality of exposures by sector, emissions and residual maturity" xr:uid="{5B8DF1B5-4E92-4911-813D-AF00EC230FF9}"/>
    <hyperlink ref="B114:L114" location="'2.CC Trans-BB.RE collateral'!A1" display="Template 2: Banking book - Climate change transition risk: Loans collateralised by immovable property - Energy efficiency of the collateral" xr:uid="{0166AE2C-AB9B-4568-86F8-4BB598A13C21}"/>
    <hyperlink ref="B115:L115" location="'3.CC Trans-BB.alignment metrics'!A1" display="Template 3: Banking book - Climate change transition risk: Alignment metrics" xr:uid="{0DCFBDA7-94FE-4557-B5FA-249D81998CA7}"/>
    <hyperlink ref="B116:L116" location="'4.CC Transition-toppollutcomp'!A1" display="Template 4: Banking book - Climate change transition risk: Exposures to top 20 carbon-intensive firms" xr:uid="{9F844879-D116-43B5-B9E7-04BD3A39A9EB}"/>
    <hyperlink ref="B117:L117" location="'5.CC Physical risk'!A1" display="Template 5: Banking book - Climate change physical risk: Exposures subject to physical risk" xr:uid="{4DA040E9-1011-4C10-B71A-B7E33D8A4E6F}"/>
    <hyperlink ref="B120:L124" location="'Qualitative-Environmental risk'!A1" display="Table 1 - Qualitative information on Environmental risk" xr:uid="{FF0893E5-844D-43F7-A32C-0F88D36914DE}"/>
    <hyperlink ref="B120:L120" location="'1_IRRBB_Material_Currency_1'!A1" display="Template 1_IRRB_Material_Currency_1" xr:uid="{6332A801-CCF3-4135-83F8-BF5A86A3E892}"/>
    <hyperlink ref="B121:L121" location="'2_IRRBB_Material Currency_2'!A1" display="Template 1_IRRB_Material_Currency_2" xr:uid="{6946016D-BD85-4B90-A54E-78EA56477372}"/>
    <hyperlink ref="B122:L122" location="'3_IRRBB_Material_Currency_3'!A1" display="Template 1_IRRB_Material_Currency_3" xr:uid="{817C5D8F-A6E1-4E67-AE7B-FDC78E8EF9EB}"/>
    <hyperlink ref="B123:L123" location="'6_IRRBB_Additional'!A1" display="Template 6_IRRBB_Additional" xr:uid="{3632DC20-7140-4FEA-8963-A4ACC6CB6309}"/>
    <hyperlink ref="B124:L124" location="'7_IRRBB_Assumptions'!A1" display="Template 7_Assumptions" xr:uid="{3511A581-17EB-4BB6-917F-8A1BA0417570}"/>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B0661-6464-41AC-8719-DC73376CE5E1}">
  <sheetPr codeName="Sheet3">
    <pageSetUpPr autoPageBreaks="0"/>
  </sheetPr>
  <dimension ref="A1:G44"/>
  <sheetViews>
    <sheetView workbookViewId="0">
      <selection activeCell="O31" sqref="O31"/>
    </sheetView>
  </sheetViews>
  <sheetFormatPr defaultColWidth="9.140625" defaultRowHeight="15" x14ac:dyDescent="0.25"/>
  <cols>
    <col min="1" max="1" width="1" style="3" customWidth="1"/>
    <col min="2" max="2" width="7.85546875" style="3" customWidth="1"/>
    <col min="3" max="3" width="64.42578125" style="3" customWidth="1"/>
    <col min="4" max="4" width="16.7109375" style="3" customWidth="1"/>
    <col min="5" max="5" width="14.140625" style="3" customWidth="1"/>
    <col min="6" max="6" width="16.5703125" style="3" customWidth="1"/>
    <col min="7" max="7" width="9.140625" style="3" customWidth="1"/>
    <col min="8" max="16384" width="9.140625" style="3"/>
  </cols>
  <sheetData>
    <row r="1" spans="1:6" x14ac:dyDescent="0.25">
      <c r="A1" s="2"/>
      <c r="B1" s="2"/>
      <c r="C1" s="2"/>
      <c r="D1" s="2"/>
      <c r="E1" s="2"/>
      <c r="F1" s="2"/>
    </row>
    <row r="2" spans="1:6" x14ac:dyDescent="0.25">
      <c r="A2" s="2"/>
      <c r="B2" s="4" t="s">
        <v>0</v>
      </c>
    </row>
    <row r="3" spans="1:6" x14ac:dyDescent="0.25">
      <c r="A3" s="2"/>
    </row>
    <row r="4" spans="1:6" x14ac:dyDescent="0.25">
      <c r="A4" s="2"/>
    </row>
    <row r="5" spans="1:6" ht="30" x14ac:dyDescent="0.25">
      <c r="A5" s="2"/>
      <c r="B5" s="977"/>
      <c r="C5" s="978"/>
      <c r="D5" s="981" t="s">
        <v>5</v>
      </c>
      <c r="E5" s="981"/>
      <c r="F5" s="5" t="s">
        <v>6</v>
      </c>
    </row>
    <row r="6" spans="1:6" x14ac:dyDescent="0.25">
      <c r="A6" s="2"/>
      <c r="B6" s="977"/>
      <c r="C6" s="978"/>
      <c r="D6" s="5" t="s">
        <v>7</v>
      </c>
      <c r="E6" s="5" t="s">
        <v>8</v>
      </c>
      <c r="F6" s="5" t="s">
        <v>9</v>
      </c>
    </row>
    <row r="7" spans="1:6" x14ac:dyDescent="0.25">
      <c r="A7" s="2"/>
      <c r="B7" s="979"/>
      <c r="C7" s="980"/>
      <c r="D7" s="5" t="s">
        <v>1789</v>
      </c>
      <c r="E7" s="5" t="s">
        <v>1788</v>
      </c>
      <c r="F7" s="5" t="s">
        <v>1789</v>
      </c>
    </row>
    <row r="8" spans="1:6" x14ac:dyDescent="0.25">
      <c r="A8" s="2"/>
      <c r="B8" s="5">
        <v>1</v>
      </c>
      <c r="C8" s="6" t="s">
        <v>11</v>
      </c>
      <c r="D8" s="674">
        <v>2057399487.174</v>
      </c>
      <c r="E8" s="674">
        <v>2113295680.6199999</v>
      </c>
      <c r="F8" s="674">
        <f>D8*8%</f>
        <v>164591958.97392002</v>
      </c>
    </row>
    <row r="9" spans="1:6" x14ac:dyDescent="0.25">
      <c r="A9" s="2"/>
      <c r="B9" s="5">
        <v>2</v>
      </c>
      <c r="C9" s="7" t="s">
        <v>12</v>
      </c>
      <c r="D9" s="674">
        <v>2057399487.174</v>
      </c>
      <c r="E9" s="674">
        <v>2113295680.6199999</v>
      </c>
      <c r="F9" s="674">
        <f t="shared" ref="F9:F19" si="0">D9*8%</f>
        <v>164591958.97392002</v>
      </c>
    </row>
    <row r="10" spans="1:6" x14ac:dyDescent="0.25">
      <c r="A10" s="2"/>
      <c r="B10" s="5">
        <v>3</v>
      </c>
      <c r="C10" s="7" t="s">
        <v>13</v>
      </c>
      <c r="D10" s="674">
        <v>0</v>
      </c>
      <c r="E10" s="674">
        <v>0</v>
      </c>
      <c r="F10" s="674">
        <f t="shared" si="0"/>
        <v>0</v>
      </c>
    </row>
    <row r="11" spans="1:6" x14ac:dyDescent="0.25">
      <c r="A11" s="2"/>
      <c r="B11" s="5">
        <v>4</v>
      </c>
      <c r="C11" s="7" t="s">
        <v>14</v>
      </c>
      <c r="D11" s="674">
        <v>0</v>
      </c>
      <c r="E11" s="674">
        <v>0</v>
      </c>
      <c r="F11" s="674">
        <f t="shared" si="0"/>
        <v>0</v>
      </c>
    </row>
    <row r="12" spans="1:6" x14ac:dyDescent="0.25">
      <c r="A12" s="2"/>
      <c r="B12" s="5" t="s">
        <v>15</v>
      </c>
      <c r="C12" s="7" t="s">
        <v>16</v>
      </c>
      <c r="D12" s="674">
        <v>0</v>
      </c>
      <c r="E12" s="674">
        <v>0</v>
      </c>
      <c r="F12" s="674">
        <f t="shared" si="0"/>
        <v>0</v>
      </c>
    </row>
    <row r="13" spans="1:6" x14ac:dyDescent="0.25">
      <c r="A13" s="2"/>
      <c r="B13" s="5">
        <v>5</v>
      </c>
      <c r="C13" s="7" t="s">
        <v>17</v>
      </c>
      <c r="D13" s="674">
        <v>0</v>
      </c>
      <c r="E13" s="674">
        <v>0</v>
      </c>
      <c r="F13" s="674">
        <f t="shared" si="0"/>
        <v>0</v>
      </c>
    </row>
    <row r="14" spans="1:6" x14ac:dyDescent="0.25">
      <c r="A14" s="2"/>
      <c r="B14" s="5">
        <v>6</v>
      </c>
      <c r="C14" s="6" t="s">
        <v>18</v>
      </c>
      <c r="D14" s="674">
        <v>4305009.2052619997</v>
      </c>
      <c r="E14" s="674">
        <v>5636640.8630439993</v>
      </c>
      <c r="F14" s="674">
        <f t="shared" si="0"/>
        <v>344400.73642095999</v>
      </c>
    </row>
    <row r="15" spans="1:6" x14ac:dyDescent="0.25">
      <c r="A15" s="2"/>
      <c r="B15" s="5">
        <v>7</v>
      </c>
      <c r="C15" s="7" t="s">
        <v>12</v>
      </c>
      <c r="D15" s="674">
        <v>0</v>
      </c>
      <c r="E15" s="674">
        <v>0</v>
      </c>
      <c r="F15" s="674">
        <f t="shared" si="0"/>
        <v>0</v>
      </c>
    </row>
    <row r="16" spans="1:6" x14ac:dyDescent="0.25">
      <c r="A16" s="2"/>
      <c r="B16" s="5">
        <v>8</v>
      </c>
      <c r="C16" s="7" t="s">
        <v>19</v>
      </c>
      <c r="D16" s="674">
        <v>0</v>
      </c>
      <c r="E16" s="674">
        <v>0</v>
      </c>
      <c r="F16" s="674">
        <f t="shared" si="0"/>
        <v>0</v>
      </c>
    </row>
    <row r="17" spans="1:7" x14ac:dyDescent="0.25">
      <c r="A17" s="2"/>
      <c r="B17" s="5" t="s">
        <v>20</v>
      </c>
      <c r="C17" s="7" t="s">
        <v>21</v>
      </c>
      <c r="D17" s="674">
        <v>0</v>
      </c>
      <c r="E17" s="674">
        <v>0</v>
      </c>
      <c r="F17" s="674">
        <f t="shared" si="0"/>
        <v>0</v>
      </c>
      <c r="G17" s="8"/>
    </row>
    <row r="18" spans="1:7" x14ac:dyDescent="0.25">
      <c r="A18" s="2"/>
      <c r="B18" s="5" t="s">
        <v>22</v>
      </c>
      <c r="C18" s="7" t="s">
        <v>23</v>
      </c>
      <c r="D18" s="674">
        <v>2227545.1992620002</v>
      </c>
      <c r="E18" s="674">
        <v>2888149.1930439998</v>
      </c>
      <c r="F18" s="674">
        <f t="shared" si="0"/>
        <v>178203.61594096001</v>
      </c>
    </row>
    <row r="19" spans="1:7" x14ac:dyDescent="0.25">
      <c r="A19" s="2"/>
      <c r="B19" s="5">
        <v>9</v>
      </c>
      <c r="C19" s="7" t="s">
        <v>24</v>
      </c>
      <c r="D19" s="674">
        <f>D14-D15-D16-D17-D18</f>
        <v>2077464.0059999996</v>
      </c>
      <c r="E19" s="674">
        <f>E14-E15-E16-E17-E18</f>
        <v>2748491.6699999995</v>
      </c>
      <c r="F19" s="674">
        <f t="shared" si="0"/>
        <v>166197.12047999998</v>
      </c>
    </row>
    <row r="20" spans="1:7" x14ac:dyDescent="0.25">
      <c r="A20" s="2"/>
      <c r="B20" s="5">
        <v>10</v>
      </c>
      <c r="C20" s="6" t="s">
        <v>25</v>
      </c>
      <c r="D20" s="675"/>
      <c r="E20" s="675"/>
      <c r="F20" s="9"/>
    </row>
    <row r="21" spans="1:7" x14ac:dyDescent="0.25">
      <c r="A21" s="2"/>
      <c r="B21" s="5">
        <v>11</v>
      </c>
      <c r="C21" s="6" t="s">
        <v>25</v>
      </c>
      <c r="D21" s="675"/>
      <c r="E21" s="675"/>
      <c r="F21" s="9"/>
    </row>
    <row r="22" spans="1:7" x14ac:dyDescent="0.25">
      <c r="A22" s="2"/>
      <c r="B22" s="5">
        <v>12</v>
      </c>
      <c r="C22" s="6" t="s">
        <v>25</v>
      </c>
      <c r="D22" s="675"/>
      <c r="E22" s="675"/>
      <c r="F22" s="9"/>
    </row>
    <row r="23" spans="1:7" x14ac:dyDescent="0.25">
      <c r="A23" s="2"/>
      <c r="B23" s="5">
        <v>13</v>
      </c>
      <c r="C23" s="6" t="s">
        <v>25</v>
      </c>
      <c r="D23" s="675"/>
      <c r="E23" s="675"/>
      <c r="F23" s="9"/>
    </row>
    <row r="24" spans="1:7" x14ac:dyDescent="0.25">
      <c r="A24" s="2"/>
      <c r="B24" s="5">
        <v>14</v>
      </c>
      <c r="C24" s="6" t="s">
        <v>25</v>
      </c>
      <c r="D24" s="675"/>
      <c r="E24" s="675"/>
      <c r="F24" s="9"/>
    </row>
    <row r="25" spans="1:7" x14ac:dyDescent="0.25">
      <c r="A25" s="2"/>
      <c r="B25" s="5">
        <v>15</v>
      </c>
      <c r="C25" s="6" t="s">
        <v>26</v>
      </c>
      <c r="D25" s="674">
        <v>0</v>
      </c>
      <c r="E25" s="674">
        <v>0</v>
      </c>
      <c r="F25" s="674">
        <f t="shared" ref="F25:F32" si="1">D25*8%</f>
        <v>0</v>
      </c>
    </row>
    <row r="26" spans="1:7" ht="15" customHeight="1" x14ac:dyDescent="0.25">
      <c r="A26" s="2"/>
      <c r="B26" s="5">
        <v>16</v>
      </c>
      <c r="C26" s="6" t="s">
        <v>27</v>
      </c>
      <c r="D26" s="674">
        <v>0</v>
      </c>
      <c r="E26" s="674">
        <v>0</v>
      </c>
      <c r="F26" s="674">
        <f t="shared" si="1"/>
        <v>0</v>
      </c>
    </row>
    <row r="27" spans="1:7" x14ac:dyDescent="0.25">
      <c r="A27" s="2"/>
      <c r="B27" s="5">
        <v>17</v>
      </c>
      <c r="C27" s="7" t="s">
        <v>28</v>
      </c>
      <c r="D27" s="674">
        <v>0</v>
      </c>
      <c r="E27" s="674">
        <v>0</v>
      </c>
      <c r="F27" s="674">
        <f t="shared" si="1"/>
        <v>0</v>
      </c>
    </row>
    <row r="28" spans="1:7" x14ac:dyDescent="0.25">
      <c r="A28" s="2"/>
      <c r="B28" s="5">
        <v>18</v>
      </c>
      <c r="C28" s="7" t="s">
        <v>29</v>
      </c>
      <c r="D28" s="674">
        <v>0</v>
      </c>
      <c r="E28" s="674">
        <v>0</v>
      </c>
      <c r="F28" s="674">
        <f t="shared" si="1"/>
        <v>0</v>
      </c>
    </row>
    <row r="29" spans="1:7" x14ac:dyDescent="0.25">
      <c r="A29" s="2"/>
      <c r="B29" s="5">
        <v>19</v>
      </c>
      <c r="C29" s="7" t="s">
        <v>30</v>
      </c>
      <c r="D29" s="674">
        <v>0</v>
      </c>
      <c r="E29" s="674">
        <v>0</v>
      </c>
      <c r="F29" s="674">
        <f t="shared" si="1"/>
        <v>0</v>
      </c>
    </row>
    <row r="30" spans="1:7" x14ac:dyDescent="0.25">
      <c r="A30" s="2"/>
      <c r="B30" s="5" t="s">
        <v>31</v>
      </c>
      <c r="C30" s="7" t="s">
        <v>32</v>
      </c>
      <c r="D30" s="674">
        <v>0</v>
      </c>
      <c r="E30" s="674">
        <v>0</v>
      </c>
      <c r="F30" s="674">
        <f t="shared" si="1"/>
        <v>0</v>
      </c>
    </row>
    <row r="31" spans="1:7" x14ac:dyDescent="0.25">
      <c r="A31" s="2"/>
      <c r="B31" s="5">
        <v>20</v>
      </c>
      <c r="C31" s="6" t="s">
        <v>33</v>
      </c>
      <c r="D31" s="674">
        <v>19064646.396000002</v>
      </c>
      <c r="E31" s="674">
        <v>3252328.4040000001</v>
      </c>
      <c r="F31" s="674">
        <f t="shared" si="1"/>
        <v>1525171.7116800002</v>
      </c>
    </row>
    <row r="32" spans="1:7" x14ac:dyDescent="0.25">
      <c r="A32" s="2"/>
      <c r="B32" s="5">
        <v>21</v>
      </c>
      <c r="C32" s="7" t="s">
        <v>12</v>
      </c>
      <c r="D32" s="674">
        <v>19064646.396000002</v>
      </c>
      <c r="E32" s="674">
        <v>3252328.4040000001</v>
      </c>
      <c r="F32" s="674">
        <f t="shared" si="1"/>
        <v>1525171.7116800002</v>
      </c>
    </row>
    <row r="33" spans="1:6" x14ac:dyDescent="0.25">
      <c r="A33" s="2"/>
      <c r="B33" s="5">
        <v>22</v>
      </c>
      <c r="C33" s="7" t="s">
        <v>34</v>
      </c>
      <c r="D33" s="674">
        <v>0</v>
      </c>
      <c r="E33" s="674">
        <v>0</v>
      </c>
      <c r="F33" s="6"/>
    </row>
    <row r="34" spans="1:6" x14ac:dyDescent="0.25">
      <c r="A34" s="2"/>
      <c r="B34" s="5" t="s">
        <v>35</v>
      </c>
      <c r="C34" s="6" t="s">
        <v>36</v>
      </c>
      <c r="D34" s="674">
        <v>0</v>
      </c>
      <c r="E34" s="674">
        <v>0</v>
      </c>
      <c r="F34" s="6"/>
    </row>
    <row r="35" spans="1:6" x14ac:dyDescent="0.25">
      <c r="A35" s="2"/>
      <c r="B35" s="5">
        <v>23</v>
      </c>
      <c r="C35" s="6" t="s">
        <v>37</v>
      </c>
      <c r="D35" s="675">
        <v>197919804.46127501</v>
      </c>
      <c r="E35" s="675">
        <v>197919804.46127501</v>
      </c>
      <c r="F35" s="675">
        <f t="shared" ref="F35:F39" si="2">D35*8%</f>
        <v>15833584.356902001</v>
      </c>
    </row>
    <row r="36" spans="1:6" x14ac:dyDescent="0.25">
      <c r="A36" s="2"/>
      <c r="B36" s="5" t="s">
        <v>38</v>
      </c>
      <c r="C36" s="6" t="s">
        <v>39</v>
      </c>
      <c r="D36" s="674">
        <v>197919804.46127501</v>
      </c>
      <c r="E36" s="674">
        <v>197919804.46127501</v>
      </c>
      <c r="F36" s="674">
        <f t="shared" si="2"/>
        <v>15833584.356902001</v>
      </c>
    </row>
    <row r="37" spans="1:6" x14ac:dyDescent="0.25">
      <c r="A37" s="2"/>
      <c r="B37" s="5" t="s">
        <v>40</v>
      </c>
      <c r="C37" s="6" t="s">
        <v>41</v>
      </c>
      <c r="D37" s="674">
        <v>0</v>
      </c>
      <c r="E37" s="674">
        <v>0</v>
      </c>
      <c r="F37" s="674">
        <f t="shared" si="2"/>
        <v>0</v>
      </c>
    </row>
    <row r="38" spans="1:6" x14ac:dyDescent="0.25">
      <c r="A38" s="2"/>
      <c r="B38" s="5" t="s">
        <v>42</v>
      </c>
      <c r="C38" s="6" t="s">
        <v>43</v>
      </c>
      <c r="D38" s="674">
        <v>0</v>
      </c>
      <c r="E38" s="674">
        <v>0</v>
      </c>
      <c r="F38" s="674">
        <f t="shared" si="2"/>
        <v>0</v>
      </c>
    </row>
    <row r="39" spans="1:6" ht="30" x14ac:dyDescent="0.25">
      <c r="A39" s="2"/>
      <c r="B39" s="5">
        <v>24</v>
      </c>
      <c r="C39" s="6" t="s">
        <v>44</v>
      </c>
      <c r="D39" s="674">
        <v>0</v>
      </c>
      <c r="E39" s="674">
        <v>0</v>
      </c>
      <c r="F39" s="674">
        <f t="shared" si="2"/>
        <v>0</v>
      </c>
    </row>
    <row r="40" spans="1:6" x14ac:dyDescent="0.25">
      <c r="A40" s="2"/>
      <c r="B40" s="5">
        <v>25</v>
      </c>
      <c r="C40" s="6" t="s">
        <v>25</v>
      </c>
      <c r="D40" s="675"/>
      <c r="E40" s="675"/>
      <c r="F40" s="9"/>
    </row>
    <row r="41" spans="1:6" x14ac:dyDescent="0.25">
      <c r="A41" s="2"/>
      <c r="B41" s="5">
        <v>26</v>
      </c>
      <c r="C41" s="6" t="s">
        <v>25</v>
      </c>
      <c r="D41" s="675"/>
      <c r="E41" s="675"/>
      <c r="F41" s="9"/>
    </row>
    <row r="42" spans="1:6" x14ac:dyDescent="0.25">
      <c r="A42" s="2"/>
      <c r="B42" s="5">
        <v>27</v>
      </c>
      <c r="C42" s="6" t="s">
        <v>25</v>
      </c>
      <c r="D42" s="675"/>
      <c r="E42" s="675"/>
      <c r="F42" s="9"/>
    </row>
    <row r="43" spans="1:6" x14ac:dyDescent="0.25">
      <c r="A43" s="2"/>
      <c r="B43" s="5">
        <v>28</v>
      </c>
      <c r="C43" s="6" t="s">
        <v>1785</v>
      </c>
      <c r="D43" s="675"/>
      <c r="E43" s="675"/>
      <c r="F43" s="9"/>
    </row>
    <row r="44" spans="1:6" x14ac:dyDescent="0.25">
      <c r="A44" s="2"/>
      <c r="B44" s="10">
        <v>29</v>
      </c>
      <c r="C44" s="11" t="s">
        <v>45</v>
      </c>
      <c r="D44" s="676">
        <f>D8+D14+D25+D26+D31+D34+D35</f>
        <v>2278688947.236537</v>
      </c>
      <c r="E44" s="676">
        <f>E8+E14+E25+E26+E31+E34+E35</f>
        <v>2320104454.3483191</v>
      </c>
      <c r="F44" s="676">
        <f t="shared" ref="F44" si="3">D44*8%</f>
        <v>182295115.77892298</v>
      </c>
    </row>
  </sheetData>
  <mergeCells count="2">
    <mergeCell ref="B5:C7"/>
    <mergeCell ref="D5:E5"/>
  </mergeCells>
  <pageMargins left="0.7" right="0.7" top="0.75" bottom="0.75" header="0.3" footer="0.3"/>
  <pageSetup paperSize="9" orientation="landscape" r:id="rId1"/>
  <headerFooter>
    <oddHeader>&amp;CEN
Annex I</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363D-3FC9-4457-B063-06328A769EFD}">
  <sheetPr codeName="Sheet4"/>
  <dimension ref="A1:J134"/>
  <sheetViews>
    <sheetView workbookViewId="0">
      <selection activeCell="K13" sqref="K13"/>
    </sheetView>
  </sheetViews>
  <sheetFormatPr defaultColWidth="9.140625" defaultRowHeight="15" x14ac:dyDescent="0.25"/>
  <cols>
    <col min="1" max="1" width="4.42578125" style="1" customWidth="1"/>
    <col min="2" max="2" width="8.42578125" style="1" customWidth="1"/>
    <col min="3" max="3" width="60.140625" style="1" customWidth="1"/>
    <col min="4" max="4" width="12.28515625" style="1" customWidth="1"/>
    <col min="5" max="8" width="12.28515625" style="1" bestFit="1" customWidth="1"/>
    <col min="9" max="9" width="13.5703125" style="1" bestFit="1" customWidth="1"/>
    <col min="10" max="10" width="9.140625" style="1"/>
    <col min="11" max="11" width="15.7109375" style="1" customWidth="1"/>
    <col min="12" max="16384" width="9.140625" style="1"/>
  </cols>
  <sheetData>
    <row r="1" spans="1:8" x14ac:dyDescent="0.25">
      <c r="A1" s="12"/>
    </row>
    <row r="2" spans="1:8" x14ac:dyDescent="0.25">
      <c r="A2" s="12"/>
      <c r="B2" s="13" t="s">
        <v>1</v>
      </c>
    </row>
    <row r="3" spans="1:8" x14ac:dyDescent="0.25">
      <c r="A3" s="12"/>
      <c r="B3" s="13"/>
    </row>
    <row r="4" spans="1:8" x14ac:dyDescent="0.25">
      <c r="A4" s="12"/>
    </row>
    <row r="5" spans="1:8" x14ac:dyDescent="0.25">
      <c r="A5" s="12"/>
      <c r="B5" s="14"/>
      <c r="C5" s="15"/>
      <c r="D5" s="16" t="s">
        <v>7</v>
      </c>
      <c r="E5" s="16" t="s">
        <v>8</v>
      </c>
      <c r="F5" s="16" t="s">
        <v>9</v>
      </c>
      <c r="G5" s="16" t="s">
        <v>46</v>
      </c>
      <c r="H5" s="16" t="s">
        <v>47</v>
      </c>
    </row>
    <row r="6" spans="1:8" x14ac:dyDescent="0.25">
      <c r="A6" s="12"/>
      <c r="B6" s="17"/>
      <c r="C6" s="18"/>
      <c r="D6" s="88" t="s">
        <v>1789</v>
      </c>
      <c r="E6" s="88" t="s">
        <v>1788</v>
      </c>
      <c r="F6" s="88" t="s">
        <v>1787</v>
      </c>
      <c r="G6" s="16" t="s">
        <v>1786</v>
      </c>
      <c r="H6" s="16" t="s">
        <v>1667</v>
      </c>
    </row>
    <row r="7" spans="1:8" x14ac:dyDescent="0.25">
      <c r="A7" s="12"/>
      <c r="B7" s="19"/>
      <c r="C7" s="988" t="s">
        <v>48</v>
      </c>
      <c r="D7" s="989"/>
      <c r="E7" s="989"/>
      <c r="F7" s="989"/>
      <c r="G7" s="989"/>
      <c r="H7" s="990"/>
    </row>
    <row r="8" spans="1:8" x14ac:dyDescent="0.25">
      <c r="A8" s="12"/>
      <c r="B8" s="20">
        <v>1</v>
      </c>
      <c r="C8" s="21" t="s">
        <v>49</v>
      </c>
      <c r="D8" s="674">
        <v>343930545.10000002</v>
      </c>
      <c r="E8" s="674">
        <v>344660860.70091385</v>
      </c>
      <c r="F8" s="674">
        <v>333212336.316199</v>
      </c>
      <c r="G8" s="674">
        <v>283701581.93010205</v>
      </c>
      <c r="H8" s="674">
        <v>275356876.88317943</v>
      </c>
    </row>
    <row r="9" spans="1:8" x14ac:dyDescent="0.25">
      <c r="A9" s="12"/>
      <c r="B9" s="20">
        <v>2</v>
      </c>
      <c r="C9" s="21" t="s">
        <v>50</v>
      </c>
      <c r="D9" s="674">
        <v>398930545.10000002</v>
      </c>
      <c r="E9" s="674">
        <v>379660860.70091385</v>
      </c>
      <c r="F9" s="674">
        <v>368212336.316199</v>
      </c>
      <c r="G9" s="674">
        <v>318701581.93010205</v>
      </c>
      <c r="H9" s="674">
        <v>310356876.88317943</v>
      </c>
    </row>
    <row r="10" spans="1:8" x14ac:dyDescent="0.25">
      <c r="A10" s="12"/>
      <c r="B10" s="20">
        <v>3</v>
      </c>
      <c r="C10" s="21" t="s">
        <v>51</v>
      </c>
      <c r="D10" s="674">
        <v>473930545.10000002</v>
      </c>
      <c r="E10" s="674">
        <v>454660860.70091385</v>
      </c>
      <c r="F10" s="674">
        <v>443212336.316199</v>
      </c>
      <c r="G10" s="674">
        <v>393701581.93010205</v>
      </c>
      <c r="H10" s="674">
        <v>385356876.88317901</v>
      </c>
    </row>
    <row r="11" spans="1:8" x14ac:dyDescent="0.25">
      <c r="A11" s="12"/>
      <c r="B11" s="22"/>
      <c r="C11" s="985" t="s">
        <v>52</v>
      </c>
      <c r="D11" s="986"/>
      <c r="E11" s="986"/>
      <c r="F11" s="986"/>
      <c r="G11" s="986"/>
      <c r="H11" s="987"/>
    </row>
    <row r="12" spans="1:8" x14ac:dyDescent="0.25">
      <c r="A12" s="12"/>
      <c r="B12" s="20">
        <v>4</v>
      </c>
      <c r="C12" s="21" t="s">
        <v>53</v>
      </c>
      <c r="D12" s="674">
        <v>2278688947.2365298</v>
      </c>
      <c r="E12" s="674">
        <v>2320104454.34831</v>
      </c>
      <c r="F12" s="674">
        <v>2157842746.5235901</v>
      </c>
      <c r="G12" s="674">
        <v>2019883017.3512199</v>
      </c>
      <c r="H12" s="674">
        <v>1928772515.5043499</v>
      </c>
    </row>
    <row r="13" spans="1:8" ht="15" customHeight="1" x14ac:dyDescent="0.25">
      <c r="A13" s="12"/>
      <c r="B13" s="22"/>
      <c r="C13" s="991" t="s">
        <v>54</v>
      </c>
      <c r="D13" s="992"/>
      <c r="E13" s="992"/>
      <c r="F13" s="992"/>
      <c r="G13" s="992"/>
      <c r="H13" s="993"/>
    </row>
    <row r="14" spans="1:8" x14ac:dyDescent="0.25">
      <c r="A14" s="12"/>
      <c r="B14" s="20">
        <v>5</v>
      </c>
      <c r="C14" s="21" t="s">
        <v>55</v>
      </c>
      <c r="D14" s="677">
        <v>0.15093400000000001</v>
      </c>
      <c r="E14" s="677">
        <v>0.14855402740810006</v>
      </c>
      <c r="F14" s="677">
        <v>0.15441919336013871</v>
      </c>
      <c r="G14" s="677">
        <v>0.14045446171537945</v>
      </c>
      <c r="H14" s="677">
        <v>0.14276275437861941</v>
      </c>
    </row>
    <row r="15" spans="1:8" x14ac:dyDescent="0.25">
      <c r="A15" s="12"/>
      <c r="B15" s="20">
        <v>6</v>
      </c>
      <c r="C15" s="21" t="s">
        <v>56</v>
      </c>
      <c r="D15" s="677">
        <v>0.17507</v>
      </c>
      <c r="E15" s="677">
        <v>0.16363955510251202</v>
      </c>
      <c r="F15" s="677">
        <v>0.1706390963425905</v>
      </c>
      <c r="G15" s="677">
        <v>0.15778219787600986</v>
      </c>
      <c r="H15" s="677">
        <v>0.16090901046566655</v>
      </c>
    </row>
    <row r="16" spans="1:8" x14ac:dyDescent="0.25">
      <c r="A16" s="12"/>
      <c r="B16" s="20">
        <v>7</v>
      </c>
      <c r="C16" s="21" t="s">
        <v>57</v>
      </c>
      <c r="D16" s="677">
        <v>0.207984</v>
      </c>
      <c r="E16" s="677">
        <v>0.19596568587625196</v>
      </c>
      <c r="F16" s="677">
        <v>0.20539603130498726</v>
      </c>
      <c r="G16" s="677">
        <v>0.19491306107736076</v>
      </c>
      <c r="H16" s="677">
        <v>0.19979384493791016</v>
      </c>
    </row>
    <row r="17" spans="1:8" ht="29.1" customHeight="1" x14ac:dyDescent="0.25">
      <c r="A17" s="12"/>
      <c r="B17" s="22"/>
      <c r="C17" s="982" t="s">
        <v>58</v>
      </c>
      <c r="D17" s="983"/>
      <c r="E17" s="983"/>
      <c r="F17" s="983"/>
      <c r="G17" s="983"/>
      <c r="H17" s="984"/>
    </row>
    <row r="18" spans="1:8" ht="30" x14ac:dyDescent="0.25">
      <c r="A18" s="12"/>
      <c r="B18" s="20" t="s">
        <v>59</v>
      </c>
      <c r="C18" s="6" t="s">
        <v>60</v>
      </c>
      <c r="D18" s="677">
        <v>3.4000000000000002E-2</v>
      </c>
      <c r="E18" s="677">
        <v>2.7399999999999994E-2</v>
      </c>
      <c r="F18" s="677">
        <v>1.7799999999999996E-2</v>
      </c>
      <c r="G18" s="677">
        <v>1.7799999999999996E-2</v>
      </c>
      <c r="H18" s="677">
        <v>1.7799999999999996E-2</v>
      </c>
    </row>
    <row r="19" spans="1:8" x14ac:dyDescent="0.25">
      <c r="A19" s="12"/>
      <c r="B19" s="20" t="s">
        <v>61</v>
      </c>
      <c r="C19" s="6" t="s">
        <v>62</v>
      </c>
      <c r="D19" s="677">
        <v>1.9100000000000006E-2</v>
      </c>
      <c r="E19" s="677">
        <v>1.5400000000000004E-2</v>
      </c>
      <c r="F19" s="677">
        <v>4.2000000000000023E-3</v>
      </c>
      <c r="G19" s="677">
        <v>4.2000000000000023E-3</v>
      </c>
      <c r="H19" s="677">
        <v>4.2000000000000023E-3</v>
      </c>
    </row>
    <row r="20" spans="1:8" x14ac:dyDescent="0.25">
      <c r="A20" s="12"/>
      <c r="B20" s="20" t="s">
        <v>63</v>
      </c>
      <c r="C20" s="6" t="s">
        <v>64</v>
      </c>
      <c r="D20" s="677">
        <v>2.5500000000000009E-2</v>
      </c>
      <c r="E20" s="677">
        <v>2.0600000000000007E-2</v>
      </c>
      <c r="F20" s="677">
        <v>5.6000000000000077E-3</v>
      </c>
      <c r="G20" s="677">
        <v>5.6000000000000077E-3</v>
      </c>
      <c r="H20" s="677">
        <v>5.6000000000000077E-3</v>
      </c>
    </row>
    <row r="21" spans="1:8" x14ac:dyDescent="0.25">
      <c r="A21" s="12"/>
      <c r="B21" s="20" t="s">
        <v>65</v>
      </c>
      <c r="C21" s="6" t="s">
        <v>66</v>
      </c>
      <c r="D21" s="677">
        <v>0.114</v>
      </c>
      <c r="E21" s="677">
        <v>0.1074</v>
      </c>
      <c r="F21" s="677">
        <v>9.7799999999999998E-2</v>
      </c>
      <c r="G21" s="677">
        <v>9.7799999999999998E-2</v>
      </c>
      <c r="H21" s="677">
        <v>9.7799999999999998E-2</v>
      </c>
    </row>
    <row r="22" spans="1:8" ht="15.75" customHeight="1" x14ac:dyDescent="0.25">
      <c r="A22" s="12"/>
      <c r="B22" s="22"/>
      <c r="C22" s="982" t="s">
        <v>67</v>
      </c>
      <c r="D22" s="983"/>
      <c r="E22" s="983"/>
      <c r="F22" s="983"/>
      <c r="G22" s="983"/>
      <c r="H22" s="984"/>
    </row>
    <row r="23" spans="1:8" x14ac:dyDescent="0.25">
      <c r="A23" s="12"/>
      <c r="B23" s="20">
        <v>8</v>
      </c>
      <c r="C23" s="21" t="s">
        <v>68</v>
      </c>
      <c r="D23" s="677">
        <v>2.4999999999999894E-2</v>
      </c>
      <c r="E23" s="677">
        <v>2.5000001712638515E-2</v>
      </c>
      <c r="F23" s="677">
        <v>2.4999999948096426E-2</v>
      </c>
      <c r="G23" s="677">
        <v>2.5000000000000248E-2</v>
      </c>
      <c r="H23" s="677">
        <v>2.500000000000013E-2</v>
      </c>
    </row>
    <row r="24" spans="1:8" ht="30" x14ac:dyDescent="0.25">
      <c r="A24" s="12"/>
      <c r="B24" s="20" t="s">
        <v>20</v>
      </c>
      <c r="C24" s="21" t="s">
        <v>69</v>
      </c>
      <c r="D24" s="677">
        <v>0</v>
      </c>
      <c r="E24" s="677">
        <v>0</v>
      </c>
      <c r="F24" s="677">
        <v>0</v>
      </c>
      <c r="G24" s="677">
        <v>0</v>
      </c>
      <c r="H24" s="677">
        <v>0</v>
      </c>
    </row>
    <row r="25" spans="1:8" x14ac:dyDescent="0.25">
      <c r="A25" s="12"/>
      <c r="B25" s="20">
        <v>9</v>
      </c>
      <c r="C25" s="21" t="s">
        <v>70</v>
      </c>
      <c r="D25" s="677">
        <v>9.8339999999999851E-3</v>
      </c>
      <c r="E25" s="677">
        <v>1.200000082186829E-5</v>
      </c>
      <c r="F25" s="677">
        <v>9.9999999790365164E-6</v>
      </c>
      <c r="G25" s="677">
        <v>9.999999998261187E-7</v>
      </c>
      <c r="H25" s="677">
        <v>1.0000000002569768E-6</v>
      </c>
    </row>
    <row r="26" spans="1:8" x14ac:dyDescent="0.25">
      <c r="A26" s="12"/>
      <c r="B26" s="20" t="s">
        <v>71</v>
      </c>
      <c r="C26" s="21" t="s">
        <v>72</v>
      </c>
      <c r="D26" s="677">
        <v>0</v>
      </c>
      <c r="E26" s="677">
        <v>0</v>
      </c>
      <c r="F26" s="677">
        <v>0</v>
      </c>
      <c r="G26" s="677">
        <v>0</v>
      </c>
      <c r="H26" s="677">
        <v>0</v>
      </c>
    </row>
    <row r="27" spans="1:8" x14ac:dyDescent="0.25">
      <c r="A27" s="12"/>
      <c r="B27" s="20">
        <v>10</v>
      </c>
      <c r="C27" s="21" t="s">
        <v>73</v>
      </c>
      <c r="D27" s="677">
        <v>0</v>
      </c>
      <c r="E27" s="677">
        <v>0</v>
      </c>
      <c r="F27" s="677">
        <v>0</v>
      </c>
      <c r="G27" s="677">
        <v>0</v>
      </c>
      <c r="H27" s="677">
        <v>0</v>
      </c>
    </row>
    <row r="28" spans="1:8" x14ac:dyDescent="0.25">
      <c r="A28" s="12"/>
      <c r="B28" s="20" t="s">
        <v>74</v>
      </c>
      <c r="C28" s="6" t="s">
        <v>75</v>
      </c>
      <c r="D28" s="677">
        <v>2.0000000000000177E-2</v>
      </c>
      <c r="E28" s="677">
        <v>1.5000001027583197E-2</v>
      </c>
      <c r="F28" s="677">
        <v>1.4999999968857855E-2</v>
      </c>
      <c r="G28" s="677">
        <v>1.4999999999999999E-2</v>
      </c>
      <c r="H28" s="677">
        <v>1.000000000000026E-2</v>
      </c>
    </row>
    <row r="29" spans="1:8" x14ac:dyDescent="0.25">
      <c r="A29" s="12"/>
      <c r="B29" s="20">
        <v>11</v>
      </c>
      <c r="C29" s="21" t="s">
        <v>76</v>
      </c>
      <c r="D29" s="677">
        <v>5.4833999999986449E-2</v>
      </c>
      <c r="E29" s="677">
        <v>4.0012002741032802E-2</v>
      </c>
      <c r="F29" s="677">
        <v>4.0009999916954635E-2</v>
      </c>
      <c r="G29" s="677">
        <v>4.0001000000000078E-2</v>
      </c>
      <c r="H29" s="677">
        <v>3.5000999999977835E-2</v>
      </c>
    </row>
    <row r="30" spans="1:8" x14ac:dyDescent="0.25">
      <c r="A30" s="12"/>
      <c r="B30" s="20" t="s">
        <v>77</v>
      </c>
      <c r="C30" s="21" t="s">
        <v>78</v>
      </c>
      <c r="D30" s="677">
        <v>0.16883400000000001</v>
      </c>
      <c r="E30" s="677">
        <v>0.14741199999999999</v>
      </c>
      <c r="F30" s="677">
        <v>0.13780999999999999</v>
      </c>
      <c r="G30" s="677">
        <v>0.13780100000000006</v>
      </c>
      <c r="H30" s="677">
        <v>0.132801</v>
      </c>
    </row>
    <row r="31" spans="1:8" ht="14.45" customHeight="1" x14ac:dyDescent="0.25">
      <c r="A31" s="12"/>
      <c r="B31" s="20">
        <v>12</v>
      </c>
      <c r="C31" s="21" t="s">
        <v>79</v>
      </c>
      <c r="D31" s="674">
        <v>241389542.474356</v>
      </c>
      <c r="E31" s="674">
        <v>240256160.2552399</v>
      </c>
      <c r="F31" s="674">
        <v>236109412.72263747</v>
      </c>
      <c r="G31" s="674">
        <v>192806846.14929718</v>
      </c>
      <c r="H31" s="674">
        <v>188562113.68548369</v>
      </c>
    </row>
    <row r="32" spans="1:8" x14ac:dyDescent="0.25">
      <c r="A32" s="12"/>
      <c r="B32" s="22"/>
      <c r="C32" s="985" t="s">
        <v>80</v>
      </c>
      <c r="D32" s="986"/>
      <c r="E32" s="986"/>
      <c r="F32" s="986"/>
      <c r="G32" s="986"/>
      <c r="H32" s="987"/>
    </row>
    <row r="33" spans="1:8" x14ac:dyDescent="0.25">
      <c r="A33" s="12"/>
      <c r="B33" s="20">
        <v>13</v>
      </c>
      <c r="C33" s="23" t="s">
        <v>81</v>
      </c>
      <c r="D33" s="674">
        <v>6145422455.1879997</v>
      </c>
      <c r="E33" s="674">
        <v>6277346828.835</v>
      </c>
      <c r="F33" s="674">
        <v>6530010946.1990004</v>
      </c>
      <c r="G33" s="674">
        <v>6456724899.757</v>
      </c>
      <c r="H33" s="674">
        <v>6757096055.4069996</v>
      </c>
    </row>
    <row r="34" spans="1:8" x14ac:dyDescent="0.25">
      <c r="A34" s="12"/>
      <c r="B34" s="5">
        <v>14</v>
      </c>
      <c r="C34" s="24" t="s">
        <v>82</v>
      </c>
      <c r="D34" s="685">
        <v>6.4915E-2</v>
      </c>
      <c r="E34" s="685">
        <v>6.0481103092303458E-2</v>
      </c>
      <c r="F34" s="685">
        <v>5.6387705832335343E-2</v>
      </c>
      <c r="G34" s="685">
        <v>4.9359634625612818E-2</v>
      </c>
      <c r="H34" s="685">
        <v>4.5930511322957022E-2</v>
      </c>
    </row>
    <row r="35" spans="1:8" x14ac:dyDescent="0.25">
      <c r="B35" s="22"/>
      <c r="C35" s="982" t="s">
        <v>83</v>
      </c>
      <c r="D35" s="983"/>
      <c r="E35" s="983"/>
      <c r="F35" s="983"/>
      <c r="G35" s="983"/>
      <c r="H35" s="984"/>
    </row>
    <row r="36" spans="1:8" s="25" customFormat="1" ht="30" x14ac:dyDescent="0.25">
      <c r="B36" s="5" t="s">
        <v>84</v>
      </c>
      <c r="C36" s="6" t="s">
        <v>85</v>
      </c>
      <c r="D36" s="678"/>
      <c r="E36" s="26"/>
      <c r="F36" s="26"/>
      <c r="G36" s="26"/>
      <c r="H36" s="26"/>
    </row>
    <row r="37" spans="1:8" s="25" customFormat="1" x14ac:dyDescent="0.25">
      <c r="B37" s="5" t="s">
        <v>86</v>
      </c>
      <c r="C37" s="6" t="s">
        <v>62</v>
      </c>
      <c r="D37" s="678"/>
      <c r="E37" s="26"/>
      <c r="F37" s="26"/>
      <c r="G37" s="26"/>
      <c r="H37" s="26"/>
    </row>
    <row r="38" spans="1:8" s="25" customFormat="1" x14ac:dyDescent="0.25">
      <c r="B38" s="5" t="s">
        <v>87</v>
      </c>
      <c r="C38" s="6" t="s">
        <v>88</v>
      </c>
      <c r="D38" s="678"/>
      <c r="E38" s="26"/>
      <c r="F38" s="26"/>
      <c r="G38" s="26"/>
      <c r="H38" s="26"/>
    </row>
    <row r="39" spans="1:8" s="25" customFormat="1" x14ac:dyDescent="0.25">
      <c r="B39" s="22"/>
      <c r="C39" s="982" t="s">
        <v>89</v>
      </c>
      <c r="D39" s="983"/>
      <c r="E39" s="983"/>
      <c r="F39" s="983"/>
      <c r="G39" s="983"/>
      <c r="H39" s="984"/>
    </row>
    <row r="40" spans="1:8" s="25" customFormat="1" x14ac:dyDescent="0.25">
      <c r="B40" s="5" t="s">
        <v>90</v>
      </c>
      <c r="C40" s="27" t="s">
        <v>91</v>
      </c>
      <c r="D40" s="677">
        <v>0.03</v>
      </c>
      <c r="E40" s="677">
        <v>0.03</v>
      </c>
      <c r="F40" s="677">
        <v>0.03</v>
      </c>
      <c r="G40" s="677">
        <v>0.03</v>
      </c>
      <c r="H40" s="677">
        <v>0.03</v>
      </c>
    </row>
    <row r="41" spans="1:8" s="25" customFormat="1" x14ac:dyDescent="0.25">
      <c r="B41" s="5" t="s">
        <v>92</v>
      </c>
      <c r="C41" s="27" t="s">
        <v>93</v>
      </c>
      <c r="D41" s="677">
        <v>0.03</v>
      </c>
      <c r="E41" s="677">
        <v>0.03</v>
      </c>
      <c r="F41" s="677">
        <v>0.03</v>
      </c>
      <c r="G41" s="677">
        <v>0.03</v>
      </c>
      <c r="H41" s="677">
        <v>0.03</v>
      </c>
    </row>
    <row r="42" spans="1:8" x14ac:dyDescent="0.25">
      <c r="A42" s="12"/>
      <c r="B42" s="22"/>
      <c r="C42" s="985" t="s">
        <v>94</v>
      </c>
      <c r="D42" s="986"/>
      <c r="E42" s="986"/>
      <c r="F42" s="986"/>
      <c r="G42" s="986"/>
      <c r="H42" s="987"/>
    </row>
    <row r="43" spans="1:8" ht="30" x14ac:dyDescent="0.25">
      <c r="A43" s="12"/>
      <c r="B43" s="20">
        <v>15</v>
      </c>
      <c r="C43" s="23" t="s">
        <v>95</v>
      </c>
      <c r="D43" s="674">
        <v>2690650181.6844001</v>
      </c>
      <c r="E43" s="674">
        <v>2935392597.1323004</v>
      </c>
      <c r="F43" s="674">
        <v>3340860254.2165003</v>
      </c>
      <c r="G43" s="674">
        <v>3525639084.0813003</v>
      </c>
      <c r="H43" s="674">
        <v>3924740191.5508003</v>
      </c>
    </row>
    <row r="44" spans="1:8" x14ac:dyDescent="0.25">
      <c r="A44" s="12"/>
      <c r="B44" s="5" t="s">
        <v>96</v>
      </c>
      <c r="C44" s="24" t="s">
        <v>97</v>
      </c>
      <c r="D44" s="674">
        <v>1970670462.8800001</v>
      </c>
      <c r="E44" s="674">
        <v>2111014266.5310001</v>
      </c>
      <c r="F44" s="674">
        <v>2422256934.5225</v>
      </c>
      <c r="G44" s="674">
        <v>2471326305.2865</v>
      </c>
      <c r="H44" s="674">
        <v>2810766145.0505004</v>
      </c>
    </row>
    <row r="45" spans="1:8" x14ac:dyDescent="0.25">
      <c r="A45" s="12"/>
      <c r="B45" s="5" t="s">
        <v>98</v>
      </c>
      <c r="C45" s="24" t="s">
        <v>99</v>
      </c>
      <c r="D45" s="674">
        <v>44849156.8015</v>
      </c>
      <c r="E45" s="674">
        <v>57811323.390000001</v>
      </c>
      <c r="F45" s="674">
        <v>40363489.258999996</v>
      </c>
      <c r="G45" s="674">
        <v>35972479.391500004</v>
      </c>
      <c r="H45" s="674">
        <v>60210384.605499998</v>
      </c>
    </row>
    <row r="46" spans="1:8" x14ac:dyDescent="0.25">
      <c r="A46" s="12"/>
      <c r="B46" s="20">
        <v>16</v>
      </c>
      <c r="C46" s="23" t="s">
        <v>100</v>
      </c>
      <c r="D46" s="674">
        <v>1925821306.0785</v>
      </c>
      <c r="E46" s="674">
        <v>2053202943.141</v>
      </c>
      <c r="F46" s="674">
        <v>2381893445.2635002</v>
      </c>
      <c r="G46" s="674">
        <v>2435353825.895</v>
      </c>
      <c r="H46" s="674">
        <v>2750555760.4450002</v>
      </c>
    </row>
    <row r="47" spans="1:8" x14ac:dyDescent="0.25">
      <c r="A47" s="12"/>
      <c r="B47" s="20">
        <v>17</v>
      </c>
      <c r="C47" s="23" t="s">
        <v>101</v>
      </c>
      <c r="D47" s="677">
        <v>1.3971442590191825</v>
      </c>
      <c r="E47" s="677">
        <v>1.4296651029740499</v>
      </c>
      <c r="F47" s="677">
        <v>1.4026069305744755</v>
      </c>
      <c r="G47" s="677">
        <v>1.4476906996401713</v>
      </c>
      <c r="H47" s="677">
        <v>1.4268898845794837</v>
      </c>
    </row>
    <row r="48" spans="1:8" x14ac:dyDescent="0.25">
      <c r="A48" s="12"/>
      <c r="B48" s="22"/>
      <c r="C48" s="985" t="s">
        <v>102</v>
      </c>
      <c r="D48" s="986"/>
      <c r="E48" s="986"/>
      <c r="F48" s="986"/>
      <c r="G48" s="986"/>
      <c r="H48" s="987"/>
    </row>
    <row r="49" spans="1:9" x14ac:dyDescent="0.25">
      <c r="A49" s="12"/>
      <c r="B49" s="20">
        <v>18</v>
      </c>
      <c r="C49" s="23" t="s">
        <v>103</v>
      </c>
      <c r="D49" s="674">
        <v>3796574126.7249146</v>
      </c>
      <c r="E49" s="674">
        <v>3857824733.2467794</v>
      </c>
      <c r="F49" s="674">
        <v>3743447183.341557</v>
      </c>
      <c r="G49" s="674">
        <v>3699727718.7604933</v>
      </c>
      <c r="H49" s="674">
        <v>3701825003.732913</v>
      </c>
    </row>
    <row r="50" spans="1:9" x14ac:dyDescent="0.25">
      <c r="A50" s="12"/>
      <c r="B50" s="20">
        <v>19</v>
      </c>
      <c r="C50" s="28" t="s">
        <v>104</v>
      </c>
      <c r="D50" s="674">
        <v>2640559358.5243959</v>
      </c>
      <c r="E50" s="674">
        <v>2530837750.2930622</v>
      </c>
      <c r="F50" s="674">
        <v>2451760788.9017267</v>
      </c>
      <c r="G50" s="674">
        <v>2312475078.0770855</v>
      </c>
      <c r="H50" s="674">
        <v>2265439827.7853117</v>
      </c>
    </row>
    <row r="51" spans="1:9" x14ac:dyDescent="0.25">
      <c r="A51" s="12"/>
      <c r="B51" s="20">
        <v>20</v>
      </c>
      <c r="C51" s="23" t="s">
        <v>105</v>
      </c>
      <c r="D51" s="685">
        <v>1.4377916233803303</v>
      </c>
      <c r="E51" s="685">
        <v>1.5243271651057271</v>
      </c>
      <c r="F51" s="685">
        <v>1.5270215884488649</v>
      </c>
      <c r="G51" s="685">
        <v>1.5998994989545847</v>
      </c>
      <c r="H51" s="685">
        <v>1.6340425193953652</v>
      </c>
    </row>
    <row r="52" spans="1:9" x14ac:dyDescent="0.25">
      <c r="A52" s="12"/>
    </row>
    <row r="53" spans="1:9" x14ac:dyDescent="0.25">
      <c r="A53" s="12"/>
    </row>
    <row r="54" spans="1:9" x14ac:dyDescent="0.25">
      <c r="A54" s="12"/>
    </row>
    <row r="55" spans="1:9" x14ac:dyDescent="0.25">
      <c r="A55" s="12"/>
    </row>
    <row r="56" spans="1:9" x14ac:dyDescent="0.25">
      <c r="A56" s="12"/>
      <c r="I56" s="682"/>
    </row>
    <row r="57" spans="1:9" x14ac:dyDescent="0.25">
      <c r="A57" s="12"/>
    </row>
    <row r="58" spans="1:9" x14ac:dyDescent="0.25">
      <c r="A58" s="12"/>
    </row>
    <row r="59" spans="1:9" x14ac:dyDescent="0.25">
      <c r="A59" s="12"/>
    </row>
    <row r="60" spans="1:9" x14ac:dyDescent="0.25">
      <c r="A60" s="12"/>
    </row>
    <row r="61" spans="1:9" x14ac:dyDescent="0.25">
      <c r="A61" s="12"/>
    </row>
    <row r="62" spans="1:9" x14ac:dyDescent="0.25">
      <c r="A62" s="12"/>
    </row>
    <row r="63" spans="1:9" x14ac:dyDescent="0.25">
      <c r="A63" s="12"/>
    </row>
    <row r="64" spans="1:9" x14ac:dyDescent="0.25">
      <c r="A64" s="12"/>
    </row>
    <row r="65" spans="1:1" x14ac:dyDescent="0.25">
      <c r="A65" s="12"/>
    </row>
    <row r="66" spans="1:1" x14ac:dyDescent="0.25">
      <c r="A66" s="12"/>
    </row>
    <row r="67" spans="1:1" x14ac:dyDescent="0.25">
      <c r="A67" s="12"/>
    </row>
    <row r="68" spans="1:1" x14ac:dyDescent="0.25">
      <c r="A68" s="12"/>
    </row>
    <row r="69" spans="1:1" x14ac:dyDescent="0.25">
      <c r="A69" s="12"/>
    </row>
    <row r="70" spans="1:1" x14ac:dyDescent="0.25">
      <c r="A70" s="12"/>
    </row>
    <row r="71" spans="1:1" x14ac:dyDescent="0.25">
      <c r="A71" s="12"/>
    </row>
    <row r="72" spans="1:1" x14ac:dyDescent="0.25">
      <c r="A72" s="12"/>
    </row>
    <row r="73" spans="1:1" x14ac:dyDescent="0.25">
      <c r="A73" s="12"/>
    </row>
    <row r="74" spans="1:1" x14ac:dyDescent="0.25">
      <c r="A74" s="12"/>
    </row>
    <row r="75" spans="1:1" x14ac:dyDescent="0.25">
      <c r="A75" s="12"/>
    </row>
    <row r="76" spans="1:1" x14ac:dyDescent="0.25">
      <c r="A76" s="12"/>
    </row>
    <row r="77" spans="1:1" x14ac:dyDescent="0.25">
      <c r="A77" s="12"/>
    </row>
    <row r="78" spans="1:1" x14ac:dyDescent="0.25">
      <c r="A78" s="12"/>
    </row>
    <row r="79" spans="1:1" x14ac:dyDescent="0.25">
      <c r="A79" s="12"/>
    </row>
    <row r="80" spans="1:1" x14ac:dyDescent="0.25">
      <c r="A80" s="12"/>
    </row>
    <row r="81" spans="1:1" x14ac:dyDescent="0.25">
      <c r="A81" s="12"/>
    </row>
    <row r="82" spans="1:1" x14ac:dyDescent="0.25">
      <c r="A82" s="12"/>
    </row>
    <row r="83" spans="1:1" x14ac:dyDescent="0.25">
      <c r="A83" s="12"/>
    </row>
    <row r="84" spans="1:1" x14ac:dyDescent="0.25">
      <c r="A84" s="12"/>
    </row>
    <row r="85" spans="1:1" x14ac:dyDescent="0.25">
      <c r="A85" s="12"/>
    </row>
    <row r="86" spans="1:1" x14ac:dyDescent="0.25">
      <c r="A86" s="12"/>
    </row>
    <row r="87" spans="1:1" x14ac:dyDescent="0.25">
      <c r="A87" s="12"/>
    </row>
    <row r="88" spans="1:1" x14ac:dyDescent="0.25">
      <c r="A88" s="12"/>
    </row>
    <row r="89" spans="1:1" x14ac:dyDescent="0.25">
      <c r="A89" s="12"/>
    </row>
    <row r="90" spans="1:1" x14ac:dyDescent="0.25">
      <c r="A90" s="12"/>
    </row>
    <row r="91" spans="1:1" x14ac:dyDescent="0.25">
      <c r="A91" s="12"/>
    </row>
    <row r="92" spans="1:1" x14ac:dyDescent="0.25">
      <c r="A92" s="12"/>
    </row>
    <row r="93" spans="1:1" x14ac:dyDescent="0.25">
      <c r="A93" s="12"/>
    </row>
    <row r="94" spans="1:1" x14ac:dyDescent="0.25">
      <c r="A94" s="12"/>
    </row>
    <row r="95" spans="1:1" x14ac:dyDescent="0.25">
      <c r="A95" s="12"/>
    </row>
    <row r="96" spans="1:1" x14ac:dyDescent="0.25">
      <c r="A96" s="12"/>
    </row>
    <row r="97" spans="1:10" x14ac:dyDescent="0.25">
      <c r="A97" s="12"/>
    </row>
    <row r="98" spans="1:10" x14ac:dyDescent="0.25">
      <c r="A98" s="12"/>
    </row>
    <row r="99" spans="1:10" x14ac:dyDescent="0.25">
      <c r="A99" s="12"/>
    </row>
    <row r="100" spans="1:10" x14ac:dyDescent="0.25">
      <c r="A100" s="12"/>
    </row>
    <row r="101" spans="1:10" x14ac:dyDescent="0.25">
      <c r="A101" s="12"/>
    </row>
    <row r="102" spans="1:10" x14ac:dyDescent="0.25">
      <c r="A102" s="12"/>
    </row>
    <row r="103" spans="1:10" x14ac:dyDescent="0.25">
      <c r="A103" s="12"/>
    </row>
    <row r="104" spans="1:10" x14ac:dyDescent="0.25">
      <c r="A104" s="12"/>
    </row>
    <row r="105" spans="1:10" x14ac:dyDescent="0.25">
      <c r="A105" s="12"/>
      <c r="B105" s="12"/>
      <c r="C105" s="12"/>
      <c r="D105" s="12"/>
      <c r="E105" s="12"/>
      <c r="F105" s="12"/>
      <c r="G105" s="12"/>
      <c r="H105" s="12"/>
      <c r="I105" s="12"/>
      <c r="J105" s="12"/>
    </row>
    <row r="106" spans="1:10" x14ac:dyDescent="0.25">
      <c r="A106" s="12"/>
      <c r="B106" s="12"/>
      <c r="C106" s="12"/>
      <c r="D106" s="12"/>
      <c r="E106" s="12"/>
      <c r="F106" s="12"/>
      <c r="G106" s="12"/>
      <c r="H106" s="12"/>
      <c r="I106" s="12"/>
      <c r="J106" s="12"/>
    </row>
    <row r="107" spans="1:10" x14ac:dyDescent="0.25">
      <c r="A107" s="12"/>
      <c r="B107" s="12"/>
      <c r="C107" s="12"/>
      <c r="D107" s="12"/>
      <c r="E107" s="12"/>
      <c r="F107" s="12"/>
      <c r="G107" s="12"/>
      <c r="H107" s="12"/>
      <c r="I107" s="12"/>
      <c r="J107" s="12"/>
    </row>
    <row r="108" spans="1:10" x14ac:dyDescent="0.25">
      <c r="A108" s="12"/>
      <c r="B108" s="12"/>
      <c r="C108" s="12"/>
      <c r="D108" s="12"/>
      <c r="E108" s="12"/>
      <c r="F108" s="12"/>
      <c r="G108" s="12"/>
      <c r="H108" s="12"/>
      <c r="I108" s="12"/>
      <c r="J108" s="12"/>
    </row>
    <row r="109" spans="1:10" x14ac:dyDescent="0.25">
      <c r="A109" s="12"/>
      <c r="B109" s="12"/>
      <c r="C109" s="12"/>
      <c r="D109" s="12"/>
      <c r="E109" s="12"/>
      <c r="F109" s="12"/>
      <c r="G109" s="12"/>
      <c r="H109" s="12"/>
      <c r="I109" s="12"/>
      <c r="J109" s="12"/>
    </row>
    <row r="110" spans="1:10" x14ac:dyDescent="0.25">
      <c r="A110" s="12"/>
      <c r="B110" s="12"/>
      <c r="C110" s="12"/>
      <c r="D110" s="12"/>
      <c r="E110" s="12"/>
      <c r="F110" s="12"/>
      <c r="G110" s="12"/>
      <c r="H110" s="12"/>
      <c r="I110" s="12"/>
      <c r="J110" s="12"/>
    </row>
    <row r="111" spans="1:10" x14ac:dyDescent="0.25">
      <c r="A111" s="12"/>
      <c r="B111" s="12"/>
      <c r="C111" s="12"/>
      <c r="D111" s="12"/>
      <c r="E111" s="12"/>
      <c r="F111" s="12"/>
      <c r="G111" s="12"/>
      <c r="H111" s="12"/>
      <c r="I111" s="12"/>
      <c r="J111" s="12"/>
    </row>
    <row r="112" spans="1:10" x14ac:dyDescent="0.25">
      <c r="A112" s="12"/>
      <c r="B112" s="12"/>
      <c r="C112" s="12"/>
      <c r="D112" s="12"/>
      <c r="E112" s="12"/>
      <c r="F112" s="12"/>
      <c r="G112" s="12"/>
      <c r="H112" s="12"/>
      <c r="I112" s="12"/>
      <c r="J112" s="12"/>
    </row>
    <row r="113" spans="1:10" x14ac:dyDescent="0.25">
      <c r="A113" s="12"/>
      <c r="B113" s="12"/>
      <c r="C113" s="12"/>
      <c r="D113" s="12"/>
      <c r="E113" s="12"/>
      <c r="F113" s="12"/>
      <c r="G113" s="12"/>
      <c r="H113" s="12"/>
      <c r="I113" s="12"/>
      <c r="J113" s="12"/>
    </row>
    <row r="114" spans="1:10" x14ac:dyDescent="0.25">
      <c r="A114" s="12"/>
      <c r="B114" s="12"/>
      <c r="C114" s="12"/>
      <c r="D114" s="12"/>
      <c r="E114" s="12"/>
      <c r="F114" s="12"/>
      <c r="G114" s="12"/>
      <c r="H114" s="12"/>
      <c r="I114" s="12"/>
      <c r="J114" s="12"/>
    </row>
    <row r="115" spans="1:10" x14ac:dyDescent="0.25">
      <c r="A115" s="12"/>
      <c r="B115" s="12"/>
      <c r="C115" s="12"/>
      <c r="D115" s="12"/>
      <c r="E115" s="12"/>
      <c r="F115" s="12"/>
      <c r="G115" s="12"/>
      <c r="H115" s="12"/>
      <c r="I115" s="12"/>
      <c r="J115" s="12"/>
    </row>
    <row r="116" spans="1:10" x14ac:dyDescent="0.25">
      <c r="A116" s="12"/>
      <c r="B116" s="12"/>
      <c r="C116" s="12"/>
      <c r="D116" s="12"/>
      <c r="E116" s="12"/>
      <c r="F116" s="12"/>
      <c r="G116" s="12"/>
      <c r="H116" s="12"/>
      <c r="I116" s="12"/>
      <c r="J116" s="12"/>
    </row>
    <row r="117" spans="1:10" x14ac:dyDescent="0.25">
      <c r="A117" s="12"/>
      <c r="B117" s="12"/>
      <c r="C117" s="12"/>
      <c r="D117" s="12"/>
      <c r="E117" s="12"/>
      <c r="F117" s="12"/>
      <c r="G117" s="12"/>
      <c r="H117" s="12"/>
      <c r="I117" s="12"/>
      <c r="J117" s="12"/>
    </row>
    <row r="118" spans="1:10" x14ac:dyDescent="0.25">
      <c r="A118" s="12"/>
      <c r="B118" s="12"/>
      <c r="C118" s="12"/>
      <c r="D118" s="12"/>
      <c r="E118" s="12"/>
      <c r="F118" s="12"/>
      <c r="G118" s="12"/>
      <c r="H118" s="12"/>
      <c r="I118" s="12"/>
      <c r="J118" s="12"/>
    </row>
    <row r="119" spans="1:10" x14ac:dyDescent="0.25">
      <c r="A119" s="12"/>
      <c r="B119" s="12"/>
      <c r="C119" s="12"/>
      <c r="D119" s="12"/>
      <c r="E119" s="12"/>
      <c r="F119" s="12"/>
      <c r="G119" s="12"/>
      <c r="H119" s="12"/>
      <c r="I119" s="12"/>
      <c r="J119" s="12"/>
    </row>
    <row r="120" spans="1:10" x14ac:dyDescent="0.25">
      <c r="A120" s="12"/>
      <c r="B120" s="12"/>
      <c r="C120" s="12"/>
      <c r="D120" s="12"/>
      <c r="E120" s="12"/>
      <c r="F120" s="12"/>
      <c r="G120" s="12"/>
      <c r="H120" s="12"/>
      <c r="I120" s="12"/>
      <c r="J120" s="12"/>
    </row>
    <row r="121" spans="1:10" x14ac:dyDescent="0.25">
      <c r="A121" s="12"/>
      <c r="B121" s="12"/>
      <c r="C121" s="12"/>
      <c r="D121" s="12"/>
      <c r="E121" s="12"/>
      <c r="F121" s="12"/>
      <c r="G121" s="12"/>
      <c r="H121" s="12"/>
      <c r="I121" s="12"/>
      <c r="J121" s="12"/>
    </row>
    <row r="122" spans="1:10" x14ac:dyDescent="0.25">
      <c r="A122" s="12"/>
      <c r="B122" s="12"/>
      <c r="C122" s="12"/>
      <c r="D122" s="12"/>
      <c r="E122" s="12"/>
      <c r="F122" s="12"/>
      <c r="G122" s="12"/>
      <c r="H122" s="12"/>
      <c r="I122" s="12"/>
      <c r="J122" s="12"/>
    </row>
    <row r="123" spans="1:10" x14ac:dyDescent="0.25">
      <c r="A123" s="12"/>
      <c r="B123" s="12"/>
      <c r="C123" s="12"/>
      <c r="D123" s="12"/>
      <c r="E123" s="12"/>
      <c r="F123" s="12"/>
      <c r="G123" s="12"/>
      <c r="H123" s="12"/>
      <c r="I123" s="12"/>
      <c r="J123" s="12"/>
    </row>
    <row r="124" spans="1:10" x14ac:dyDescent="0.25">
      <c r="A124" s="12"/>
      <c r="B124" s="12"/>
      <c r="C124" s="12"/>
      <c r="D124" s="12"/>
      <c r="E124" s="12"/>
      <c r="F124" s="12"/>
      <c r="G124" s="12"/>
      <c r="H124" s="12"/>
      <c r="I124" s="12"/>
      <c r="J124" s="12"/>
    </row>
    <row r="125" spans="1:10" x14ac:dyDescent="0.25">
      <c r="A125" s="12"/>
      <c r="B125" s="12"/>
      <c r="C125" s="12"/>
      <c r="D125" s="12"/>
      <c r="E125" s="12"/>
      <c r="F125" s="12"/>
      <c r="G125" s="12"/>
      <c r="H125" s="12"/>
      <c r="I125" s="12"/>
      <c r="J125" s="12"/>
    </row>
    <row r="126" spans="1:10" x14ac:dyDescent="0.25">
      <c r="A126" s="12"/>
      <c r="B126" s="12"/>
      <c r="C126" s="12"/>
      <c r="D126" s="12"/>
      <c r="E126" s="12"/>
      <c r="F126" s="12"/>
      <c r="G126" s="12"/>
      <c r="H126" s="12"/>
      <c r="I126" s="12"/>
      <c r="J126" s="12"/>
    </row>
    <row r="127" spans="1:10" x14ac:dyDescent="0.25">
      <c r="A127" s="12"/>
      <c r="B127" s="12"/>
      <c r="C127" s="12"/>
      <c r="D127" s="12"/>
      <c r="E127" s="12"/>
      <c r="F127" s="12"/>
      <c r="G127" s="12"/>
      <c r="H127" s="12"/>
      <c r="I127" s="12"/>
      <c r="J127" s="12"/>
    </row>
    <row r="128" spans="1:10" x14ac:dyDescent="0.25">
      <c r="A128" s="12"/>
      <c r="B128" s="12"/>
      <c r="C128" s="12"/>
      <c r="D128" s="12"/>
      <c r="E128" s="12"/>
      <c r="F128" s="12"/>
      <c r="G128" s="12"/>
      <c r="H128" s="12"/>
      <c r="I128" s="12"/>
      <c r="J128" s="12"/>
    </row>
    <row r="129" spans="1:10" x14ac:dyDescent="0.25">
      <c r="A129" s="12"/>
      <c r="B129" s="12"/>
      <c r="C129" s="12"/>
      <c r="D129" s="12"/>
      <c r="E129" s="12"/>
      <c r="F129" s="12"/>
      <c r="G129" s="12"/>
      <c r="H129" s="12"/>
      <c r="I129" s="12"/>
      <c r="J129" s="12"/>
    </row>
    <row r="130" spans="1:10" x14ac:dyDescent="0.25">
      <c r="A130" s="12"/>
      <c r="B130" s="12"/>
      <c r="C130" s="12"/>
      <c r="D130" s="12"/>
      <c r="E130" s="12"/>
      <c r="F130" s="12"/>
      <c r="G130" s="12"/>
      <c r="H130" s="12"/>
      <c r="I130" s="12"/>
      <c r="J130" s="12"/>
    </row>
    <row r="131" spans="1:10" x14ac:dyDescent="0.25">
      <c r="A131" s="12"/>
      <c r="B131" s="12"/>
      <c r="C131" s="12"/>
      <c r="D131" s="12"/>
      <c r="E131" s="12"/>
      <c r="F131" s="12"/>
      <c r="G131" s="12"/>
      <c r="H131" s="12"/>
      <c r="I131" s="12"/>
      <c r="J131" s="12"/>
    </row>
    <row r="132" spans="1:10" x14ac:dyDescent="0.25">
      <c r="A132" s="12"/>
      <c r="B132" s="12"/>
      <c r="C132" s="12"/>
      <c r="D132" s="12"/>
      <c r="E132" s="12"/>
      <c r="F132" s="12"/>
      <c r="G132" s="12"/>
      <c r="H132" s="12"/>
      <c r="I132" s="12"/>
      <c r="J132" s="12"/>
    </row>
    <row r="133" spans="1:10" x14ac:dyDescent="0.25">
      <c r="A133" s="12"/>
      <c r="B133" s="12"/>
      <c r="C133" s="12"/>
      <c r="D133" s="12"/>
      <c r="E133" s="12"/>
      <c r="F133" s="12"/>
      <c r="G133" s="12"/>
      <c r="H133" s="12"/>
      <c r="I133" s="12"/>
      <c r="J133" s="12"/>
    </row>
    <row r="134" spans="1:10" x14ac:dyDescent="0.25">
      <c r="A134" s="12"/>
      <c r="B134" s="12"/>
      <c r="C134" s="12"/>
      <c r="D134" s="12"/>
      <c r="E134" s="12"/>
      <c r="F134" s="12"/>
      <c r="G134" s="12"/>
      <c r="H134" s="12"/>
      <c r="I134" s="12"/>
      <c r="J134" s="12"/>
    </row>
  </sheetData>
  <mergeCells count="10">
    <mergeCell ref="C35:H35"/>
    <mergeCell ref="C39:H39"/>
    <mergeCell ref="C42:H42"/>
    <mergeCell ref="C48:H48"/>
    <mergeCell ref="C7:H7"/>
    <mergeCell ref="C11:H11"/>
    <mergeCell ref="C13:H13"/>
    <mergeCell ref="C17:H17"/>
    <mergeCell ref="C22:H22"/>
    <mergeCell ref="C32:H32"/>
  </mergeCells>
  <phoneticPr fontId="154" type="noConversion"/>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1E800-F0ED-4BDA-B294-41F98B7F9A6D}">
  <sheetPr codeName="Sheet5"/>
  <dimension ref="A2:D7"/>
  <sheetViews>
    <sheetView workbookViewId="0">
      <selection activeCell="E12" sqref="E12"/>
    </sheetView>
  </sheetViews>
  <sheetFormatPr defaultColWidth="9.140625" defaultRowHeight="15" x14ac:dyDescent="0.25"/>
  <cols>
    <col min="1" max="1" width="4.5703125" style="1" customWidth="1"/>
    <col min="2" max="2" width="68.140625" style="1" customWidth="1"/>
    <col min="3" max="3" width="21.140625" style="1" customWidth="1"/>
    <col min="4" max="4" width="32.140625" style="1" customWidth="1"/>
    <col min="5" max="16384" width="9.140625" style="1"/>
  </cols>
  <sheetData>
    <row r="2" spans="1:4" x14ac:dyDescent="0.25">
      <c r="A2" s="13" t="s">
        <v>2</v>
      </c>
    </row>
    <row r="5" spans="1:4" x14ac:dyDescent="0.25">
      <c r="B5" s="29"/>
      <c r="C5" s="20" t="s">
        <v>7</v>
      </c>
      <c r="D5" s="20" t="s">
        <v>8</v>
      </c>
    </row>
    <row r="6" spans="1:4" x14ac:dyDescent="0.25">
      <c r="B6" s="29"/>
      <c r="C6" s="20" t="s">
        <v>106</v>
      </c>
      <c r="D6" s="20" t="s">
        <v>107</v>
      </c>
    </row>
    <row r="7" spans="1:4" ht="30" x14ac:dyDescent="0.25">
      <c r="A7" s="20">
        <v>1</v>
      </c>
      <c r="B7" s="30" t="s">
        <v>108</v>
      </c>
      <c r="C7" s="20"/>
      <c r="D7" s="20"/>
    </row>
  </sheetData>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7CEC5-69B9-4E37-A6E7-48FD5A7DC085}">
  <sheetPr codeName="Sheet6">
    <pageSetUpPr autoPageBreaks="0"/>
  </sheetPr>
  <dimension ref="A3:C10"/>
  <sheetViews>
    <sheetView workbookViewId="0">
      <selection activeCell="B9" sqref="B9"/>
    </sheetView>
  </sheetViews>
  <sheetFormatPr defaultColWidth="9.140625" defaultRowHeight="15" x14ac:dyDescent="0.25"/>
  <cols>
    <col min="1" max="1" width="6.140625" style="1" customWidth="1"/>
    <col min="2" max="2" width="74.140625" style="1" customWidth="1"/>
    <col min="3" max="3" width="19.140625" style="1" customWidth="1"/>
    <col min="4" max="16384" width="9.140625" style="1"/>
  </cols>
  <sheetData>
    <row r="3" spans="1:3" x14ac:dyDescent="0.25">
      <c r="A3" s="13" t="s">
        <v>3</v>
      </c>
    </row>
    <row r="7" spans="1:3" x14ac:dyDescent="0.25">
      <c r="C7" s="20" t="s">
        <v>7</v>
      </c>
    </row>
    <row r="8" spans="1:3" x14ac:dyDescent="0.25">
      <c r="A8" s="31"/>
      <c r="B8" s="32"/>
      <c r="C8" s="20" t="s">
        <v>10</v>
      </c>
    </row>
    <row r="9" spans="1:3" ht="15.75" customHeight="1" x14ac:dyDescent="0.25">
      <c r="A9" s="20">
        <v>1</v>
      </c>
      <c r="B9" s="33" t="s">
        <v>109</v>
      </c>
      <c r="C9" s="20"/>
    </row>
    <row r="10" spans="1:3" x14ac:dyDescent="0.25">
      <c r="A10" s="20">
        <v>2</v>
      </c>
      <c r="B10" s="33" t="s">
        <v>110</v>
      </c>
      <c r="C10" s="20"/>
    </row>
  </sheetData>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BF01-AE40-4F59-95E5-762DF9DC51E8}">
  <sheetPr codeName="Sheet7"/>
  <dimension ref="A2:C7"/>
  <sheetViews>
    <sheetView workbookViewId="0">
      <selection activeCell="C39" sqref="C39"/>
    </sheetView>
  </sheetViews>
  <sheetFormatPr defaultColWidth="9.140625" defaultRowHeight="15" x14ac:dyDescent="0.25"/>
  <cols>
    <col min="1" max="1" width="17.42578125" style="1" customWidth="1"/>
    <col min="2" max="2" width="15" style="1" customWidth="1"/>
    <col min="3" max="3" width="99" style="1" customWidth="1"/>
    <col min="4" max="16384" width="9.140625" style="1"/>
  </cols>
  <sheetData>
    <row r="2" spans="1:3" ht="26.25" x14ac:dyDescent="0.4">
      <c r="B2" s="34"/>
      <c r="C2" s="35"/>
    </row>
    <row r="3" spans="1:3" ht="24" x14ac:dyDescent="0.25">
      <c r="A3" s="13" t="s">
        <v>4</v>
      </c>
      <c r="C3" s="36" t="s">
        <v>111</v>
      </c>
    </row>
    <row r="4" spans="1:3" x14ac:dyDescent="0.25">
      <c r="B4" s="37"/>
      <c r="C4" s="35"/>
    </row>
    <row r="5" spans="1:3" x14ac:dyDescent="0.25">
      <c r="A5" s="13" t="s">
        <v>112</v>
      </c>
      <c r="B5" s="38"/>
      <c r="C5" s="39"/>
    </row>
    <row r="6" spans="1:3" x14ac:dyDescent="0.25">
      <c r="A6" s="40" t="s">
        <v>113</v>
      </c>
      <c r="B6" s="994" t="s">
        <v>115</v>
      </c>
      <c r="C6" s="994"/>
    </row>
    <row r="7" spans="1:3" x14ac:dyDescent="0.25">
      <c r="A7" s="42" t="s">
        <v>116</v>
      </c>
      <c r="B7" s="995" t="s">
        <v>1782</v>
      </c>
      <c r="C7" s="995"/>
    </row>
  </sheetData>
  <mergeCells count="2">
    <mergeCell ref="B6:C6"/>
    <mergeCell ref="B7:C7"/>
  </mergeCells>
  <conditionalFormatting sqref="B7">
    <cfRule type="cellIs" dxfId="1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B4C96-3C83-4237-B0BC-E92A72D7A58D}">
  <sheetPr codeName="Sheet9">
    <pageSetUpPr fitToPage="1"/>
  </sheetPr>
  <dimension ref="A2:C13"/>
  <sheetViews>
    <sheetView topLeftCell="A4" workbookViewId="0">
      <selection activeCell="C13" sqref="A2:C13"/>
    </sheetView>
  </sheetViews>
  <sheetFormatPr defaultColWidth="9.140625" defaultRowHeight="15" x14ac:dyDescent="0.25"/>
  <cols>
    <col min="1" max="1" width="25.140625" style="1" customWidth="1"/>
    <col min="2" max="2" width="13.28515625" style="1" customWidth="1"/>
    <col min="3" max="3" width="89.42578125" style="1" customWidth="1"/>
    <col min="4" max="16384" width="9.140625" style="1"/>
  </cols>
  <sheetData>
    <row r="2" spans="1:3" ht="18.75" x14ac:dyDescent="0.3">
      <c r="A2" s="44" t="s">
        <v>119</v>
      </c>
    </row>
    <row r="3" spans="1:3" x14ac:dyDescent="0.25">
      <c r="A3" s="1" t="s">
        <v>121</v>
      </c>
    </row>
    <row r="6" spans="1:3" x14ac:dyDescent="0.25">
      <c r="A6" s="16" t="s">
        <v>122</v>
      </c>
      <c r="B6" s="16" t="s">
        <v>114</v>
      </c>
      <c r="C6" s="45" t="s">
        <v>123</v>
      </c>
    </row>
    <row r="7" spans="1:3" ht="30" x14ac:dyDescent="0.25">
      <c r="A7" s="46" t="s">
        <v>124</v>
      </c>
      <c r="B7" s="46" t="s">
        <v>117</v>
      </c>
      <c r="C7" s="45" t="s">
        <v>125</v>
      </c>
    </row>
    <row r="8" spans="1:3" ht="30" x14ac:dyDescent="0.25">
      <c r="A8" s="16" t="s">
        <v>126</v>
      </c>
      <c r="B8" s="16" t="s">
        <v>127</v>
      </c>
      <c r="C8" s="45" t="s">
        <v>128</v>
      </c>
    </row>
    <row r="9" spans="1:3" ht="30" x14ac:dyDescent="0.25">
      <c r="A9" s="16" t="s">
        <v>129</v>
      </c>
      <c r="B9" s="16" t="s">
        <v>130</v>
      </c>
      <c r="C9" s="45" t="s">
        <v>131</v>
      </c>
    </row>
    <row r="10" spans="1:3" ht="30" x14ac:dyDescent="0.25">
      <c r="A10" s="16" t="s">
        <v>132</v>
      </c>
      <c r="B10" s="16" t="s">
        <v>133</v>
      </c>
      <c r="C10" s="45" t="s">
        <v>134</v>
      </c>
    </row>
    <row r="11" spans="1:3" ht="30" x14ac:dyDescent="0.25">
      <c r="A11" s="16" t="s">
        <v>132</v>
      </c>
      <c r="B11" s="16" t="s">
        <v>135</v>
      </c>
      <c r="C11" s="45" t="s">
        <v>136</v>
      </c>
    </row>
    <row r="12" spans="1:3" ht="30" x14ac:dyDescent="0.25">
      <c r="A12" s="16" t="s">
        <v>137</v>
      </c>
      <c r="B12" s="16" t="s">
        <v>138</v>
      </c>
      <c r="C12" s="45" t="s">
        <v>139</v>
      </c>
    </row>
    <row r="13" spans="1:3" ht="30" x14ac:dyDescent="0.25">
      <c r="A13" s="16" t="s">
        <v>140</v>
      </c>
      <c r="B13" s="16" t="s">
        <v>141</v>
      </c>
      <c r="C13" s="45" t="s">
        <v>142</v>
      </c>
    </row>
  </sheetData>
  <conditionalFormatting sqref="C8:C12">
    <cfRule type="cellIs" dxfId="13"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29C18-D927-46BB-9CD9-46D1D081CEA6}">
  <sheetPr codeName="Sheet10">
    <pageSetUpPr fitToPage="1"/>
  </sheetPr>
  <dimension ref="A2:C11"/>
  <sheetViews>
    <sheetView workbookViewId="0"/>
  </sheetViews>
  <sheetFormatPr defaultColWidth="9.140625" defaultRowHeight="15" x14ac:dyDescent="0.25"/>
  <cols>
    <col min="1" max="1" width="20.85546875" style="1" customWidth="1"/>
    <col min="2" max="2" width="12.28515625" style="1" bestFit="1" customWidth="1"/>
    <col min="3" max="3" width="87.42578125" style="1" customWidth="1"/>
    <col min="4" max="16384" width="9.140625" style="1"/>
  </cols>
  <sheetData>
    <row r="2" spans="1:3" ht="18.75" x14ac:dyDescent="0.3">
      <c r="A2" s="44" t="s">
        <v>120</v>
      </c>
    </row>
    <row r="3" spans="1:3" x14ac:dyDescent="0.25">
      <c r="A3" s="1" t="s">
        <v>121</v>
      </c>
    </row>
    <row r="6" spans="1:3" x14ac:dyDescent="0.25">
      <c r="A6" s="16" t="s">
        <v>122</v>
      </c>
      <c r="B6" s="46" t="s">
        <v>114</v>
      </c>
      <c r="C6" s="45" t="s">
        <v>115</v>
      </c>
    </row>
    <row r="7" spans="1:3" ht="30" x14ac:dyDescent="0.25">
      <c r="A7" s="16" t="s">
        <v>143</v>
      </c>
      <c r="B7" s="16" t="s">
        <v>117</v>
      </c>
      <c r="C7" s="45" t="s">
        <v>144</v>
      </c>
    </row>
    <row r="8" spans="1:3" ht="30" x14ac:dyDescent="0.25">
      <c r="A8" s="16" t="s">
        <v>145</v>
      </c>
      <c r="B8" s="16" t="s">
        <v>118</v>
      </c>
      <c r="C8" s="45" t="s">
        <v>146</v>
      </c>
    </row>
    <row r="9" spans="1:3" ht="30" x14ac:dyDescent="0.25">
      <c r="A9" s="16" t="s">
        <v>147</v>
      </c>
      <c r="B9" s="16" t="s">
        <v>148</v>
      </c>
      <c r="C9" s="45" t="s">
        <v>149</v>
      </c>
    </row>
    <row r="10" spans="1:3" ht="30" x14ac:dyDescent="0.25">
      <c r="A10" s="16" t="s">
        <v>150</v>
      </c>
      <c r="B10" s="16" t="s">
        <v>133</v>
      </c>
      <c r="C10" s="45" t="s">
        <v>151</v>
      </c>
    </row>
    <row r="11" spans="1:3" ht="30" x14ac:dyDescent="0.25">
      <c r="A11" s="16" t="s">
        <v>152</v>
      </c>
      <c r="B11" s="16" t="s">
        <v>135</v>
      </c>
      <c r="C11" s="45" t="s">
        <v>153</v>
      </c>
    </row>
  </sheetData>
  <conditionalFormatting sqref="C7:C11">
    <cfRule type="cellIs" dxfId="1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III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89FE-51A9-4E82-B243-FCBAF4BAEC68}">
  <sheetPr codeName="Sheet12">
    <pageSetUpPr fitToPage="1"/>
  </sheetPr>
  <dimension ref="B3:P52"/>
  <sheetViews>
    <sheetView zoomScale="85" zoomScaleNormal="85" workbookViewId="0"/>
  </sheetViews>
  <sheetFormatPr defaultColWidth="9.140625" defaultRowHeight="15" x14ac:dyDescent="0.25"/>
  <cols>
    <col min="1" max="1" width="9.140625" style="1"/>
    <col min="2" max="2" width="7.5703125" style="64" customWidth="1"/>
    <col min="3" max="3" width="44" style="1" customWidth="1"/>
    <col min="4" max="5" width="23" style="1" customWidth="1"/>
    <col min="6" max="10" width="21.140625" style="1" customWidth="1"/>
    <col min="11" max="16384" width="9.140625" style="1"/>
  </cols>
  <sheetData>
    <row r="3" spans="2:16" ht="24" customHeight="1" x14ac:dyDescent="0.25">
      <c r="C3" s="48" t="s">
        <v>190</v>
      </c>
      <c r="D3" s="48"/>
      <c r="E3" s="48"/>
      <c r="F3" s="48"/>
      <c r="G3" s="48"/>
      <c r="H3" s="48"/>
      <c r="I3" s="48"/>
      <c r="J3" s="48"/>
    </row>
    <row r="5" spans="2:16" x14ac:dyDescent="0.25">
      <c r="B5" s="1"/>
    </row>
    <row r="6" spans="2:16" x14ac:dyDescent="0.25">
      <c r="B6" s="1"/>
      <c r="D6" s="60" t="s">
        <v>7</v>
      </c>
      <c r="E6" s="60" t="s">
        <v>8</v>
      </c>
      <c r="F6" s="60" t="s">
        <v>9</v>
      </c>
      <c r="G6" s="60" t="s">
        <v>46</v>
      </c>
      <c r="H6" s="60" t="s">
        <v>47</v>
      </c>
      <c r="I6" s="60" t="s">
        <v>156</v>
      </c>
      <c r="J6" s="60" t="s">
        <v>157</v>
      </c>
    </row>
    <row r="7" spans="2:16" x14ac:dyDescent="0.25">
      <c r="B7" s="1"/>
      <c r="C7" s="1" t="s">
        <v>191</v>
      </c>
      <c r="D7" s="999" t="s">
        <v>192</v>
      </c>
      <c r="E7" s="1000" t="s">
        <v>193</v>
      </c>
      <c r="F7" s="999" t="s">
        <v>194</v>
      </c>
      <c r="G7" s="999"/>
      <c r="H7" s="999"/>
      <c r="I7" s="999"/>
      <c r="J7" s="999"/>
    </row>
    <row r="8" spans="2:16" ht="90.75" customHeight="1" x14ac:dyDescent="0.25">
      <c r="B8" s="1"/>
      <c r="D8" s="999"/>
      <c r="E8" s="1000"/>
      <c r="F8" s="60" t="s">
        <v>195</v>
      </c>
      <c r="G8" s="60" t="s">
        <v>196</v>
      </c>
      <c r="H8" s="60" t="s">
        <v>197</v>
      </c>
      <c r="I8" s="60" t="s">
        <v>198</v>
      </c>
      <c r="J8" s="60" t="s">
        <v>199</v>
      </c>
    </row>
    <row r="9" spans="2:16" ht="45" x14ac:dyDescent="0.25">
      <c r="C9" s="65" t="s">
        <v>200</v>
      </c>
      <c r="D9" s="66"/>
      <c r="E9" s="67"/>
      <c r="F9" s="67"/>
      <c r="G9" s="67"/>
      <c r="H9" s="67"/>
      <c r="I9" s="67"/>
      <c r="J9" s="67"/>
      <c r="P9" s="68"/>
    </row>
    <row r="10" spans="2:16" x14ac:dyDescent="0.25">
      <c r="B10" s="42">
        <v>1</v>
      </c>
      <c r="C10" s="69"/>
      <c r="D10" s="70"/>
      <c r="E10" s="71"/>
      <c r="F10" s="71"/>
      <c r="G10" s="71"/>
      <c r="H10" s="71"/>
      <c r="I10" s="72"/>
      <c r="J10" s="72"/>
    </row>
    <row r="11" spans="2:16" x14ac:dyDescent="0.25">
      <c r="B11" s="42">
        <v>2</v>
      </c>
      <c r="C11" s="69"/>
      <c r="D11" s="70"/>
      <c r="E11" s="71"/>
      <c r="F11" s="71"/>
      <c r="G11" s="71"/>
      <c r="H11" s="71"/>
      <c r="I11" s="72"/>
      <c r="J11" s="72"/>
    </row>
    <row r="12" spans="2:16" x14ac:dyDescent="0.25">
      <c r="B12" s="42">
        <v>3</v>
      </c>
      <c r="C12" s="69"/>
      <c r="D12" s="70"/>
      <c r="E12" s="71"/>
      <c r="F12" s="71"/>
      <c r="G12" s="71"/>
      <c r="H12" s="71"/>
      <c r="I12" s="72"/>
      <c r="J12" s="72"/>
    </row>
    <row r="13" spans="2:16" x14ac:dyDescent="0.25">
      <c r="B13" s="73"/>
      <c r="C13" s="69"/>
      <c r="D13" s="70"/>
      <c r="E13" s="71"/>
      <c r="F13" s="71"/>
      <c r="G13" s="71"/>
      <c r="H13" s="71"/>
      <c r="I13" s="72"/>
      <c r="J13" s="72"/>
    </row>
    <row r="14" spans="2:16" x14ac:dyDescent="0.25">
      <c r="B14" s="73"/>
      <c r="C14" s="69"/>
      <c r="D14" s="70"/>
      <c r="E14" s="71"/>
      <c r="F14" s="71"/>
      <c r="G14" s="71"/>
      <c r="H14" s="71"/>
      <c r="I14" s="72"/>
      <c r="J14" s="72"/>
    </row>
    <row r="15" spans="2:16" x14ac:dyDescent="0.25">
      <c r="B15" s="73"/>
      <c r="C15" s="69"/>
      <c r="D15" s="70"/>
      <c r="E15" s="71"/>
      <c r="F15" s="71"/>
      <c r="G15" s="71"/>
      <c r="H15" s="71"/>
      <c r="I15" s="72"/>
      <c r="J15" s="72"/>
    </row>
    <row r="16" spans="2:16" x14ac:dyDescent="0.25">
      <c r="B16" s="73"/>
      <c r="C16" s="69"/>
      <c r="D16" s="70"/>
      <c r="E16" s="71"/>
      <c r="F16" s="71"/>
      <c r="G16" s="71"/>
      <c r="H16" s="71"/>
      <c r="I16" s="72"/>
      <c r="J16" s="72"/>
    </row>
    <row r="17" spans="2:10" x14ac:dyDescent="0.25">
      <c r="B17" s="73"/>
      <c r="C17" s="69"/>
      <c r="D17" s="70"/>
      <c r="E17" s="71"/>
      <c r="F17" s="71"/>
      <c r="G17" s="71"/>
      <c r="H17" s="71"/>
      <c r="I17" s="72"/>
      <c r="J17" s="72"/>
    </row>
    <row r="18" spans="2:10" x14ac:dyDescent="0.25">
      <c r="B18" s="73"/>
      <c r="C18" s="69"/>
      <c r="D18" s="70"/>
      <c r="E18" s="71"/>
      <c r="F18" s="71"/>
      <c r="G18" s="71"/>
      <c r="H18" s="71"/>
      <c r="I18" s="72"/>
      <c r="J18" s="72"/>
    </row>
    <row r="19" spans="2:10" x14ac:dyDescent="0.25">
      <c r="B19" s="42"/>
      <c r="C19" s="69" t="s">
        <v>201</v>
      </c>
      <c r="D19" s="70"/>
      <c r="E19" s="71"/>
      <c r="F19" s="71"/>
      <c r="G19" s="71"/>
      <c r="H19" s="71"/>
      <c r="I19" s="72"/>
      <c r="J19" s="72"/>
    </row>
    <row r="20" spans="2:10" x14ac:dyDescent="0.25">
      <c r="B20" s="74" t="s">
        <v>202</v>
      </c>
      <c r="C20" s="75" t="s">
        <v>203</v>
      </c>
      <c r="D20" s="70"/>
      <c r="E20" s="71"/>
      <c r="F20" s="71"/>
      <c r="G20" s="71"/>
      <c r="H20" s="71"/>
      <c r="I20" s="72"/>
      <c r="J20" s="72"/>
    </row>
    <row r="21" spans="2:10" x14ac:dyDescent="0.25">
      <c r="B21" s="42"/>
      <c r="C21" s="69"/>
      <c r="D21" s="70"/>
      <c r="E21" s="71"/>
      <c r="F21" s="71"/>
      <c r="G21" s="71"/>
      <c r="H21" s="71"/>
      <c r="I21" s="72"/>
      <c r="J21" s="72"/>
    </row>
    <row r="22" spans="2:10" ht="45" x14ac:dyDescent="0.25">
      <c r="B22" s="42"/>
      <c r="C22" s="65" t="s">
        <v>204</v>
      </c>
      <c r="D22" s="66"/>
      <c r="E22" s="67"/>
      <c r="F22" s="67"/>
      <c r="G22" s="67"/>
      <c r="H22" s="67"/>
      <c r="I22" s="67"/>
      <c r="J22" s="67"/>
    </row>
    <row r="23" spans="2:10" x14ac:dyDescent="0.25">
      <c r="B23" s="73" t="s">
        <v>205</v>
      </c>
      <c r="C23" s="69"/>
      <c r="D23" s="70"/>
      <c r="E23" s="71"/>
      <c r="F23" s="71"/>
      <c r="G23" s="71"/>
      <c r="H23" s="71"/>
      <c r="I23" s="72"/>
      <c r="J23" s="72"/>
    </row>
    <row r="24" spans="2:10" x14ac:dyDescent="0.25">
      <c r="B24" s="42">
        <v>2</v>
      </c>
      <c r="C24" s="69"/>
      <c r="D24" s="70"/>
      <c r="E24" s="71"/>
      <c r="F24" s="71"/>
      <c r="G24" s="71"/>
      <c r="H24" s="71"/>
      <c r="I24" s="72"/>
      <c r="J24" s="72"/>
    </row>
    <row r="25" spans="2:10" x14ac:dyDescent="0.25">
      <c r="B25" s="42">
        <v>3</v>
      </c>
      <c r="C25" s="69"/>
      <c r="D25" s="70"/>
      <c r="E25" s="71"/>
      <c r="F25" s="71"/>
      <c r="G25" s="71"/>
      <c r="H25" s="71"/>
      <c r="I25" s="72"/>
      <c r="J25" s="72"/>
    </row>
    <row r="26" spans="2:10" x14ac:dyDescent="0.25">
      <c r="B26" s="42"/>
      <c r="C26" s="69"/>
      <c r="D26" s="70"/>
      <c r="E26" s="71"/>
      <c r="F26" s="71"/>
      <c r="G26" s="71"/>
      <c r="H26" s="71"/>
      <c r="I26" s="72"/>
      <c r="J26" s="72"/>
    </row>
    <row r="27" spans="2:10" x14ac:dyDescent="0.25">
      <c r="B27" s="42"/>
      <c r="C27" s="69"/>
      <c r="D27" s="70"/>
      <c r="E27" s="71"/>
      <c r="F27" s="71"/>
      <c r="G27" s="71"/>
      <c r="H27" s="71"/>
      <c r="I27" s="72"/>
      <c r="J27" s="72"/>
    </row>
    <row r="28" spans="2:10" x14ac:dyDescent="0.25">
      <c r="B28" s="42"/>
      <c r="C28" s="69"/>
      <c r="D28" s="70"/>
      <c r="E28" s="71"/>
      <c r="F28" s="71"/>
      <c r="G28" s="71"/>
      <c r="H28" s="71"/>
      <c r="I28" s="72"/>
      <c r="J28" s="72"/>
    </row>
    <row r="29" spans="2:10" x14ac:dyDescent="0.25">
      <c r="B29" s="42"/>
      <c r="C29" s="69"/>
      <c r="D29" s="70"/>
      <c r="E29" s="71"/>
      <c r="F29" s="71"/>
      <c r="G29" s="71"/>
      <c r="H29" s="71"/>
      <c r="I29" s="72"/>
      <c r="J29" s="72"/>
    </row>
    <row r="30" spans="2:10" x14ac:dyDescent="0.25">
      <c r="B30" s="42"/>
      <c r="C30" s="69" t="s">
        <v>201</v>
      </c>
      <c r="D30" s="70"/>
      <c r="E30" s="71"/>
      <c r="F30" s="71"/>
      <c r="G30" s="71"/>
      <c r="H30" s="71"/>
      <c r="I30" s="72"/>
      <c r="J30" s="72"/>
    </row>
    <row r="31" spans="2:10" x14ac:dyDescent="0.25">
      <c r="B31" s="76" t="s">
        <v>202</v>
      </c>
      <c r="C31" s="75" t="s">
        <v>206</v>
      </c>
      <c r="D31" s="70"/>
      <c r="E31" s="71"/>
      <c r="F31" s="71"/>
      <c r="G31" s="71"/>
      <c r="H31" s="71"/>
      <c r="I31" s="72"/>
      <c r="J31" s="72"/>
    </row>
    <row r="32" spans="2:10" x14ac:dyDescent="0.25">
      <c r="C32" s="1001"/>
      <c r="D32" s="1001"/>
    </row>
    <row r="33" spans="3:4" x14ac:dyDescent="0.25">
      <c r="C33" s="1001"/>
      <c r="D33" s="1001"/>
    </row>
    <row r="34" spans="3:4" x14ac:dyDescent="0.25">
      <c r="C34" s="1002"/>
      <c r="D34" s="1002"/>
    </row>
    <row r="35" spans="3:4" x14ac:dyDescent="0.25">
      <c r="C35" s="998"/>
      <c r="D35" s="998"/>
    </row>
    <row r="36" spans="3:4" x14ac:dyDescent="0.25">
      <c r="C36" s="1003"/>
      <c r="D36" s="1003"/>
    </row>
    <row r="37" spans="3:4" x14ac:dyDescent="0.25">
      <c r="C37" s="1003"/>
      <c r="D37" s="1003"/>
    </row>
    <row r="38" spans="3:4" x14ac:dyDescent="0.25">
      <c r="C38" s="997"/>
      <c r="D38" s="997"/>
    </row>
    <row r="39" spans="3:4" x14ac:dyDescent="0.25">
      <c r="C39" s="997"/>
      <c r="D39" s="997"/>
    </row>
    <row r="40" spans="3:4" x14ac:dyDescent="0.25">
      <c r="C40" s="996"/>
      <c r="D40" s="996"/>
    </row>
    <row r="41" spans="3:4" x14ac:dyDescent="0.25">
      <c r="C41" s="997"/>
      <c r="D41" s="997"/>
    </row>
    <row r="42" spans="3:4" x14ac:dyDescent="0.25">
      <c r="C42" s="996"/>
      <c r="D42" s="996"/>
    </row>
    <row r="43" spans="3:4" x14ac:dyDescent="0.25">
      <c r="C43" s="997"/>
      <c r="D43" s="997"/>
    </row>
    <row r="44" spans="3:4" x14ac:dyDescent="0.25">
      <c r="C44" s="996"/>
      <c r="D44" s="996"/>
    </row>
    <row r="45" spans="3:4" x14ac:dyDescent="0.25">
      <c r="C45" s="997"/>
      <c r="D45" s="997"/>
    </row>
    <row r="46" spans="3:4" x14ac:dyDescent="0.25">
      <c r="C46" s="996"/>
      <c r="D46" s="996"/>
    </row>
    <row r="47" spans="3:4" x14ac:dyDescent="0.25">
      <c r="C47" s="998"/>
      <c r="D47" s="998"/>
    </row>
    <row r="48" spans="3:4" x14ac:dyDescent="0.25">
      <c r="C48" s="996"/>
      <c r="D48" s="996"/>
    </row>
    <row r="49" spans="3:4" x14ac:dyDescent="0.25">
      <c r="C49" s="997"/>
      <c r="D49" s="997"/>
    </row>
    <row r="50" spans="3:4" x14ac:dyDescent="0.25">
      <c r="C50" s="997"/>
      <c r="D50" s="997"/>
    </row>
    <row r="51" spans="3:4" x14ac:dyDescent="0.25">
      <c r="C51" s="997"/>
      <c r="D51" s="997"/>
    </row>
    <row r="52" spans="3:4" x14ac:dyDescent="0.25">
      <c r="C52" s="996"/>
      <c r="D52" s="996"/>
    </row>
  </sheetData>
  <mergeCells count="24">
    <mergeCell ref="C40:D40"/>
    <mergeCell ref="D7:D8"/>
    <mergeCell ref="E7:E8"/>
    <mergeCell ref="F7:J7"/>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s>
  <pageMargins left="0.7" right="0.7" top="0.75" bottom="0.75" header="0.3" footer="0.3"/>
  <pageSetup paperSize="9" scale="64" orientation="landscape" horizontalDpi="1200" verticalDpi="1200" r:id="rId1"/>
  <headerFooter>
    <oddHeader>&amp;CEN
Annex V</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D888D-C49F-4248-A373-D94BA43E6C28}">
  <sheetPr codeName="Sheet13">
    <pageSetUpPr fitToPage="1"/>
  </sheetPr>
  <dimension ref="B2:H19"/>
  <sheetViews>
    <sheetView workbookViewId="0"/>
  </sheetViews>
  <sheetFormatPr defaultColWidth="9.140625" defaultRowHeight="15" x14ac:dyDescent="0.25"/>
  <cols>
    <col min="1" max="1" width="7.85546875" style="1" customWidth="1"/>
    <col min="2" max="2" width="8.5703125" style="64" customWidth="1"/>
    <col min="3" max="3" width="96.85546875" style="1" customWidth="1"/>
    <col min="4" max="8" width="14.7109375" style="1" customWidth="1"/>
    <col min="9" max="9" width="25.42578125" style="1" customWidth="1"/>
    <col min="10" max="16384" width="9.140625" style="1"/>
  </cols>
  <sheetData>
    <row r="2" spans="2:8" s="78" customFormat="1" ht="18.75" x14ac:dyDescent="0.3">
      <c r="B2" s="77"/>
      <c r="C2" s="48" t="s">
        <v>185</v>
      </c>
    </row>
    <row r="5" spans="2:8" x14ac:dyDescent="0.25">
      <c r="B5" s="1"/>
      <c r="D5" s="60" t="s">
        <v>7</v>
      </c>
      <c r="E5" s="60" t="s">
        <v>8</v>
      </c>
      <c r="F5" s="60" t="s">
        <v>9</v>
      </c>
      <c r="G5" s="60" t="s">
        <v>46</v>
      </c>
      <c r="H5" s="60" t="s">
        <v>47</v>
      </c>
    </row>
    <row r="6" spans="2:8" x14ac:dyDescent="0.25">
      <c r="B6" s="1"/>
      <c r="D6" s="999" t="s">
        <v>45</v>
      </c>
      <c r="E6" s="999" t="s">
        <v>207</v>
      </c>
      <c r="F6" s="999"/>
      <c r="G6" s="999"/>
      <c r="H6" s="999"/>
    </row>
    <row r="7" spans="2:8" ht="30" x14ac:dyDescent="0.25">
      <c r="B7" s="1"/>
      <c r="D7" s="999"/>
      <c r="E7" s="60" t="s">
        <v>208</v>
      </c>
      <c r="F7" s="60" t="s">
        <v>209</v>
      </c>
      <c r="G7" s="79" t="s">
        <v>210</v>
      </c>
      <c r="H7" s="60" t="s">
        <v>211</v>
      </c>
    </row>
    <row r="8" spans="2:8" x14ac:dyDescent="0.25">
      <c r="B8" s="80">
        <v>1</v>
      </c>
      <c r="C8" s="81" t="s">
        <v>212</v>
      </c>
      <c r="D8" s="45"/>
      <c r="E8" s="45"/>
      <c r="F8" s="16"/>
      <c r="G8" s="45"/>
      <c r="H8" s="45"/>
    </row>
    <row r="9" spans="2:8" x14ac:dyDescent="0.25">
      <c r="B9" s="80">
        <v>2</v>
      </c>
      <c r="C9" s="81" t="s">
        <v>213</v>
      </c>
      <c r="D9" s="45"/>
      <c r="E9" s="45"/>
      <c r="F9" s="16"/>
      <c r="G9" s="45"/>
      <c r="H9" s="45"/>
    </row>
    <row r="10" spans="2:8" x14ac:dyDescent="0.25">
      <c r="B10" s="80">
        <v>3</v>
      </c>
      <c r="C10" s="81" t="s">
        <v>214</v>
      </c>
      <c r="D10" s="45"/>
      <c r="E10" s="45"/>
      <c r="F10" s="16"/>
      <c r="G10" s="45"/>
      <c r="H10" s="45"/>
    </row>
    <row r="11" spans="2:8" x14ac:dyDescent="0.25">
      <c r="B11" s="80">
        <v>4</v>
      </c>
      <c r="C11" s="75" t="s">
        <v>215</v>
      </c>
      <c r="D11" s="45"/>
      <c r="E11" s="45"/>
      <c r="F11" s="16"/>
      <c r="G11" s="45"/>
      <c r="H11" s="82"/>
    </row>
    <row r="12" spans="2:8" x14ac:dyDescent="0.25">
      <c r="B12" s="60">
        <v>5</v>
      </c>
      <c r="C12" s="83" t="s">
        <v>216</v>
      </c>
      <c r="D12" s="45"/>
      <c r="E12" s="45"/>
      <c r="F12" s="16"/>
      <c r="G12" s="45"/>
      <c r="H12" s="82"/>
    </row>
    <row r="13" spans="2:8" x14ac:dyDescent="0.25">
      <c r="B13" s="60">
        <v>6</v>
      </c>
      <c r="C13" s="83" t="s">
        <v>217</v>
      </c>
      <c r="D13" s="45"/>
      <c r="E13" s="45"/>
      <c r="F13" s="16"/>
      <c r="G13" s="45"/>
      <c r="H13" s="82"/>
    </row>
    <row r="14" spans="2:8" x14ac:dyDescent="0.25">
      <c r="B14" s="60">
        <v>7</v>
      </c>
      <c r="C14" s="83" t="s">
        <v>218</v>
      </c>
      <c r="D14" s="45"/>
      <c r="E14" s="45"/>
      <c r="F14" s="16"/>
      <c r="G14" s="45"/>
      <c r="H14" s="82"/>
    </row>
    <row r="15" spans="2:8" x14ac:dyDescent="0.25">
      <c r="B15" s="60">
        <v>8</v>
      </c>
      <c r="C15" s="83" t="s">
        <v>219</v>
      </c>
      <c r="D15" s="45"/>
      <c r="E15" s="45"/>
      <c r="F15" s="16"/>
      <c r="G15" s="45"/>
      <c r="H15" s="82"/>
    </row>
    <row r="16" spans="2:8" x14ac:dyDescent="0.25">
      <c r="B16" s="60">
        <v>9</v>
      </c>
      <c r="C16" s="83" t="s">
        <v>220</v>
      </c>
      <c r="D16" s="45"/>
      <c r="E16" s="45"/>
      <c r="F16" s="16"/>
      <c r="G16" s="45"/>
      <c r="H16" s="82"/>
    </row>
    <row r="17" spans="2:8" x14ac:dyDescent="0.25">
      <c r="B17" s="60">
        <v>10</v>
      </c>
      <c r="C17" s="83" t="s">
        <v>221</v>
      </c>
      <c r="D17" s="45"/>
      <c r="E17" s="45"/>
      <c r="F17" s="16"/>
      <c r="G17" s="45"/>
      <c r="H17" s="82"/>
    </row>
    <row r="18" spans="2:8" x14ac:dyDescent="0.25">
      <c r="B18" s="60">
        <v>11</v>
      </c>
      <c r="C18" s="83" t="s">
        <v>222</v>
      </c>
      <c r="D18" s="45"/>
      <c r="E18" s="45"/>
      <c r="F18" s="16"/>
      <c r="G18" s="45"/>
      <c r="H18" s="82"/>
    </row>
    <row r="19" spans="2:8" x14ac:dyDescent="0.25">
      <c r="B19" s="80">
        <v>12</v>
      </c>
      <c r="C19" s="75" t="s">
        <v>223</v>
      </c>
      <c r="D19" s="45"/>
      <c r="E19" s="45"/>
      <c r="F19" s="16"/>
      <c r="G19" s="45"/>
      <c r="H19" s="45"/>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&amp;CEN
Annex V</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4F4A6-9A7D-4C54-B9B3-4E560F2E7111}">
  <sheetPr codeName="Sheet14">
    <pageSetUpPr fitToPage="1"/>
  </sheetPr>
  <dimension ref="B3:I12"/>
  <sheetViews>
    <sheetView workbookViewId="0"/>
  </sheetViews>
  <sheetFormatPr defaultColWidth="9.140625" defaultRowHeight="15" x14ac:dyDescent="0.25"/>
  <cols>
    <col min="1" max="1" width="9.140625" style="1"/>
    <col min="2" max="2" width="20.7109375" style="1" customWidth="1"/>
    <col min="3" max="3" width="18.140625" style="1" customWidth="1"/>
    <col min="4" max="8" width="14.7109375" style="1" customWidth="1"/>
    <col min="9" max="9" width="26.42578125" style="1" customWidth="1"/>
    <col min="10" max="16384" width="9.140625" style="1"/>
  </cols>
  <sheetData>
    <row r="3" spans="2:9" s="78" customFormat="1" ht="18.75" x14ac:dyDescent="0.3">
      <c r="B3" s="48" t="s">
        <v>186</v>
      </c>
    </row>
    <row r="6" spans="2:9" x14ac:dyDescent="0.25">
      <c r="B6" s="16" t="s">
        <v>7</v>
      </c>
      <c r="C6" s="42" t="s">
        <v>8</v>
      </c>
      <c r="D6" s="16" t="s">
        <v>9</v>
      </c>
      <c r="E6" s="16" t="s">
        <v>46</v>
      </c>
      <c r="F6" s="16" t="s">
        <v>47</v>
      </c>
      <c r="G6" s="16" t="s">
        <v>156</v>
      </c>
      <c r="H6" s="16" t="s">
        <v>157</v>
      </c>
      <c r="I6" s="42" t="s">
        <v>158</v>
      </c>
    </row>
    <row r="7" spans="2:9" x14ac:dyDescent="0.25">
      <c r="B7" s="1004" t="s">
        <v>224</v>
      </c>
      <c r="C7" s="1000" t="s">
        <v>225</v>
      </c>
      <c r="D7" s="1005" t="s">
        <v>226</v>
      </c>
      <c r="E7" s="1006"/>
      <c r="F7" s="1006"/>
      <c r="G7" s="1006"/>
      <c r="H7" s="1007"/>
      <c r="I7" s="45" t="s">
        <v>227</v>
      </c>
    </row>
    <row r="8" spans="2:9" ht="45" x14ac:dyDescent="0.25">
      <c r="B8" s="1004"/>
      <c r="C8" s="1000"/>
      <c r="D8" s="16" t="s">
        <v>228</v>
      </c>
      <c r="E8" s="16" t="s">
        <v>229</v>
      </c>
      <c r="F8" s="16" t="s">
        <v>230</v>
      </c>
      <c r="G8" s="16" t="s">
        <v>231</v>
      </c>
      <c r="H8" s="16" t="s">
        <v>232</v>
      </c>
      <c r="I8" s="84"/>
    </row>
    <row r="9" spans="2:9" ht="20.100000000000001" customHeight="1" x14ac:dyDescent="0.25">
      <c r="B9" s="85" t="s">
        <v>233</v>
      </c>
      <c r="C9" s="85" t="s">
        <v>228</v>
      </c>
      <c r="D9" s="86" t="s">
        <v>234</v>
      </c>
      <c r="E9" s="87"/>
      <c r="F9" s="87"/>
      <c r="G9" s="87"/>
      <c r="H9" s="87"/>
      <c r="I9" s="85" t="s">
        <v>235</v>
      </c>
    </row>
    <row r="10" spans="2:9" ht="20.100000000000001" customHeight="1" x14ac:dyDescent="0.25">
      <c r="B10" s="85" t="s">
        <v>236</v>
      </c>
      <c r="C10" s="85" t="s">
        <v>228</v>
      </c>
      <c r="D10" s="87"/>
      <c r="E10" s="86" t="s">
        <v>234</v>
      </c>
      <c r="F10" s="87"/>
      <c r="G10" s="87"/>
      <c r="H10" s="87"/>
      <c r="I10" s="85" t="s">
        <v>235</v>
      </c>
    </row>
    <row r="11" spans="2:9" ht="20.100000000000001" customHeight="1" x14ac:dyDescent="0.25">
      <c r="B11" s="85" t="s">
        <v>237</v>
      </c>
      <c r="C11" s="85" t="s">
        <v>228</v>
      </c>
      <c r="D11" s="87"/>
      <c r="E11" s="87"/>
      <c r="F11" s="87"/>
      <c r="G11" s="86" t="s">
        <v>234</v>
      </c>
      <c r="H11" s="86"/>
      <c r="I11" s="85" t="s">
        <v>238</v>
      </c>
    </row>
    <row r="12" spans="2:9" ht="20.100000000000001" customHeight="1" x14ac:dyDescent="0.25">
      <c r="B12" s="85" t="s">
        <v>239</v>
      </c>
      <c r="C12" s="85" t="s">
        <v>228</v>
      </c>
      <c r="D12" s="87"/>
      <c r="E12" s="87"/>
      <c r="F12" s="86" t="s">
        <v>234</v>
      </c>
      <c r="G12" s="87"/>
      <c r="H12" s="87"/>
      <c r="I12" s="85" t="s">
        <v>240</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8" orientation="landscape" r:id="rId1"/>
  <headerFooter>
    <oddHeader>&amp;CEN
Annex V</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97F2-BE80-41C7-9746-474D55E34AE5}">
  <sheetPr codeName="Sheet15">
    <pageSetUpPr fitToPage="1"/>
  </sheetPr>
  <dimension ref="B3:D13"/>
  <sheetViews>
    <sheetView workbookViewId="0"/>
  </sheetViews>
  <sheetFormatPr defaultColWidth="9.140625" defaultRowHeight="15" x14ac:dyDescent="0.25"/>
  <cols>
    <col min="1" max="1" width="7.85546875" style="1" customWidth="1"/>
    <col min="2" max="2" width="15.42578125" style="88" customWidth="1"/>
    <col min="3" max="3" width="12.28515625" style="1" bestFit="1" customWidth="1"/>
    <col min="4" max="4" width="84.140625" style="1" bestFit="1" customWidth="1"/>
    <col min="5" max="7" width="26.7109375" style="1" customWidth="1"/>
    <col min="8" max="16384" width="9.140625" style="1"/>
  </cols>
  <sheetData>
    <row r="3" spans="2:4" ht="18.75" x14ac:dyDescent="0.25">
      <c r="B3" s="48" t="s">
        <v>187</v>
      </c>
      <c r="C3" s="89"/>
    </row>
    <row r="4" spans="2:4" x14ac:dyDescent="0.25">
      <c r="B4" s="1" t="s">
        <v>121</v>
      </c>
      <c r="C4" s="90"/>
    </row>
    <row r="7" spans="2:4" x14ac:dyDescent="0.25">
      <c r="B7" s="16" t="s">
        <v>122</v>
      </c>
      <c r="C7" s="16" t="s">
        <v>114</v>
      </c>
      <c r="D7" s="45" t="s">
        <v>123</v>
      </c>
    </row>
    <row r="8" spans="2:4" s="91" customFormat="1" ht="30" x14ac:dyDescent="0.2">
      <c r="B8" s="16" t="s">
        <v>241</v>
      </c>
      <c r="C8" s="16" t="s">
        <v>117</v>
      </c>
      <c r="D8" s="45" t="s">
        <v>242</v>
      </c>
    </row>
    <row r="9" spans="2:4" s="91" customFormat="1" ht="30" x14ac:dyDescent="0.2">
      <c r="B9" s="16" t="s">
        <v>243</v>
      </c>
      <c r="C9" s="16" t="s">
        <v>118</v>
      </c>
      <c r="D9" s="45" t="s">
        <v>244</v>
      </c>
    </row>
    <row r="12" spans="2:4" x14ac:dyDescent="0.25">
      <c r="B12" s="92"/>
    </row>
    <row r="13" spans="2:4" x14ac:dyDescent="0.25">
      <c r="B13" s="1"/>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F381A-7E42-4C09-AE59-8DAFD821D0CB}">
  <sheetPr codeName="Sheet16"/>
  <dimension ref="A3:D11"/>
  <sheetViews>
    <sheetView workbookViewId="0"/>
  </sheetViews>
  <sheetFormatPr defaultColWidth="11.42578125" defaultRowHeight="15" x14ac:dyDescent="0.25"/>
  <cols>
    <col min="1" max="1" width="6.28515625" style="1" customWidth="1"/>
    <col min="2" max="2" width="14.7109375" style="1" customWidth="1"/>
    <col min="3" max="3" width="13.28515625" style="1" customWidth="1"/>
    <col min="4" max="4" width="95.85546875" style="1" customWidth="1"/>
    <col min="5" max="16384" width="11.42578125" style="1"/>
  </cols>
  <sheetData>
    <row r="3" spans="1:4" ht="18.75" x14ac:dyDescent="0.25">
      <c r="A3" s="3"/>
      <c r="B3" s="48" t="s">
        <v>188</v>
      </c>
      <c r="C3" s="3"/>
      <c r="D3" s="48"/>
    </row>
    <row r="4" spans="1:4" x14ac:dyDescent="0.25">
      <c r="B4" s="1" t="s">
        <v>121</v>
      </c>
    </row>
    <row r="7" spans="1:4" x14ac:dyDescent="0.25">
      <c r="B7" s="16" t="s">
        <v>122</v>
      </c>
      <c r="C7" s="16" t="s">
        <v>114</v>
      </c>
      <c r="D7" s="45" t="s">
        <v>123</v>
      </c>
    </row>
    <row r="8" spans="1:4" ht="30" x14ac:dyDescent="0.25">
      <c r="B8" s="16" t="s">
        <v>245</v>
      </c>
      <c r="C8" s="16" t="s">
        <v>117</v>
      </c>
      <c r="D8" s="45" t="s">
        <v>246</v>
      </c>
    </row>
    <row r="9" spans="1:4" ht="30" x14ac:dyDescent="0.25">
      <c r="B9" s="16" t="s">
        <v>247</v>
      </c>
      <c r="C9" s="16" t="s">
        <v>118</v>
      </c>
      <c r="D9" s="45" t="s">
        <v>248</v>
      </c>
    </row>
    <row r="10" spans="1:4" ht="30" x14ac:dyDescent="0.25">
      <c r="B10" s="16" t="s">
        <v>249</v>
      </c>
      <c r="C10" s="16" t="s">
        <v>148</v>
      </c>
      <c r="D10" s="45" t="s">
        <v>250</v>
      </c>
    </row>
    <row r="11" spans="1:4" s="25" customFormat="1" ht="30" x14ac:dyDescent="0.25">
      <c r="B11" s="5" t="s">
        <v>247</v>
      </c>
      <c r="C11" s="5" t="s">
        <v>133</v>
      </c>
      <c r="D11" s="6" t="s">
        <v>251</v>
      </c>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2FFB6-AAD8-41ED-920D-D317FE2BCEA4}">
  <sheetPr codeName="Sheet17">
    <pageSetUpPr fitToPage="1"/>
  </sheetPr>
  <dimension ref="A2:M19"/>
  <sheetViews>
    <sheetView workbookViewId="0"/>
  </sheetViews>
  <sheetFormatPr defaultColWidth="11.42578125" defaultRowHeight="15" x14ac:dyDescent="0.25"/>
  <cols>
    <col min="1" max="1" width="4" style="1" customWidth="1"/>
    <col min="2" max="2" width="19.28515625" style="1" customWidth="1"/>
    <col min="3" max="3" width="5.42578125" style="1" customWidth="1"/>
    <col min="4" max="4" width="6.42578125" style="1" customWidth="1"/>
    <col min="5" max="5" width="8" style="1" customWidth="1"/>
    <col min="6" max="6" width="5.28515625" style="1" customWidth="1"/>
    <col min="7" max="7" width="9.7109375" style="1" customWidth="1"/>
    <col min="8" max="8" width="10.42578125" style="1" customWidth="1"/>
    <col min="9" max="9" width="10.7109375" style="1" customWidth="1"/>
    <col min="10" max="10" width="12.140625" style="1" customWidth="1"/>
    <col min="11" max="11" width="9.28515625" style="1" customWidth="1"/>
    <col min="12" max="12" width="12.140625" style="1" customWidth="1"/>
    <col min="13" max="16384" width="11.42578125" style="1"/>
  </cols>
  <sheetData>
    <row r="2" spans="1:13" ht="16.5" x14ac:dyDescent="0.25">
      <c r="B2" s="93" t="s">
        <v>189</v>
      </c>
    </row>
    <row r="3" spans="1:13" x14ac:dyDescent="0.25">
      <c r="B3" s="94" t="s">
        <v>252</v>
      </c>
    </row>
    <row r="4" spans="1:13" x14ac:dyDescent="0.25">
      <c r="A4" s="95"/>
    </row>
    <row r="5" spans="1:13" x14ac:dyDescent="0.25">
      <c r="A5" s="96"/>
      <c r="B5" s="97"/>
      <c r="C5" s="98" t="s">
        <v>7</v>
      </c>
      <c r="D5" s="98" t="s">
        <v>8</v>
      </c>
      <c r="E5" s="98" t="s">
        <v>9</v>
      </c>
      <c r="F5" s="98" t="s">
        <v>46</v>
      </c>
      <c r="G5" s="98" t="s">
        <v>47</v>
      </c>
      <c r="H5" s="99" t="s">
        <v>253</v>
      </c>
      <c r="I5" s="99" t="s">
        <v>254</v>
      </c>
      <c r="J5" s="98" t="s">
        <v>156</v>
      </c>
      <c r="K5" s="98" t="s">
        <v>157</v>
      </c>
      <c r="L5" s="98" t="s">
        <v>158</v>
      </c>
      <c r="M5" s="12"/>
    </row>
    <row r="6" spans="1:13" ht="28.5" customHeight="1" x14ac:dyDescent="0.25">
      <c r="A6" s="96"/>
      <c r="B6" s="97"/>
      <c r="C6" s="1008" t="s">
        <v>255</v>
      </c>
      <c r="D6" s="1009"/>
      <c r="E6" s="1009"/>
      <c r="F6" s="1009"/>
      <c r="G6" s="1010"/>
      <c r="H6" s="1011" t="s">
        <v>256</v>
      </c>
      <c r="I6" s="1012"/>
      <c r="J6" s="1013" t="s">
        <v>257</v>
      </c>
      <c r="K6" s="100"/>
      <c r="L6" s="101"/>
      <c r="M6" s="12"/>
    </row>
    <row r="7" spans="1:13" ht="67.5" x14ac:dyDescent="0.25">
      <c r="A7" s="96"/>
      <c r="B7" s="102" t="s">
        <v>258</v>
      </c>
      <c r="C7" s="98" t="s">
        <v>259</v>
      </c>
      <c r="D7" s="98" t="s">
        <v>260</v>
      </c>
      <c r="E7" s="98" t="s">
        <v>261</v>
      </c>
      <c r="F7" s="98" t="s">
        <v>262</v>
      </c>
      <c r="G7" s="98" t="s">
        <v>263</v>
      </c>
      <c r="H7" s="99" t="s">
        <v>264</v>
      </c>
      <c r="I7" s="99" t="s">
        <v>265</v>
      </c>
      <c r="J7" s="1014"/>
      <c r="K7" s="99" t="s">
        <v>266</v>
      </c>
      <c r="L7" s="99" t="s">
        <v>267</v>
      </c>
      <c r="M7" s="12"/>
    </row>
    <row r="8" spans="1:13" ht="26.25" customHeight="1" x14ac:dyDescent="0.25">
      <c r="A8" s="98">
        <v>1</v>
      </c>
      <c r="B8" s="102" t="s">
        <v>268</v>
      </c>
      <c r="C8" s="98"/>
      <c r="D8" s="98"/>
      <c r="E8" s="98"/>
      <c r="F8" s="98"/>
      <c r="G8" s="98"/>
      <c r="H8" s="103"/>
      <c r="I8" s="103"/>
      <c r="J8" s="104"/>
      <c r="K8" s="98"/>
      <c r="L8" s="98"/>
      <c r="M8" s="12"/>
    </row>
    <row r="9" spans="1:13" ht="26.25" customHeight="1" x14ac:dyDescent="0.25">
      <c r="A9" s="105">
        <v>2</v>
      </c>
      <c r="B9" s="106" t="s">
        <v>25</v>
      </c>
      <c r="C9" s="105"/>
      <c r="D9" s="105"/>
      <c r="E9" s="105"/>
      <c r="F9" s="105"/>
      <c r="G9" s="105"/>
      <c r="H9" s="107"/>
      <c r="I9" s="107"/>
      <c r="J9" s="108"/>
      <c r="K9" s="105"/>
      <c r="L9" s="105"/>
      <c r="M9" s="12"/>
    </row>
    <row r="10" spans="1:13" x14ac:dyDescent="0.25">
      <c r="A10" s="98">
        <v>3</v>
      </c>
      <c r="B10" s="109" t="s">
        <v>269</v>
      </c>
      <c r="C10" s="110"/>
      <c r="D10" s="110"/>
      <c r="E10" s="110"/>
      <c r="F10" s="110"/>
      <c r="G10" s="110"/>
      <c r="H10" s="111"/>
      <c r="I10" s="111"/>
      <c r="J10" s="110"/>
      <c r="K10" s="110"/>
      <c r="L10" s="110"/>
      <c r="M10" s="12"/>
    </row>
    <row r="11" spans="1:13" x14ac:dyDescent="0.25">
      <c r="A11" s="98">
        <v>4</v>
      </c>
      <c r="B11" s="109" t="s">
        <v>270</v>
      </c>
      <c r="C11" s="110"/>
      <c r="D11" s="110"/>
      <c r="E11" s="110"/>
      <c r="F11" s="110"/>
      <c r="G11" s="110"/>
      <c r="H11" s="111"/>
      <c r="I11" s="111"/>
      <c r="J11" s="110"/>
      <c r="K11" s="110"/>
      <c r="L11" s="110"/>
      <c r="M11" s="12"/>
    </row>
    <row r="12" spans="1:13" x14ac:dyDescent="0.25">
      <c r="A12" s="98">
        <v>5</v>
      </c>
      <c r="B12" s="109" t="s">
        <v>271</v>
      </c>
      <c r="C12" s="110"/>
      <c r="D12" s="110"/>
      <c r="E12" s="110"/>
      <c r="F12" s="110"/>
      <c r="G12" s="110"/>
      <c r="H12" s="111"/>
      <c r="I12" s="111"/>
      <c r="J12" s="110"/>
      <c r="K12" s="110"/>
      <c r="L12" s="110"/>
      <c r="M12" s="12"/>
    </row>
    <row r="13" spans="1:13" x14ac:dyDescent="0.25">
      <c r="A13" s="98">
        <v>6</v>
      </c>
      <c r="B13" s="109" t="s">
        <v>272</v>
      </c>
      <c r="C13" s="110"/>
      <c r="D13" s="110"/>
      <c r="E13" s="110"/>
      <c r="F13" s="110"/>
      <c r="G13" s="110"/>
      <c r="H13" s="111"/>
      <c r="I13" s="111"/>
      <c r="J13" s="110"/>
      <c r="K13" s="110"/>
      <c r="L13" s="110"/>
      <c r="M13" s="12"/>
    </row>
    <row r="14" spans="1:13" x14ac:dyDescent="0.25">
      <c r="A14" s="98">
        <v>7</v>
      </c>
      <c r="B14" s="109" t="s">
        <v>273</v>
      </c>
      <c r="C14" s="110"/>
      <c r="D14" s="110"/>
      <c r="E14" s="110"/>
      <c r="F14" s="110"/>
      <c r="G14" s="110"/>
      <c r="H14" s="111"/>
      <c r="I14" s="111"/>
      <c r="J14" s="110"/>
      <c r="K14" s="110"/>
      <c r="L14" s="110"/>
      <c r="M14" s="12"/>
    </row>
    <row r="15" spans="1:13" ht="26.25" customHeight="1" x14ac:dyDescent="0.25">
      <c r="A15" s="112">
        <v>8</v>
      </c>
      <c r="B15" s="106" t="s">
        <v>25</v>
      </c>
      <c r="C15" s="112"/>
      <c r="D15" s="112"/>
      <c r="E15" s="112"/>
      <c r="F15" s="112"/>
      <c r="G15" s="112"/>
      <c r="H15" s="112"/>
      <c r="I15" s="112"/>
      <c r="J15" s="113"/>
      <c r="K15" s="112"/>
      <c r="L15" s="112"/>
      <c r="M15" s="12"/>
    </row>
    <row r="16" spans="1:13" ht="26.25" customHeight="1" x14ac:dyDescent="0.25">
      <c r="A16" s="112">
        <v>9</v>
      </c>
      <c r="B16" s="106" t="s">
        <v>25</v>
      </c>
      <c r="C16" s="112"/>
      <c r="D16" s="112"/>
      <c r="E16" s="112"/>
      <c r="F16" s="112"/>
      <c r="G16" s="112"/>
      <c r="H16" s="112"/>
      <c r="I16" s="112"/>
      <c r="J16" s="113"/>
      <c r="K16" s="112"/>
      <c r="L16" s="112"/>
      <c r="M16" s="12"/>
    </row>
    <row r="17" spans="1:13" ht="22.5" x14ac:dyDescent="0.25">
      <c r="A17" s="98">
        <v>10</v>
      </c>
      <c r="B17" s="109" t="s">
        <v>274</v>
      </c>
      <c r="C17" s="110"/>
      <c r="D17" s="110"/>
      <c r="E17" s="110"/>
      <c r="F17" s="110"/>
      <c r="G17" s="110"/>
      <c r="H17" s="111"/>
      <c r="I17" s="111"/>
      <c r="J17" s="110"/>
      <c r="K17" s="110"/>
      <c r="L17" s="110"/>
      <c r="M17" s="12"/>
    </row>
    <row r="18" spans="1:13" ht="26.25" customHeight="1" x14ac:dyDescent="0.25">
      <c r="A18" s="112">
        <v>11</v>
      </c>
      <c r="B18" s="106" t="s">
        <v>25</v>
      </c>
      <c r="C18" s="112"/>
      <c r="D18" s="112"/>
      <c r="E18" s="112"/>
      <c r="F18" s="112"/>
      <c r="G18" s="112"/>
      <c r="H18" s="112"/>
      <c r="I18" s="112"/>
      <c r="J18" s="113"/>
      <c r="K18" s="112"/>
      <c r="L18" s="112"/>
      <c r="M18" s="12"/>
    </row>
    <row r="19" spans="1:13" ht="33.75" x14ac:dyDescent="0.25">
      <c r="A19" s="98">
        <v>12</v>
      </c>
      <c r="B19" s="114" t="s">
        <v>275</v>
      </c>
      <c r="C19" s="115"/>
      <c r="D19" s="115"/>
      <c r="E19" s="115"/>
      <c r="F19" s="115"/>
      <c r="G19" s="115"/>
      <c r="H19" s="115"/>
      <c r="I19" s="115"/>
      <c r="J19" s="116"/>
      <c r="K19" s="117"/>
      <c r="L19" s="117"/>
      <c r="M19" s="12"/>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&amp;CEN
Annex 5</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1964-57AA-46DB-93E7-3FF4788CA8BD}">
  <sheetPr codeName="Sheet19"/>
  <dimension ref="A3:I133"/>
  <sheetViews>
    <sheetView workbookViewId="0">
      <selection activeCell="D9" sqref="D9"/>
    </sheetView>
  </sheetViews>
  <sheetFormatPr defaultColWidth="9" defaultRowHeight="15" x14ac:dyDescent="0.25"/>
  <cols>
    <col min="1" max="1" width="8.5703125" style="1" customWidth="1"/>
    <col min="2" max="2" width="8.7109375" style="1" customWidth="1"/>
    <col min="3" max="3" width="57.7109375" style="1" customWidth="1"/>
    <col min="4" max="4" width="20.42578125" style="1" customWidth="1"/>
    <col min="5" max="5" width="57" style="1" customWidth="1"/>
    <col min="6" max="16384" width="9" style="1"/>
  </cols>
  <sheetData>
    <row r="3" spans="2:9" ht="18.75" x14ac:dyDescent="0.3">
      <c r="B3" s="44" t="s">
        <v>276</v>
      </c>
    </row>
    <row r="4" spans="2:9" ht="18.75" x14ac:dyDescent="0.3">
      <c r="B4" s="44"/>
    </row>
    <row r="5" spans="2:9" ht="18.75" x14ac:dyDescent="0.3">
      <c r="B5" s="44"/>
    </row>
    <row r="6" spans="2:9" x14ac:dyDescent="0.25">
      <c r="D6" s="10" t="s">
        <v>279</v>
      </c>
      <c r="E6" s="10" t="s">
        <v>280</v>
      </c>
    </row>
    <row r="7" spans="2:9" ht="30" x14ac:dyDescent="0.25">
      <c r="D7" s="10" t="s">
        <v>281</v>
      </c>
      <c r="E7" s="10" t="s">
        <v>282</v>
      </c>
    </row>
    <row r="8" spans="2:9" x14ac:dyDescent="0.25">
      <c r="B8" s="1032" t="s">
        <v>283</v>
      </c>
      <c r="C8" s="1033"/>
      <c r="D8" s="1033"/>
      <c r="E8" s="1034"/>
    </row>
    <row r="9" spans="2:9" x14ac:dyDescent="0.25">
      <c r="B9" s="118">
        <v>1</v>
      </c>
      <c r="C9" s="119" t="s">
        <v>284</v>
      </c>
      <c r="D9" s="686">
        <v>172728472.02000001</v>
      </c>
      <c r="E9" s="121" t="s">
        <v>1725</v>
      </c>
    </row>
    <row r="10" spans="2:9" x14ac:dyDescent="0.25">
      <c r="B10" s="118"/>
      <c r="C10" s="119" t="s">
        <v>286</v>
      </c>
      <c r="D10" s="686"/>
      <c r="E10" s="121"/>
    </row>
    <row r="11" spans="2:9" x14ac:dyDescent="0.25">
      <c r="B11" s="118"/>
      <c r="C11" s="119" t="s">
        <v>287</v>
      </c>
      <c r="D11" s="686"/>
      <c r="E11" s="121"/>
    </row>
    <row r="12" spans="2:9" x14ac:dyDescent="0.25">
      <c r="B12" s="118"/>
      <c r="C12" s="119" t="s">
        <v>288</v>
      </c>
      <c r="D12" s="686"/>
      <c r="E12" s="121"/>
    </row>
    <row r="13" spans="2:9" x14ac:dyDescent="0.25">
      <c r="B13" s="118">
        <v>2</v>
      </c>
      <c r="C13" s="119" t="s">
        <v>289</v>
      </c>
      <c r="D13" s="686">
        <v>170010572.94</v>
      </c>
      <c r="E13" s="121" t="s">
        <v>1726</v>
      </c>
    </row>
    <row r="14" spans="2:9" x14ac:dyDescent="0.25">
      <c r="B14" s="118">
        <v>3</v>
      </c>
      <c r="C14" s="119" t="s">
        <v>290</v>
      </c>
      <c r="D14" s="686">
        <v>3271736.72</v>
      </c>
      <c r="E14" s="121" t="s">
        <v>1727</v>
      </c>
      <c r="I14" s="92"/>
    </row>
    <row r="15" spans="2:9" x14ac:dyDescent="0.25">
      <c r="B15" s="118" t="s">
        <v>291</v>
      </c>
      <c r="C15" s="119" t="s">
        <v>292</v>
      </c>
      <c r="D15" s="686">
        <v>0</v>
      </c>
      <c r="E15" s="121"/>
    </row>
    <row r="16" spans="2:9" ht="24" x14ac:dyDescent="0.25">
      <c r="B16" s="118">
        <v>4</v>
      </c>
      <c r="C16" s="119" t="s">
        <v>293</v>
      </c>
      <c r="D16" s="686">
        <v>0</v>
      </c>
      <c r="E16" s="121"/>
    </row>
    <row r="17" spans="2:5" x14ac:dyDescent="0.25">
      <c r="B17" s="118">
        <v>5</v>
      </c>
      <c r="C17" s="119" t="s">
        <v>294</v>
      </c>
      <c r="D17" s="686">
        <v>0</v>
      </c>
      <c r="E17" s="121"/>
    </row>
    <row r="18" spans="2:5" ht="24" x14ac:dyDescent="0.25">
      <c r="B18" s="118" t="s">
        <v>295</v>
      </c>
      <c r="C18" s="119" t="s">
        <v>296</v>
      </c>
      <c r="D18" s="686">
        <v>25610000</v>
      </c>
      <c r="E18" s="121" t="s">
        <v>1728</v>
      </c>
    </row>
    <row r="19" spans="2:5" x14ac:dyDescent="0.25">
      <c r="B19" s="123">
        <v>6</v>
      </c>
      <c r="C19" s="124" t="s">
        <v>297</v>
      </c>
      <c r="D19" s="687">
        <v>371620781.68000007</v>
      </c>
      <c r="E19" s="786"/>
    </row>
    <row r="20" spans="2:5" x14ac:dyDescent="0.25">
      <c r="B20" s="1015" t="s">
        <v>298</v>
      </c>
      <c r="C20" s="1016"/>
      <c r="D20" s="1016"/>
      <c r="E20" s="1017"/>
    </row>
    <row r="21" spans="2:5" x14ac:dyDescent="0.25">
      <c r="B21" s="118">
        <v>7</v>
      </c>
      <c r="C21" s="126" t="s">
        <v>299</v>
      </c>
      <c r="D21" s="686">
        <v>-368836.41</v>
      </c>
      <c r="E21" s="121" t="s">
        <v>1729</v>
      </c>
    </row>
    <row r="22" spans="2:5" x14ac:dyDescent="0.25">
      <c r="B22" s="118">
        <v>8</v>
      </c>
      <c r="C22" s="126" t="s">
        <v>300</v>
      </c>
      <c r="D22" s="686">
        <v>-23333347.5</v>
      </c>
      <c r="E22" s="121" t="s">
        <v>1730</v>
      </c>
    </row>
    <row r="23" spans="2:5" x14ac:dyDescent="0.25">
      <c r="B23" s="118">
        <v>9</v>
      </c>
      <c r="C23" s="126" t="s">
        <v>25</v>
      </c>
      <c r="D23" s="686"/>
      <c r="E23" s="121"/>
    </row>
    <row r="24" spans="2:5" ht="36" x14ac:dyDescent="0.25">
      <c r="B24" s="118">
        <v>10</v>
      </c>
      <c r="C24" s="126" t="s">
        <v>301</v>
      </c>
      <c r="D24" s="686">
        <v>0</v>
      </c>
      <c r="E24" s="121"/>
    </row>
    <row r="25" spans="2:5" ht="24" x14ac:dyDescent="0.25">
      <c r="B25" s="118">
        <v>11</v>
      </c>
      <c r="C25" s="126" t="s">
        <v>302</v>
      </c>
      <c r="D25" s="686">
        <v>0</v>
      </c>
      <c r="E25" s="121"/>
    </row>
    <row r="26" spans="2:5" ht="24" x14ac:dyDescent="0.25">
      <c r="B26" s="118">
        <v>12</v>
      </c>
      <c r="C26" s="126" t="s">
        <v>303</v>
      </c>
      <c r="D26" s="686">
        <v>0</v>
      </c>
      <c r="E26" s="121"/>
    </row>
    <row r="27" spans="2:5" ht="24" x14ac:dyDescent="0.25">
      <c r="B27" s="118">
        <v>13</v>
      </c>
      <c r="C27" s="126" t="s">
        <v>304</v>
      </c>
      <c r="D27" s="686">
        <v>0</v>
      </c>
      <c r="E27" s="121"/>
    </row>
    <row r="28" spans="2:5" ht="24" x14ac:dyDescent="0.25">
      <c r="B28" s="118">
        <v>14</v>
      </c>
      <c r="C28" s="126" t="s">
        <v>305</v>
      </c>
      <c r="D28" s="686">
        <v>0</v>
      </c>
      <c r="E28" s="121"/>
    </row>
    <row r="29" spans="2:5" x14ac:dyDescent="0.25">
      <c r="B29" s="118">
        <v>15</v>
      </c>
      <c r="C29" s="126" t="s">
        <v>306</v>
      </c>
      <c r="D29" s="686">
        <v>0</v>
      </c>
      <c r="E29" s="121"/>
    </row>
    <row r="30" spans="2:5" ht="24" x14ac:dyDescent="0.25">
      <c r="B30" s="118">
        <v>16</v>
      </c>
      <c r="C30" s="126" t="s">
        <v>307</v>
      </c>
      <c r="D30" s="686">
        <v>0</v>
      </c>
      <c r="E30" s="121"/>
    </row>
    <row r="31" spans="2:5" ht="48" x14ac:dyDescent="0.25">
      <c r="B31" s="118">
        <v>17</v>
      </c>
      <c r="C31" s="126" t="s">
        <v>308</v>
      </c>
      <c r="D31" s="686">
        <v>0</v>
      </c>
      <c r="E31" s="121"/>
    </row>
    <row r="32" spans="2:5" ht="48" x14ac:dyDescent="0.25">
      <c r="B32" s="118">
        <v>18</v>
      </c>
      <c r="C32" s="126" t="s">
        <v>309</v>
      </c>
      <c r="D32" s="686">
        <v>-180397.55</v>
      </c>
      <c r="E32" s="121" t="s">
        <v>1731</v>
      </c>
    </row>
    <row r="33" spans="2:6" ht="48" x14ac:dyDescent="0.25">
      <c r="B33" s="118">
        <v>19</v>
      </c>
      <c r="C33" s="126" t="s">
        <v>310</v>
      </c>
      <c r="D33" s="686">
        <v>-3351302.09</v>
      </c>
      <c r="E33" s="121" t="s">
        <v>1732</v>
      </c>
    </row>
    <row r="34" spans="2:6" x14ac:dyDescent="0.25">
      <c r="B34" s="118">
        <v>20</v>
      </c>
      <c r="C34" s="126" t="s">
        <v>25</v>
      </c>
      <c r="D34" s="686"/>
      <c r="E34" s="121"/>
    </row>
    <row r="35" spans="2:6" ht="24" x14ac:dyDescent="0.25">
      <c r="B35" s="118" t="s">
        <v>311</v>
      </c>
      <c r="C35" s="126" t="s">
        <v>312</v>
      </c>
      <c r="D35" s="686">
        <v>0</v>
      </c>
      <c r="E35" s="121"/>
    </row>
    <row r="36" spans="2:6" ht="24" x14ac:dyDescent="0.25">
      <c r="B36" s="118" t="s">
        <v>313</v>
      </c>
      <c r="C36" s="126" t="s">
        <v>314</v>
      </c>
      <c r="D36" s="686">
        <v>0</v>
      </c>
      <c r="E36" s="121"/>
    </row>
    <row r="37" spans="2:6" x14ac:dyDescent="0.25">
      <c r="B37" s="118" t="s">
        <v>315</v>
      </c>
      <c r="C37" s="122" t="s">
        <v>316</v>
      </c>
      <c r="D37" s="686">
        <v>0</v>
      </c>
      <c r="E37" s="121"/>
    </row>
    <row r="38" spans="2:6" x14ac:dyDescent="0.25">
      <c r="B38" s="118" t="s">
        <v>317</v>
      </c>
      <c r="C38" s="126" t="s">
        <v>318</v>
      </c>
      <c r="D38" s="686">
        <v>0</v>
      </c>
      <c r="E38" s="121"/>
    </row>
    <row r="39" spans="2:6" ht="36" x14ac:dyDescent="0.25">
      <c r="B39" s="118">
        <v>21</v>
      </c>
      <c r="C39" s="126" t="s">
        <v>319</v>
      </c>
      <c r="D39" s="686">
        <v>0</v>
      </c>
      <c r="E39" s="121"/>
    </row>
    <row r="40" spans="2:6" x14ac:dyDescent="0.25">
      <c r="B40" s="118">
        <v>22</v>
      </c>
      <c r="C40" s="126" t="s">
        <v>320</v>
      </c>
      <c r="D40" s="686">
        <v>0</v>
      </c>
      <c r="E40" s="121"/>
    </row>
    <row r="41" spans="2:6" ht="36" x14ac:dyDescent="0.25">
      <c r="B41" s="118">
        <v>23</v>
      </c>
      <c r="C41" s="126" t="s">
        <v>321</v>
      </c>
      <c r="D41" s="686">
        <v>0</v>
      </c>
      <c r="E41" s="121"/>
    </row>
    <row r="42" spans="2:6" x14ac:dyDescent="0.25">
      <c r="B42" s="118">
        <v>24</v>
      </c>
      <c r="C42" s="126" t="s">
        <v>25</v>
      </c>
      <c r="D42" s="686"/>
      <c r="E42" s="121"/>
    </row>
    <row r="43" spans="2:6" x14ac:dyDescent="0.25">
      <c r="B43" s="118">
        <v>25</v>
      </c>
      <c r="C43" s="126" t="s">
        <v>322</v>
      </c>
      <c r="D43" s="686">
        <v>0</v>
      </c>
      <c r="E43" s="121"/>
    </row>
    <row r="44" spans="2:6" x14ac:dyDescent="0.25">
      <c r="B44" s="118" t="s">
        <v>323</v>
      </c>
      <c r="C44" s="126" t="s">
        <v>324</v>
      </c>
      <c r="D44" s="686">
        <v>0</v>
      </c>
      <c r="E44" s="121"/>
    </row>
    <row r="45" spans="2:6" ht="48" x14ac:dyDescent="0.25">
      <c r="B45" s="118" t="s">
        <v>325</v>
      </c>
      <c r="C45" s="126" t="s">
        <v>326</v>
      </c>
      <c r="D45" s="686">
        <v>0</v>
      </c>
      <c r="E45" s="121"/>
    </row>
    <row r="46" spans="2:6" x14ac:dyDescent="0.25">
      <c r="B46" s="118">
        <v>26</v>
      </c>
      <c r="C46" s="126" t="s">
        <v>25</v>
      </c>
      <c r="D46" s="686"/>
      <c r="E46" s="121"/>
    </row>
    <row r="47" spans="2:6" ht="24" x14ac:dyDescent="0.25">
      <c r="B47" s="118">
        <v>27</v>
      </c>
      <c r="C47" s="126" t="s">
        <v>327</v>
      </c>
      <c r="D47" s="686">
        <v>0</v>
      </c>
      <c r="E47" s="121"/>
      <c r="F47" s="127"/>
    </row>
    <row r="48" spans="2:6" x14ac:dyDescent="0.25">
      <c r="B48" s="118" t="s">
        <v>328</v>
      </c>
      <c r="C48" s="126" t="s">
        <v>329</v>
      </c>
      <c r="D48" s="686">
        <v>-456353.02</v>
      </c>
      <c r="E48" s="121"/>
      <c r="F48" s="127"/>
    </row>
    <row r="49" spans="2:5" x14ac:dyDescent="0.25">
      <c r="B49" s="118">
        <v>28</v>
      </c>
      <c r="C49" s="128" t="s">
        <v>330</v>
      </c>
      <c r="D49" s="686">
        <f>SUM(D21:D33,D35,D39,D40,D44:D45,D47:D48)</f>
        <v>-27690236.57</v>
      </c>
      <c r="E49" s="121"/>
    </row>
    <row r="50" spans="2:5" x14ac:dyDescent="0.25">
      <c r="B50" s="118">
        <v>29</v>
      </c>
      <c r="C50" s="128" t="s">
        <v>331</v>
      </c>
      <c r="D50" s="687">
        <v>343930545.10000002</v>
      </c>
      <c r="E50" s="121"/>
    </row>
    <row r="51" spans="2:5" x14ac:dyDescent="0.25">
      <c r="B51" s="1015" t="s">
        <v>332</v>
      </c>
      <c r="C51" s="1016"/>
      <c r="D51" s="1016"/>
      <c r="E51" s="1017"/>
    </row>
    <row r="52" spans="2:5" x14ac:dyDescent="0.25">
      <c r="B52" s="118">
        <v>30</v>
      </c>
      <c r="C52" s="126" t="s">
        <v>333</v>
      </c>
      <c r="D52" s="686">
        <v>55000000</v>
      </c>
      <c r="E52" s="121" t="s">
        <v>1733</v>
      </c>
    </row>
    <row r="53" spans="2:5" ht="24" x14ac:dyDescent="0.25">
      <c r="B53" s="118">
        <v>31</v>
      </c>
      <c r="C53" s="126" t="s">
        <v>335</v>
      </c>
      <c r="D53" s="686">
        <v>0</v>
      </c>
      <c r="E53" s="122"/>
    </row>
    <row r="54" spans="2:5" ht="24" x14ac:dyDescent="0.25">
      <c r="B54" s="118">
        <v>32</v>
      </c>
      <c r="C54" s="126" t="s">
        <v>336</v>
      </c>
      <c r="D54" s="686">
        <v>0</v>
      </c>
      <c r="E54" s="122"/>
    </row>
    <row r="55" spans="2:5" ht="24" x14ac:dyDescent="0.25">
      <c r="B55" s="118">
        <v>33</v>
      </c>
      <c r="C55" s="126" t="s">
        <v>337</v>
      </c>
      <c r="D55" s="686">
        <v>0</v>
      </c>
      <c r="E55" s="122"/>
    </row>
    <row r="56" spans="2:5" s="25" customFormat="1" ht="24" x14ac:dyDescent="0.25">
      <c r="B56" s="118" t="s">
        <v>338</v>
      </c>
      <c r="C56" s="126" t="s">
        <v>339</v>
      </c>
      <c r="D56" s="686">
        <v>0</v>
      </c>
      <c r="E56" s="122"/>
    </row>
    <row r="57" spans="2:5" s="25" customFormat="1" ht="24" x14ac:dyDescent="0.25">
      <c r="B57" s="118" t="s">
        <v>340</v>
      </c>
      <c r="C57" s="126" t="s">
        <v>341</v>
      </c>
      <c r="D57" s="686">
        <v>0</v>
      </c>
      <c r="E57" s="122"/>
    </row>
    <row r="58" spans="2:5" ht="36" x14ac:dyDescent="0.25">
      <c r="B58" s="118">
        <v>34</v>
      </c>
      <c r="C58" s="126" t="s">
        <v>342</v>
      </c>
      <c r="D58" s="686">
        <v>0</v>
      </c>
      <c r="E58" s="122"/>
    </row>
    <row r="59" spans="2:5" x14ac:dyDescent="0.25">
      <c r="B59" s="118">
        <v>35</v>
      </c>
      <c r="C59" s="126" t="s">
        <v>343</v>
      </c>
      <c r="D59" s="686">
        <v>0</v>
      </c>
      <c r="E59" s="122"/>
    </row>
    <row r="60" spans="2:5" x14ac:dyDescent="0.25">
      <c r="B60" s="123">
        <v>36</v>
      </c>
      <c r="C60" s="128" t="s">
        <v>344</v>
      </c>
      <c r="D60" s="687">
        <v>55000000</v>
      </c>
      <c r="E60" s="122"/>
    </row>
    <row r="61" spans="2:5" x14ac:dyDescent="0.25">
      <c r="B61" s="1015" t="s">
        <v>345</v>
      </c>
      <c r="C61" s="1016"/>
      <c r="D61" s="1016"/>
      <c r="E61" s="1017"/>
    </row>
    <row r="62" spans="2:5" ht="24" x14ac:dyDescent="0.25">
      <c r="B62" s="118">
        <v>37</v>
      </c>
      <c r="C62" s="126" t="s">
        <v>346</v>
      </c>
      <c r="D62" s="686">
        <v>0</v>
      </c>
      <c r="E62" s="122"/>
    </row>
    <row r="63" spans="2:5" ht="48" x14ac:dyDescent="0.25">
      <c r="B63" s="118">
        <v>38</v>
      </c>
      <c r="C63" s="126" t="s">
        <v>347</v>
      </c>
      <c r="D63" s="686">
        <v>0</v>
      </c>
      <c r="E63" s="122"/>
    </row>
    <row r="64" spans="2:5" ht="48" x14ac:dyDescent="0.25">
      <c r="B64" s="118">
        <v>39</v>
      </c>
      <c r="C64" s="126" t="s">
        <v>348</v>
      </c>
      <c r="D64" s="686">
        <v>0</v>
      </c>
      <c r="E64" s="122"/>
    </row>
    <row r="65" spans="1:5" ht="48" x14ac:dyDescent="0.25">
      <c r="B65" s="118">
        <v>40</v>
      </c>
      <c r="C65" s="126" t="s">
        <v>349</v>
      </c>
      <c r="D65" s="686">
        <v>0</v>
      </c>
      <c r="E65" s="122"/>
    </row>
    <row r="66" spans="1:5" x14ac:dyDescent="0.25">
      <c r="B66" s="118">
        <v>41</v>
      </c>
      <c r="C66" s="126" t="s">
        <v>25</v>
      </c>
      <c r="D66" s="686"/>
      <c r="E66" s="122"/>
    </row>
    <row r="67" spans="1:5" ht="17.100000000000001" customHeight="1" x14ac:dyDescent="0.25">
      <c r="B67" s="118">
        <v>42</v>
      </c>
      <c r="C67" s="126" t="s">
        <v>350</v>
      </c>
      <c r="D67" s="686">
        <v>0</v>
      </c>
      <c r="E67" s="122"/>
    </row>
    <row r="68" spans="1:5" x14ac:dyDescent="0.25">
      <c r="B68" s="118" t="s">
        <v>351</v>
      </c>
      <c r="C68" s="126" t="s">
        <v>352</v>
      </c>
      <c r="D68" s="686">
        <v>0</v>
      </c>
      <c r="E68" s="122"/>
    </row>
    <row r="69" spans="1:5" x14ac:dyDescent="0.25">
      <c r="B69" s="123">
        <v>43</v>
      </c>
      <c r="C69" s="128" t="s">
        <v>353</v>
      </c>
      <c r="D69" s="686">
        <f>SUM(D62:D65,D67:D68)</f>
        <v>0</v>
      </c>
      <c r="E69" s="122"/>
    </row>
    <row r="70" spans="1:5" x14ac:dyDescent="0.25">
      <c r="B70" s="123">
        <v>44</v>
      </c>
      <c r="C70" s="128" t="s">
        <v>354</v>
      </c>
      <c r="D70" s="687">
        <v>55000000</v>
      </c>
      <c r="E70" s="122"/>
    </row>
    <row r="71" spans="1:5" x14ac:dyDescent="0.25">
      <c r="B71" s="123">
        <v>45</v>
      </c>
      <c r="C71" s="128" t="s">
        <v>355</v>
      </c>
      <c r="D71" s="687">
        <v>398930545.10000002</v>
      </c>
      <c r="E71" s="122"/>
    </row>
    <row r="72" spans="1:5" x14ac:dyDescent="0.25">
      <c r="B72" s="1015" t="s">
        <v>356</v>
      </c>
      <c r="C72" s="1016"/>
      <c r="D72" s="1016"/>
      <c r="E72" s="1017"/>
    </row>
    <row r="73" spans="1:5" x14ac:dyDescent="0.25">
      <c r="B73" s="118">
        <v>46</v>
      </c>
      <c r="C73" s="126" t="s">
        <v>333</v>
      </c>
      <c r="D73" s="686">
        <v>75000000</v>
      </c>
      <c r="E73" s="122"/>
    </row>
    <row r="74" spans="1:5" ht="36" x14ac:dyDescent="0.25">
      <c r="B74" s="118">
        <v>47</v>
      </c>
      <c r="C74" s="126" t="s">
        <v>357</v>
      </c>
      <c r="D74" s="686">
        <v>0</v>
      </c>
      <c r="E74" s="122"/>
    </row>
    <row r="75" spans="1:5" s="25" customFormat="1" ht="24" x14ac:dyDescent="0.25">
      <c r="A75" s="3"/>
      <c r="B75" s="118" t="s">
        <v>358</v>
      </c>
      <c r="C75" s="126" t="s">
        <v>359</v>
      </c>
      <c r="D75" s="686">
        <v>0</v>
      </c>
      <c r="E75" s="122"/>
    </row>
    <row r="76" spans="1:5" s="25" customFormat="1" ht="24" x14ac:dyDescent="0.25">
      <c r="A76" s="3"/>
      <c r="B76" s="118" t="s">
        <v>360</v>
      </c>
      <c r="C76" s="126" t="s">
        <v>361</v>
      </c>
      <c r="D76" s="686">
        <v>0</v>
      </c>
      <c r="E76" s="122"/>
    </row>
    <row r="77" spans="1:5" ht="36" x14ac:dyDescent="0.25">
      <c r="B77" s="118">
        <v>48</v>
      </c>
      <c r="C77" s="126" t="s">
        <v>362</v>
      </c>
      <c r="D77" s="686">
        <v>0</v>
      </c>
      <c r="E77" s="122"/>
    </row>
    <row r="78" spans="1:5" x14ac:dyDescent="0.25">
      <c r="B78" s="118">
        <v>49</v>
      </c>
      <c r="C78" s="126" t="s">
        <v>363</v>
      </c>
      <c r="D78" s="686">
        <v>0</v>
      </c>
      <c r="E78" s="122"/>
    </row>
    <row r="79" spans="1:5" x14ac:dyDescent="0.25">
      <c r="B79" s="118">
        <v>50</v>
      </c>
      <c r="C79" s="126" t="s">
        <v>364</v>
      </c>
      <c r="D79" s="686">
        <v>0</v>
      </c>
      <c r="E79" s="122"/>
    </row>
    <row r="80" spans="1:5" x14ac:dyDescent="0.25">
      <c r="B80" s="123">
        <v>51</v>
      </c>
      <c r="C80" s="128" t="s">
        <v>365</v>
      </c>
      <c r="D80" s="687">
        <v>75000000</v>
      </c>
      <c r="E80" s="125"/>
    </row>
    <row r="81" spans="2:5" x14ac:dyDescent="0.25">
      <c r="B81" s="1015" t="s">
        <v>366</v>
      </c>
      <c r="C81" s="1016"/>
      <c r="D81" s="1016"/>
      <c r="E81" s="1017"/>
    </row>
    <row r="82" spans="2:5" ht="24" x14ac:dyDescent="0.25">
      <c r="B82" s="118">
        <v>52</v>
      </c>
      <c r="C82" s="126" t="s">
        <v>367</v>
      </c>
      <c r="D82" s="686">
        <v>0</v>
      </c>
      <c r="E82" s="122"/>
    </row>
    <row r="83" spans="2:5" ht="48" x14ac:dyDescent="0.25">
      <c r="B83" s="118">
        <v>53</v>
      </c>
      <c r="C83" s="126" t="s">
        <v>368</v>
      </c>
      <c r="D83" s="686">
        <v>0</v>
      </c>
      <c r="E83" s="122"/>
    </row>
    <row r="84" spans="2:5" ht="60" x14ac:dyDescent="0.25">
      <c r="B84" s="118">
        <v>54</v>
      </c>
      <c r="C84" s="126" t="s">
        <v>369</v>
      </c>
      <c r="D84" s="686">
        <v>0</v>
      </c>
      <c r="E84" s="122"/>
    </row>
    <row r="85" spans="2:5" x14ac:dyDescent="0.25">
      <c r="B85" s="118" t="s">
        <v>370</v>
      </c>
      <c r="C85" s="126" t="s">
        <v>25</v>
      </c>
      <c r="D85" s="686"/>
      <c r="E85" s="122"/>
    </row>
    <row r="86" spans="2:5" ht="48" x14ac:dyDescent="0.25">
      <c r="B86" s="118">
        <v>55</v>
      </c>
      <c r="C86" s="126" t="s">
        <v>371</v>
      </c>
      <c r="D86" s="686">
        <v>0</v>
      </c>
      <c r="E86" s="122"/>
    </row>
    <row r="87" spans="2:5" x14ac:dyDescent="0.25">
      <c r="B87" s="118">
        <v>56</v>
      </c>
      <c r="C87" s="126" t="s">
        <v>25</v>
      </c>
      <c r="D87" s="686"/>
      <c r="E87" s="122"/>
    </row>
    <row r="88" spans="2:5" ht="24" x14ac:dyDescent="0.25">
      <c r="B88" s="118" t="s">
        <v>372</v>
      </c>
      <c r="C88" s="122" t="s">
        <v>373</v>
      </c>
      <c r="D88" s="686">
        <v>0</v>
      </c>
      <c r="E88" s="122"/>
    </row>
    <row r="89" spans="2:5" x14ac:dyDescent="0.25">
      <c r="B89" s="118" t="s">
        <v>374</v>
      </c>
      <c r="C89" s="122" t="s">
        <v>375</v>
      </c>
      <c r="D89" s="686">
        <v>0</v>
      </c>
      <c r="E89" s="122"/>
    </row>
    <row r="90" spans="2:5" x14ac:dyDescent="0.25">
      <c r="B90" s="123">
        <v>57</v>
      </c>
      <c r="C90" s="125" t="s">
        <v>376</v>
      </c>
      <c r="D90" s="686">
        <f>SUM(D82:D84,D86,D88:D89)</f>
        <v>0</v>
      </c>
      <c r="E90" s="122"/>
    </row>
    <row r="91" spans="2:5" x14ac:dyDescent="0.25">
      <c r="B91" s="123">
        <v>58</v>
      </c>
      <c r="C91" s="125" t="s">
        <v>377</v>
      </c>
      <c r="D91" s="687">
        <v>75000000</v>
      </c>
      <c r="E91" s="122"/>
    </row>
    <row r="92" spans="2:5" x14ac:dyDescent="0.25">
      <c r="B92" s="123">
        <v>59</v>
      </c>
      <c r="C92" s="125" t="s">
        <v>378</v>
      </c>
      <c r="D92" s="687">
        <v>473930545.10000002</v>
      </c>
      <c r="E92" s="122"/>
    </row>
    <row r="93" spans="2:5" x14ac:dyDescent="0.25">
      <c r="B93" s="123">
        <v>60</v>
      </c>
      <c r="C93" s="125" t="s">
        <v>379</v>
      </c>
      <c r="D93" s="687">
        <v>2278688947.2365298</v>
      </c>
      <c r="E93" s="125"/>
    </row>
    <row r="94" spans="2:5" x14ac:dyDescent="0.25">
      <c r="B94" s="1015" t="s">
        <v>380</v>
      </c>
      <c r="C94" s="1016"/>
      <c r="D94" s="1016"/>
      <c r="E94" s="1017"/>
    </row>
    <row r="95" spans="2:5" x14ac:dyDescent="0.25">
      <c r="B95" s="118">
        <v>61</v>
      </c>
      <c r="C95" s="126" t="s">
        <v>381</v>
      </c>
      <c r="D95" s="679">
        <v>0.15093400000000001</v>
      </c>
      <c r="E95" s="121" t="s">
        <v>1734</v>
      </c>
    </row>
    <row r="96" spans="2:5" x14ac:dyDescent="0.25">
      <c r="B96" s="118">
        <v>62</v>
      </c>
      <c r="C96" s="126" t="s">
        <v>382</v>
      </c>
      <c r="D96" s="679">
        <v>0.17507</v>
      </c>
      <c r="E96" s="121" t="s">
        <v>1735</v>
      </c>
    </row>
    <row r="97" spans="2:8" x14ac:dyDescent="0.25">
      <c r="B97" s="118">
        <v>63</v>
      </c>
      <c r="C97" s="126" t="s">
        <v>383</v>
      </c>
      <c r="D97" s="679">
        <v>0.207984</v>
      </c>
      <c r="E97" s="121" t="s">
        <v>1736</v>
      </c>
    </row>
    <row r="98" spans="2:8" ht="14.65" customHeight="1" x14ac:dyDescent="0.25">
      <c r="B98" s="118">
        <v>64</v>
      </c>
      <c r="C98" s="126" t="s">
        <v>384</v>
      </c>
      <c r="D98" s="679">
        <v>0.118934</v>
      </c>
      <c r="E98" s="121" t="s">
        <v>1737</v>
      </c>
    </row>
    <row r="99" spans="2:8" ht="17.649999999999999" customHeight="1" x14ac:dyDescent="0.25">
      <c r="B99" s="118">
        <v>65</v>
      </c>
      <c r="C99" s="122" t="s">
        <v>385</v>
      </c>
      <c r="D99" s="679">
        <v>2.4999999999999894E-2</v>
      </c>
      <c r="E99" s="121" t="s">
        <v>1738</v>
      </c>
    </row>
    <row r="100" spans="2:8" x14ac:dyDescent="0.25">
      <c r="B100" s="118">
        <v>66</v>
      </c>
      <c r="C100" s="122" t="s">
        <v>386</v>
      </c>
      <c r="D100" s="679">
        <v>9.8339999999999851E-3</v>
      </c>
      <c r="E100" s="121" t="s">
        <v>1739</v>
      </c>
    </row>
    <row r="101" spans="2:8" x14ac:dyDescent="0.25">
      <c r="B101" s="118">
        <v>67</v>
      </c>
      <c r="C101" s="122" t="s">
        <v>387</v>
      </c>
      <c r="D101" s="679">
        <v>0</v>
      </c>
      <c r="E101" s="121" t="s">
        <v>1740</v>
      </c>
    </row>
    <row r="102" spans="2:8" ht="24" x14ac:dyDescent="0.25">
      <c r="B102" s="118" t="s">
        <v>388</v>
      </c>
      <c r="C102" s="126" t="s">
        <v>389</v>
      </c>
      <c r="D102" s="679">
        <v>2.0000000000000177E-2</v>
      </c>
      <c r="E102" s="121" t="s">
        <v>1741</v>
      </c>
    </row>
    <row r="103" spans="2:8" ht="24" x14ac:dyDescent="0.25">
      <c r="B103" s="118" t="s">
        <v>390</v>
      </c>
      <c r="C103" s="126" t="s">
        <v>391</v>
      </c>
      <c r="D103" s="679">
        <v>1.9100000000000006E-2</v>
      </c>
      <c r="E103" s="121" t="s">
        <v>1742</v>
      </c>
    </row>
    <row r="104" spans="2:8" ht="24" x14ac:dyDescent="0.25">
      <c r="B104" s="118">
        <v>68</v>
      </c>
      <c r="C104" s="128" t="s">
        <v>392</v>
      </c>
      <c r="D104" s="679">
        <v>0.105933520574232</v>
      </c>
      <c r="E104" s="121"/>
    </row>
    <row r="105" spans="2:8" x14ac:dyDescent="0.25">
      <c r="B105" s="1015" t="s">
        <v>393</v>
      </c>
      <c r="C105" s="1016"/>
      <c r="D105" s="1016"/>
      <c r="E105" s="1017"/>
    </row>
    <row r="106" spans="2:8" x14ac:dyDescent="0.25">
      <c r="B106" s="118">
        <v>69</v>
      </c>
      <c r="C106" s="129" t="s">
        <v>394</v>
      </c>
      <c r="D106" s="120"/>
      <c r="E106" s="122"/>
    </row>
    <row r="107" spans="2:8" x14ac:dyDescent="0.25">
      <c r="B107" s="118">
        <v>70</v>
      </c>
      <c r="C107" s="129" t="s">
        <v>394</v>
      </c>
      <c r="D107" s="120"/>
      <c r="E107" s="122"/>
    </row>
    <row r="108" spans="2:8" x14ac:dyDescent="0.25">
      <c r="B108" s="118">
        <v>71</v>
      </c>
      <c r="C108" s="129" t="s">
        <v>394</v>
      </c>
      <c r="D108" s="120"/>
      <c r="E108" s="122"/>
    </row>
    <row r="109" spans="2:8" x14ac:dyDescent="0.25">
      <c r="B109" s="1015" t="s">
        <v>395</v>
      </c>
      <c r="C109" s="1016"/>
      <c r="D109" s="1016"/>
      <c r="E109" s="1017"/>
    </row>
    <row r="110" spans="2:8" ht="32.25" customHeight="1" x14ac:dyDescent="0.25">
      <c r="B110" s="1021">
        <v>72</v>
      </c>
      <c r="C110" s="1024" t="s">
        <v>396</v>
      </c>
      <c r="D110" s="1030">
        <v>-180397.55</v>
      </c>
      <c r="E110" s="1027" t="s">
        <v>1743</v>
      </c>
      <c r="H110"/>
    </row>
    <row r="111" spans="2:8" ht="11.1" customHeight="1" x14ac:dyDescent="0.25">
      <c r="B111" s="1022"/>
      <c r="C111" s="1025"/>
      <c r="D111" s="1031"/>
      <c r="E111" s="1028"/>
    </row>
    <row r="112" spans="2:8" ht="0.95" customHeight="1" x14ac:dyDescent="0.25">
      <c r="B112" s="1023"/>
      <c r="C112" s="1026"/>
      <c r="D112" s="686"/>
      <c r="E112" s="1029"/>
    </row>
    <row r="113" spans="2:5" ht="48" x14ac:dyDescent="0.25">
      <c r="B113" s="118">
        <v>73</v>
      </c>
      <c r="C113" s="126" t="s">
        <v>397</v>
      </c>
      <c r="D113" s="822">
        <v>-3351302.09</v>
      </c>
      <c r="E113" s="121" t="s">
        <v>1744</v>
      </c>
    </row>
    <row r="114" spans="2:5" x14ac:dyDescent="0.25">
      <c r="B114" s="118">
        <v>74</v>
      </c>
      <c r="C114" s="126" t="s">
        <v>25</v>
      </c>
      <c r="D114" s="686"/>
      <c r="E114" s="122"/>
    </row>
    <row r="115" spans="2:5" ht="29.1" customHeight="1" x14ac:dyDescent="0.25">
      <c r="B115" s="118">
        <v>75</v>
      </c>
      <c r="C115" s="126" t="s">
        <v>398</v>
      </c>
      <c r="D115" s="686">
        <v>0</v>
      </c>
      <c r="E115" s="122"/>
    </row>
    <row r="116" spans="2:5" x14ac:dyDescent="0.25">
      <c r="B116" s="1015" t="s">
        <v>399</v>
      </c>
      <c r="C116" s="1016"/>
      <c r="D116" s="1016"/>
      <c r="E116" s="1017"/>
    </row>
    <row r="117" spans="2:5" ht="24" x14ac:dyDescent="0.25">
      <c r="B117" s="118">
        <v>76</v>
      </c>
      <c r="C117" s="126" t="s">
        <v>400</v>
      </c>
      <c r="D117" s="686">
        <v>26698509.190000001</v>
      </c>
      <c r="E117" s="121" t="s">
        <v>1745</v>
      </c>
    </row>
    <row r="118" spans="2:5" ht="24" x14ac:dyDescent="0.25">
      <c r="B118" s="118">
        <v>77</v>
      </c>
      <c r="C118" s="126" t="s">
        <v>401</v>
      </c>
      <c r="D118" s="686">
        <v>0</v>
      </c>
      <c r="E118" s="122"/>
    </row>
    <row r="119" spans="2:5" ht="24" x14ac:dyDescent="0.25">
      <c r="B119" s="118">
        <v>78</v>
      </c>
      <c r="C119" s="126" t="s">
        <v>402</v>
      </c>
      <c r="D119" s="120" t="s">
        <v>1668</v>
      </c>
      <c r="E119" s="122"/>
    </row>
    <row r="120" spans="2:5" ht="18.95" customHeight="1" x14ac:dyDescent="0.25">
      <c r="B120" s="118">
        <v>79</v>
      </c>
      <c r="C120" s="126" t="s">
        <v>403</v>
      </c>
      <c r="D120" s="120" t="s">
        <v>1668</v>
      </c>
      <c r="E120" s="122"/>
    </row>
    <row r="121" spans="2:5" x14ac:dyDescent="0.25">
      <c r="B121" s="1018" t="s">
        <v>404</v>
      </c>
      <c r="C121" s="1019"/>
      <c r="D121" s="1019"/>
      <c r="E121" s="1020"/>
    </row>
    <row r="122" spans="2:5" x14ac:dyDescent="0.25">
      <c r="B122" s="118">
        <v>80</v>
      </c>
      <c r="C122" s="126" t="s">
        <v>405</v>
      </c>
      <c r="D122" s="126"/>
      <c r="E122" s="122"/>
    </row>
    <row r="123" spans="2:5" ht="24" x14ac:dyDescent="0.25">
      <c r="B123" s="118">
        <v>81</v>
      </c>
      <c r="C123" s="126" t="s">
        <v>406</v>
      </c>
      <c r="D123" s="126"/>
      <c r="E123" s="122" t="s">
        <v>157</v>
      </c>
    </row>
    <row r="124" spans="2:5" x14ac:dyDescent="0.25">
      <c r="B124" s="118">
        <v>82</v>
      </c>
      <c r="C124" s="126" t="s">
        <v>407</v>
      </c>
      <c r="D124" s="119"/>
      <c r="E124" s="122"/>
    </row>
    <row r="125" spans="2:5" ht="24" x14ac:dyDescent="0.25">
      <c r="B125" s="118">
        <v>83</v>
      </c>
      <c r="C125" s="126" t="s">
        <v>408</v>
      </c>
      <c r="E125" s="122"/>
    </row>
    <row r="126" spans="2:5" x14ac:dyDescent="0.25">
      <c r="B126" s="118">
        <v>84</v>
      </c>
      <c r="C126" s="126" t="s">
        <v>409</v>
      </c>
      <c r="D126" s="119"/>
      <c r="E126" s="122"/>
    </row>
    <row r="127" spans="2:5" ht="18.600000000000001" customHeight="1" x14ac:dyDescent="0.25">
      <c r="B127" s="118">
        <v>85</v>
      </c>
      <c r="C127" s="126" t="s">
        <v>410</v>
      </c>
      <c r="D127" s="119"/>
      <c r="E127" s="122"/>
    </row>
    <row r="128" spans="2:5" x14ac:dyDescent="0.25">
      <c r="B128" s="130"/>
    </row>
    <row r="129" spans="2:2" x14ac:dyDescent="0.25">
      <c r="B129" s="130"/>
    </row>
    <row r="130" spans="2:2" x14ac:dyDescent="0.25">
      <c r="B130" s="131"/>
    </row>
    <row r="131" spans="2:2" x14ac:dyDescent="0.25">
      <c r="B131" s="131"/>
    </row>
    <row r="132" spans="2:2" x14ac:dyDescent="0.25">
      <c r="B132" s="131"/>
    </row>
    <row r="133" spans="2:2" x14ac:dyDescent="0.25">
      <c r="B133" s="131"/>
    </row>
  </sheetData>
  <mergeCells count="15">
    <mergeCell ref="B81:E81"/>
    <mergeCell ref="B8:E8"/>
    <mergeCell ref="B20:E20"/>
    <mergeCell ref="B51:E51"/>
    <mergeCell ref="B61:E61"/>
    <mergeCell ref="B72:E72"/>
    <mergeCell ref="B116:E116"/>
    <mergeCell ref="B121:E121"/>
    <mergeCell ref="B94:E94"/>
    <mergeCell ref="B105:E105"/>
    <mergeCell ref="B109:E109"/>
    <mergeCell ref="B110:B112"/>
    <mergeCell ref="C110:C112"/>
    <mergeCell ref="E110:E112"/>
    <mergeCell ref="D110:D111"/>
  </mergeCells>
  <pageMargins left="0.23622047244094491" right="0.23622047244094491" top="0.74803149606299213" bottom="0.74803149606299213" header="0.31496062992125984" footer="0.31496062992125984"/>
  <pageSetup paperSize="9" scale="75" orientation="landscape" r:id="rId1"/>
  <headerFooter>
    <oddHeader>&amp;CEN
Annex VII</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8D471-9D0D-4678-9AC8-6287DFF218D9}">
  <sheetPr codeName="Sheet8">
    <pageSetUpPr fitToPage="1"/>
  </sheetPr>
  <dimension ref="B1:T40"/>
  <sheetViews>
    <sheetView workbookViewId="0">
      <selection activeCell="H33" sqref="H33"/>
    </sheetView>
  </sheetViews>
  <sheetFormatPr defaultColWidth="9" defaultRowHeight="15" x14ac:dyDescent="0.25"/>
  <cols>
    <col min="1" max="2" width="9" style="1"/>
    <col min="3" max="3" width="53" style="1" customWidth="1"/>
    <col min="4" max="4" width="39.7109375" style="1" customWidth="1"/>
    <col min="5" max="5" width="37.140625" style="1" customWidth="1"/>
    <col min="6" max="6" width="20.42578125" style="1" customWidth="1"/>
    <col min="7" max="16384" width="9" style="1"/>
  </cols>
  <sheetData>
    <row r="1" spans="2:20" ht="15.75" x14ac:dyDescent="0.25">
      <c r="C1" s="132"/>
    </row>
    <row r="2" spans="2:20" ht="18.75" x14ac:dyDescent="0.25">
      <c r="B2" s="133" t="s">
        <v>277</v>
      </c>
    </row>
    <row r="3" spans="2:20" ht="15" customHeight="1" x14ac:dyDescent="0.25">
      <c r="B3" s="1035" t="s">
        <v>411</v>
      </c>
      <c r="C3" s="1035"/>
      <c r="D3" s="1035"/>
      <c r="E3" s="1035"/>
      <c r="F3" s="1035"/>
      <c r="G3" s="730"/>
      <c r="H3" s="730"/>
      <c r="I3" s="730"/>
      <c r="J3" s="730"/>
      <c r="K3" s="730"/>
      <c r="L3" s="730"/>
      <c r="M3" s="730"/>
      <c r="N3" s="730"/>
      <c r="O3" s="730"/>
      <c r="P3" s="730"/>
      <c r="Q3" s="730"/>
      <c r="R3" s="730"/>
      <c r="S3" s="730"/>
      <c r="T3" s="730"/>
    </row>
    <row r="4" spans="2:20" x14ac:dyDescent="0.25">
      <c r="B4" s="1035"/>
      <c r="C4" s="1035"/>
      <c r="D4" s="1035"/>
      <c r="E4" s="1035"/>
      <c r="F4" s="1035"/>
      <c r="G4" s="730"/>
      <c r="H4" s="730"/>
      <c r="I4" s="730"/>
      <c r="J4" s="730"/>
      <c r="K4" s="730"/>
      <c r="L4" s="730"/>
      <c r="M4" s="730"/>
      <c r="N4" s="730"/>
      <c r="O4" s="730"/>
      <c r="P4" s="730"/>
      <c r="Q4" s="730"/>
      <c r="R4" s="730"/>
      <c r="S4" s="730"/>
      <c r="T4" s="730"/>
    </row>
    <row r="5" spans="2:20" x14ac:dyDescent="0.25">
      <c r="B5" s="1035"/>
      <c r="C5" s="1035"/>
      <c r="D5" s="1035"/>
      <c r="E5" s="1035"/>
      <c r="F5" s="1035"/>
      <c r="G5" s="730"/>
      <c r="H5" s="730"/>
      <c r="I5" s="730"/>
      <c r="J5" s="730"/>
      <c r="K5" s="730"/>
      <c r="L5" s="730"/>
      <c r="M5" s="730"/>
      <c r="N5" s="730"/>
      <c r="O5" s="730"/>
      <c r="P5" s="730"/>
      <c r="Q5" s="730"/>
      <c r="R5" s="730"/>
      <c r="S5" s="730"/>
      <c r="T5" s="730"/>
    </row>
    <row r="6" spans="2:20" x14ac:dyDescent="0.25">
      <c r="D6" s="20" t="s">
        <v>7</v>
      </c>
      <c r="E6" s="20" t="s">
        <v>8</v>
      </c>
      <c r="F6" s="20" t="s">
        <v>9</v>
      </c>
    </row>
    <row r="7" spans="2:20" ht="30" x14ac:dyDescent="0.25">
      <c r="C7" s="134"/>
      <c r="D7" s="135" t="s">
        <v>412</v>
      </c>
      <c r="E7" s="135" t="s">
        <v>413</v>
      </c>
      <c r="F7" s="135" t="s">
        <v>414</v>
      </c>
    </row>
    <row r="8" spans="2:20" x14ac:dyDescent="0.25">
      <c r="C8" s="134"/>
      <c r="D8" s="135" t="s">
        <v>415</v>
      </c>
      <c r="E8" s="135" t="s">
        <v>415</v>
      </c>
      <c r="F8" s="135"/>
    </row>
    <row r="9" spans="2:20" ht="30" customHeight="1" x14ac:dyDescent="0.25">
      <c r="B9" s="1036" t="s">
        <v>416</v>
      </c>
      <c r="C9" s="1037"/>
      <c r="D9" s="1037"/>
      <c r="E9" s="1037"/>
      <c r="F9" s="1038"/>
    </row>
    <row r="10" spans="2:20" x14ac:dyDescent="0.25">
      <c r="B10" s="136">
        <v>1</v>
      </c>
      <c r="C10" s="21" t="s">
        <v>1790</v>
      </c>
      <c r="D10" s="828">
        <v>2390964</v>
      </c>
      <c r="E10" s="828">
        <v>2390964</v>
      </c>
      <c r="F10" s="20"/>
    </row>
    <row r="11" spans="2:20" x14ac:dyDescent="0.25">
      <c r="B11" s="136">
        <v>2</v>
      </c>
      <c r="C11" s="21" t="s">
        <v>1746</v>
      </c>
      <c r="D11" s="828">
        <v>87933</v>
      </c>
      <c r="E11" s="828">
        <v>87933</v>
      </c>
      <c r="F11" s="20"/>
    </row>
    <row r="12" spans="2:20" x14ac:dyDescent="0.25">
      <c r="B12" s="136">
        <v>3</v>
      </c>
      <c r="C12" s="21" t="s">
        <v>1747</v>
      </c>
      <c r="D12" s="828">
        <v>3391</v>
      </c>
      <c r="E12" s="828">
        <v>3391</v>
      </c>
      <c r="F12" s="20"/>
    </row>
    <row r="13" spans="2:20" x14ac:dyDescent="0.25">
      <c r="B13" s="136">
        <v>4</v>
      </c>
      <c r="C13" s="21" t="s">
        <v>1748</v>
      </c>
      <c r="D13" s="828">
        <v>9354</v>
      </c>
      <c r="E13" s="828">
        <v>9354</v>
      </c>
      <c r="F13" s="20"/>
    </row>
    <row r="14" spans="2:20" x14ac:dyDescent="0.25">
      <c r="B14" s="136">
        <v>5</v>
      </c>
      <c r="C14" s="21" t="s">
        <v>1792</v>
      </c>
      <c r="D14" s="828">
        <v>364230</v>
      </c>
      <c r="E14" s="828">
        <v>364230</v>
      </c>
      <c r="F14" s="20"/>
    </row>
    <row r="15" spans="2:20" x14ac:dyDescent="0.25">
      <c r="B15" s="136">
        <v>6</v>
      </c>
      <c r="C15" s="21" t="s">
        <v>1749</v>
      </c>
      <c r="D15" s="828">
        <v>3208572</v>
      </c>
      <c r="E15" s="828">
        <v>3208572</v>
      </c>
      <c r="F15" s="20"/>
    </row>
    <row r="16" spans="2:20" x14ac:dyDescent="0.25">
      <c r="B16" s="136">
        <v>7</v>
      </c>
      <c r="C16" s="21" t="s">
        <v>1750</v>
      </c>
      <c r="D16" s="828">
        <v>21019</v>
      </c>
      <c r="E16" s="828">
        <v>21019</v>
      </c>
      <c r="F16" s="20"/>
    </row>
    <row r="17" spans="2:6" x14ac:dyDescent="0.25">
      <c r="B17" s="136">
        <v>8</v>
      </c>
      <c r="C17" s="21" t="s">
        <v>1751</v>
      </c>
      <c r="D17" s="828">
        <v>124</v>
      </c>
      <c r="E17" s="828">
        <v>124</v>
      </c>
      <c r="F17" s="20"/>
    </row>
    <row r="18" spans="2:6" x14ac:dyDescent="0.25">
      <c r="B18" s="136">
        <v>9</v>
      </c>
      <c r="C18" s="21" t="s">
        <v>1605</v>
      </c>
      <c r="D18" s="828">
        <v>6775</v>
      </c>
      <c r="E18" s="828">
        <v>6775</v>
      </c>
      <c r="F18" s="20"/>
    </row>
    <row r="19" spans="2:6" x14ac:dyDescent="0.25">
      <c r="B19" s="136">
        <v>10</v>
      </c>
      <c r="C19" s="21" t="s">
        <v>1791</v>
      </c>
      <c r="D19" s="828">
        <v>1180</v>
      </c>
      <c r="E19" s="828">
        <v>1180</v>
      </c>
      <c r="F19" s="20"/>
    </row>
    <row r="20" spans="2:6" x14ac:dyDescent="0.25">
      <c r="B20" s="136">
        <v>11</v>
      </c>
      <c r="C20" s="21" t="s">
        <v>1752</v>
      </c>
      <c r="D20" s="828">
        <v>9552</v>
      </c>
      <c r="E20" s="828">
        <v>9552</v>
      </c>
      <c r="F20" s="20"/>
    </row>
    <row r="21" spans="2:6" x14ac:dyDescent="0.25">
      <c r="B21" s="136">
        <v>12</v>
      </c>
      <c r="C21" s="21" t="s">
        <v>1753</v>
      </c>
      <c r="D21" s="828">
        <v>7307</v>
      </c>
      <c r="E21" s="828">
        <v>7307</v>
      </c>
      <c r="F21" s="20"/>
    </row>
    <row r="22" spans="2:6" x14ac:dyDescent="0.25">
      <c r="B22" s="136">
        <v>13</v>
      </c>
      <c r="C22" s="21" t="s">
        <v>1754</v>
      </c>
      <c r="D22" s="828">
        <v>13853</v>
      </c>
      <c r="E22" s="828">
        <v>13853</v>
      </c>
      <c r="F22" s="20"/>
    </row>
    <row r="23" spans="2:6" x14ac:dyDescent="0.25">
      <c r="B23" s="136">
        <v>14</v>
      </c>
      <c r="C23" s="21" t="s">
        <v>1755</v>
      </c>
      <c r="D23" s="828">
        <v>10748</v>
      </c>
      <c r="E23" s="828">
        <v>10748</v>
      </c>
      <c r="F23" s="20"/>
    </row>
    <row r="24" spans="2:6" x14ac:dyDescent="0.25">
      <c r="B24" s="136">
        <v>15</v>
      </c>
      <c r="C24" s="138" t="s">
        <v>417</v>
      </c>
      <c r="D24" s="829">
        <f>SUM(D10:D23)</f>
        <v>6135002</v>
      </c>
      <c r="E24" s="829">
        <f>SUM(E10:E23)</f>
        <v>6135002</v>
      </c>
      <c r="F24" s="20"/>
    </row>
    <row r="25" spans="2:6" ht="30" customHeight="1" x14ac:dyDescent="0.25">
      <c r="B25" s="1036" t="s">
        <v>418</v>
      </c>
      <c r="C25" s="1037"/>
      <c r="D25" s="1037"/>
      <c r="E25" s="1037"/>
      <c r="F25" s="1038"/>
    </row>
    <row r="26" spans="2:6" x14ac:dyDescent="0.25">
      <c r="B26" s="136">
        <v>1</v>
      </c>
      <c r="C26" s="21" t="s">
        <v>1756</v>
      </c>
      <c r="D26" s="828">
        <v>147841</v>
      </c>
      <c r="E26" s="828">
        <v>147841</v>
      </c>
      <c r="F26" s="20"/>
    </row>
    <row r="27" spans="2:6" x14ac:dyDescent="0.25">
      <c r="B27" s="136">
        <v>2</v>
      </c>
      <c r="C27" s="21" t="s">
        <v>1757</v>
      </c>
      <c r="D27" s="828">
        <v>4900515</v>
      </c>
      <c r="E27" s="828">
        <v>4900515</v>
      </c>
      <c r="F27" s="20"/>
    </row>
    <row r="28" spans="2:6" x14ac:dyDescent="0.25">
      <c r="B28" s="136">
        <v>3</v>
      </c>
      <c r="C28" s="21" t="s">
        <v>1758</v>
      </c>
      <c r="D28" s="828">
        <v>438642</v>
      </c>
      <c r="E28" s="828">
        <v>438642</v>
      </c>
      <c r="F28" s="20"/>
    </row>
    <row r="29" spans="2:6" x14ac:dyDescent="0.25">
      <c r="B29" s="136">
        <v>4</v>
      </c>
      <c r="C29" s="21" t="s">
        <v>1759</v>
      </c>
      <c r="D29" s="828">
        <v>3850</v>
      </c>
      <c r="E29" s="828">
        <v>3850</v>
      </c>
      <c r="F29" s="20"/>
    </row>
    <row r="30" spans="2:6" x14ac:dyDescent="0.25">
      <c r="B30" s="136">
        <v>5</v>
      </c>
      <c r="C30" s="21" t="s">
        <v>1760</v>
      </c>
      <c r="D30" s="828">
        <v>92462</v>
      </c>
      <c r="E30" s="828">
        <v>92462</v>
      </c>
      <c r="F30" s="20"/>
    </row>
    <row r="31" spans="2:6" x14ac:dyDescent="0.25">
      <c r="B31" s="136">
        <v>6</v>
      </c>
      <c r="C31" s="21" t="s">
        <v>1761</v>
      </c>
      <c r="D31" s="828">
        <v>130843</v>
      </c>
      <c r="E31" s="828">
        <v>130843</v>
      </c>
      <c r="F31" s="20"/>
    </row>
    <row r="32" spans="2:6" x14ac:dyDescent="0.25">
      <c r="B32" s="136">
        <v>7</v>
      </c>
      <c r="C32" s="138" t="s">
        <v>419</v>
      </c>
      <c r="D32" s="829">
        <f>SUM(D26:D31)</f>
        <v>5714153</v>
      </c>
      <c r="E32" s="829">
        <f>SUM(E26:E31)</f>
        <v>5714153</v>
      </c>
      <c r="F32" s="20"/>
    </row>
    <row r="33" spans="2:6" ht="15" customHeight="1" x14ac:dyDescent="0.25">
      <c r="B33" s="139" t="s">
        <v>420</v>
      </c>
      <c r="C33" s="140"/>
      <c r="D33" s="141"/>
      <c r="E33" s="141"/>
      <c r="F33" s="142"/>
    </row>
    <row r="34" spans="2:6" x14ac:dyDescent="0.25">
      <c r="B34" s="136">
        <v>1</v>
      </c>
      <c r="C34" s="21" t="s">
        <v>1762</v>
      </c>
      <c r="D34" s="828">
        <v>31542</v>
      </c>
      <c r="E34" s="828">
        <v>31542</v>
      </c>
      <c r="F34" s="20"/>
    </row>
    <row r="35" spans="2:6" x14ac:dyDescent="0.25">
      <c r="B35" s="136">
        <v>2</v>
      </c>
      <c r="C35" s="137" t="s">
        <v>1763</v>
      </c>
      <c r="D35" s="828">
        <v>141186</v>
      </c>
      <c r="E35" s="828">
        <v>141186</v>
      </c>
      <c r="F35" s="20"/>
    </row>
    <row r="36" spans="2:6" x14ac:dyDescent="0.25">
      <c r="B36" s="136">
        <v>3</v>
      </c>
      <c r="C36" s="137" t="s">
        <v>1793</v>
      </c>
      <c r="D36" s="828">
        <v>4713</v>
      </c>
      <c r="E36" s="828">
        <v>4713</v>
      </c>
      <c r="F36" s="20"/>
    </row>
    <row r="37" spans="2:6" x14ac:dyDescent="0.25">
      <c r="B37" s="136">
        <v>4</v>
      </c>
      <c r="C37" s="21" t="s">
        <v>1764</v>
      </c>
      <c r="D37" s="828">
        <v>5683</v>
      </c>
      <c r="E37" s="828">
        <v>5683</v>
      </c>
      <c r="F37" s="20"/>
    </row>
    <row r="38" spans="2:6" x14ac:dyDescent="0.25">
      <c r="B38" s="136">
        <v>5</v>
      </c>
      <c r="C38" s="21" t="s">
        <v>1765</v>
      </c>
      <c r="D38" s="828">
        <v>229817</v>
      </c>
      <c r="E38" s="828">
        <v>229817</v>
      </c>
      <c r="F38" s="20"/>
    </row>
    <row r="39" spans="2:6" x14ac:dyDescent="0.25">
      <c r="B39" s="136">
        <v>6</v>
      </c>
      <c r="C39" s="21" t="s">
        <v>1766</v>
      </c>
      <c r="D39" s="828">
        <v>7908</v>
      </c>
      <c r="E39" s="828">
        <v>7908</v>
      </c>
      <c r="F39" s="20"/>
    </row>
    <row r="40" spans="2:6" x14ac:dyDescent="0.25">
      <c r="B40" s="136">
        <v>7</v>
      </c>
      <c r="C40" s="138" t="s">
        <v>421</v>
      </c>
      <c r="D40" s="829">
        <f>SUM(D34:D39)</f>
        <v>420849</v>
      </c>
      <c r="E40" s="829">
        <f>SUM(E34:E39)</f>
        <v>420849</v>
      </c>
      <c r="F40" s="20"/>
    </row>
  </sheetData>
  <mergeCells count="3">
    <mergeCell ref="B3:F5"/>
    <mergeCell ref="B9:F9"/>
    <mergeCell ref="B25:F25"/>
  </mergeCells>
  <pageMargins left="0.7" right="0.7" top="0.75" bottom="0.75" header="0.3" footer="0.3"/>
  <pageSetup paperSize="9" scale="60" orientation="landscape" r:id="rId1"/>
  <headerFooter>
    <oddHeader>&amp;CEN
Annex VII</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904A5-0218-4D12-80A4-03C384D5179C}">
  <sheetPr codeName="Sheet11">
    <pageSetUpPr fitToPage="1"/>
  </sheetPr>
  <dimension ref="B2:D58"/>
  <sheetViews>
    <sheetView zoomScale="85" zoomScaleNormal="85" workbookViewId="0">
      <selection activeCell="D5" sqref="D5"/>
    </sheetView>
  </sheetViews>
  <sheetFormatPr defaultColWidth="9" defaultRowHeight="15" x14ac:dyDescent="0.25"/>
  <cols>
    <col min="1" max="2" width="9" style="1"/>
    <col min="3" max="3" width="117.42578125" style="1" customWidth="1"/>
    <col min="4" max="4" width="43.85546875" style="1" customWidth="1"/>
    <col min="5" max="16384" width="9" style="1"/>
  </cols>
  <sheetData>
    <row r="2" spans="2:4" ht="18.75" x14ac:dyDescent="0.25">
      <c r="B2" s="48" t="s">
        <v>278</v>
      </c>
    </row>
    <row r="4" spans="2:4" x14ac:dyDescent="0.25">
      <c r="D4" s="143" t="s">
        <v>7</v>
      </c>
    </row>
    <row r="5" spans="2:4" ht="27" customHeight="1" x14ac:dyDescent="0.25">
      <c r="C5" s="144"/>
      <c r="D5" s="5" t="s">
        <v>422</v>
      </c>
    </row>
    <row r="6" spans="2:4" x14ac:dyDescent="0.25">
      <c r="B6" s="20">
        <v>1</v>
      </c>
      <c r="C6" s="731" t="s">
        <v>423</v>
      </c>
      <c r="D6" s="731" t="s">
        <v>1767</v>
      </c>
    </row>
    <row r="7" spans="2:4" x14ac:dyDescent="0.25">
      <c r="B7" s="20">
        <v>2</v>
      </c>
      <c r="C7" s="731" t="s">
        <v>424</v>
      </c>
      <c r="D7" s="731" t="s">
        <v>1768</v>
      </c>
    </row>
    <row r="8" spans="2:4" x14ac:dyDescent="0.25">
      <c r="B8" s="20" t="s">
        <v>425</v>
      </c>
      <c r="C8" s="731" t="s">
        <v>426</v>
      </c>
      <c r="D8" s="731" t="s">
        <v>1668</v>
      </c>
    </row>
    <row r="9" spans="2:4" x14ac:dyDescent="0.25">
      <c r="B9" s="20">
        <v>3</v>
      </c>
      <c r="C9" s="731" t="s">
        <v>427</v>
      </c>
      <c r="D9" s="731" t="s">
        <v>1769</v>
      </c>
    </row>
    <row r="10" spans="2:4" x14ac:dyDescent="0.25">
      <c r="B10" s="20" t="s">
        <v>428</v>
      </c>
      <c r="C10" s="731" t="s">
        <v>429</v>
      </c>
      <c r="D10" s="731" t="s">
        <v>1770</v>
      </c>
    </row>
    <row r="11" spans="2:4" x14ac:dyDescent="0.25">
      <c r="B11" s="20"/>
      <c r="C11" s="145" t="s">
        <v>430</v>
      </c>
      <c r="D11" s="731"/>
    </row>
    <row r="12" spans="2:4" x14ac:dyDescent="0.25">
      <c r="B12" s="20">
        <v>4</v>
      </c>
      <c r="C12" s="731" t="s">
        <v>431</v>
      </c>
      <c r="D12" s="731" t="s">
        <v>1771</v>
      </c>
    </row>
    <row r="13" spans="2:4" x14ac:dyDescent="0.25">
      <c r="B13" s="20">
        <v>5</v>
      </c>
      <c r="C13" s="731" t="s">
        <v>432</v>
      </c>
      <c r="D13" s="731" t="s">
        <v>1771</v>
      </c>
    </row>
    <row r="14" spans="2:4" x14ac:dyDescent="0.25">
      <c r="B14" s="20">
        <v>6</v>
      </c>
      <c r="C14" s="731" t="s">
        <v>433</v>
      </c>
      <c r="D14" s="731" t="s">
        <v>1772</v>
      </c>
    </row>
    <row r="15" spans="2:4" x14ac:dyDescent="0.25">
      <c r="B15" s="20">
        <v>7</v>
      </c>
      <c r="C15" s="731" t="s">
        <v>434</v>
      </c>
      <c r="D15" s="731" t="s">
        <v>1773</v>
      </c>
    </row>
    <row r="16" spans="2:4" x14ac:dyDescent="0.25">
      <c r="B16" s="20">
        <v>8</v>
      </c>
      <c r="C16" s="731" t="s">
        <v>435</v>
      </c>
      <c r="D16" s="731" t="s">
        <v>1774</v>
      </c>
    </row>
    <row r="17" spans="2:4" x14ac:dyDescent="0.25">
      <c r="B17" s="20">
        <v>9</v>
      </c>
      <c r="C17" s="731" t="s">
        <v>436</v>
      </c>
      <c r="D17" s="731" t="s">
        <v>1774</v>
      </c>
    </row>
    <row r="18" spans="2:4" x14ac:dyDescent="0.25">
      <c r="B18" s="20" t="s">
        <v>437</v>
      </c>
      <c r="C18" s="731" t="s">
        <v>438</v>
      </c>
      <c r="D18" s="731" t="s">
        <v>1775</v>
      </c>
    </row>
    <row r="19" spans="2:4" x14ac:dyDescent="0.25">
      <c r="B19" s="20" t="s">
        <v>439</v>
      </c>
      <c r="C19" s="731" t="s">
        <v>440</v>
      </c>
      <c r="D19" s="731" t="s">
        <v>1668</v>
      </c>
    </row>
    <row r="20" spans="2:4" x14ac:dyDescent="0.25">
      <c r="B20" s="20">
        <v>10</v>
      </c>
      <c r="C20" s="731" t="s">
        <v>441</v>
      </c>
      <c r="D20" s="731" t="s">
        <v>1776</v>
      </c>
    </row>
    <row r="21" spans="2:4" x14ac:dyDescent="0.25">
      <c r="B21" s="20">
        <v>11</v>
      </c>
      <c r="C21" s="731" t="s">
        <v>442</v>
      </c>
      <c r="D21" s="731" t="s">
        <v>1668</v>
      </c>
    </row>
    <row r="22" spans="2:4" x14ac:dyDescent="0.25">
      <c r="B22" s="20">
        <v>12</v>
      </c>
      <c r="C22" s="731" t="s">
        <v>443</v>
      </c>
      <c r="D22" s="731" t="s">
        <v>1668</v>
      </c>
    </row>
    <row r="23" spans="2:4" x14ac:dyDescent="0.25">
      <c r="B23" s="20">
        <v>13</v>
      </c>
      <c r="C23" s="731" t="s">
        <v>444</v>
      </c>
      <c r="D23" s="731" t="s">
        <v>1668</v>
      </c>
    </row>
    <row r="24" spans="2:4" x14ac:dyDescent="0.25">
      <c r="B24" s="20">
        <v>14</v>
      </c>
      <c r="C24" s="731" t="s">
        <v>445</v>
      </c>
      <c r="D24" s="731" t="s">
        <v>1770</v>
      </c>
    </row>
    <row r="25" spans="2:4" x14ac:dyDescent="0.25">
      <c r="B25" s="1040">
        <v>15</v>
      </c>
      <c r="C25" s="1041" t="s">
        <v>446</v>
      </c>
      <c r="D25" s="1041" t="s">
        <v>1668</v>
      </c>
    </row>
    <row r="26" spans="2:4" x14ac:dyDescent="0.25">
      <c r="B26" s="1040"/>
      <c r="C26" s="1041"/>
      <c r="D26" s="1041"/>
    </row>
    <row r="27" spans="2:4" x14ac:dyDescent="0.25">
      <c r="B27" s="20">
        <v>16</v>
      </c>
      <c r="C27" s="731" t="s">
        <v>447</v>
      </c>
      <c r="D27" s="731" t="s">
        <v>1668</v>
      </c>
    </row>
    <row r="28" spans="2:4" x14ac:dyDescent="0.25">
      <c r="B28" s="146"/>
      <c r="C28" s="145" t="s">
        <v>448</v>
      </c>
      <c r="D28" s="147"/>
    </row>
    <row r="29" spans="2:4" x14ac:dyDescent="0.25">
      <c r="B29" s="1040">
        <v>17</v>
      </c>
      <c r="C29" s="1041" t="s">
        <v>449</v>
      </c>
      <c r="D29" s="1041" t="s">
        <v>1777</v>
      </c>
    </row>
    <row r="30" spans="2:4" x14ac:dyDescent="0.25">
      <c r="B30" s="1040"/>
      <c r="C30" s="1041"/>
      <c r="D30" s="1041"/>
    </row>
    <row r="31" spans="2:4" x14ac:dyDescent="0.25">
      <c r="B31" s="20">
        <v>18</v>
      </c>
      <c r="C31" s="731" t="s">
        <v>450</v>
      </c>
      <c r="D31" s="731" t="s">
        <v>1668</v>
      </c>
    </row>
    <row r="32" spans="2:4" x14ac:dyDescent="0.25">
      <c r="B32" s="20">
        <v>19</v>
      </c>
      <c r="C32" s="731" t="s">
        <v>451</v>
      </c>
      <c r="D32" s="731" t="s">
        <v>1778</v>
      </c>
    </row>
    <row r="33" spans="2:4" x14ac:dyDescent="0.25">
      <c r="B33" s="20" t="s">
        <v>311</v>
      </c>
      <c r="C33" s="731" t="s">
        <v>452</v>
      </c>
      <c r="D33" s="731" t="s">
        <v>1779</v>
      </c>
    </row>
    <row r="34" spans="2:4" x14ac:dyDescent="0.25">
      <c r="B34" s="20" t="s">
        <v>313</v>
      </c>
      <c r="C34" s="731" t="s">
        <v>453</v>
      </c>
      <c r="D34" s="731" t="s">
        <v>1779</v>
      </c>
    </row>
    <row r="35" spans="2:4" x14ac:dyDescent="0.25">
      <c r="B35" s="20">
        <v>21</v>
      </c>
      <c r="C35" s="731" t="s">
        <v>454</v>
      </c>
      <c r="D35" s="731" t="s">
        <v>1668</v>
      </c>
    </row>
    <row r="36" spans="2:4" x14ac:dyDescent="0.25">
      <c r="B36" s="20">
        <v>22</v>
      </c>
      <c r="C36" s="731" t="s">
        <v>455</v>
      </c>
      <c r="D36" s="731" t="s">
        <v>1780</v>
      </c>
    </row>
    <row r="37" spans="2:4" x14ac:dyDescent="0.25">
      <c r="B37" s="20">
        <v>23</v>
      </c>
      <c r="C37" s="731" t="s">
        <v>456</v>
      </c>
      <c r="D37" s="731" t="s">
        <v>1668</v>
      </c>
    </row>
    <row r="38" spans="2:4" x14ac:dyDescent="0.25">
      <c r="B38" s="20">
        <v>24</v>
      </c>
      <c r="C38" s="731" t="s">
        <v>457</v>
      </c>
      <c r="D38" s="731" t="s">
        <v>1668</v>
      </c>
    </row>
    <row r="39" spans="2:4" x14ac:dyDescent="0.25">
      <c r="B39" s="20">
        <v>25</v>
      </c>
      <c r="C39" s="731" t="s">
        <v>458</v>
      </c>
      <c r="D39" s="731" t="s">
        <v>1668</v>
      </c>
    </row>
    <row r="40" spans="2:4" x14ac:dyDescent="0.25">
      <c r="B40" s="20">
        <v>26</v>
      </c>
      <c r="C40" s="731" t="s">
        <v>459</v>
      </c>
      <c r="D40" s="731" t="s">
        <v>1668</v>
      </c>
    </row>
    <row r="41" spans="2:4" x14ac:dyDescent="0.25">
      <c r="B41" s="20">
        <v>27</v>
      </c>
      <c r="C41" s="731" t="s">
        <v>460</v>
      </c>
      <c r="D41" s="731" t="s">
        <v>1668</v>
      </c>
    </row>
    <row r="42" spans="2:4" x14ac:dyDescent="0.25">
      <c r="B42" s="20">
        <v>28</v>
      </c>
      <c r="C42" s="731" t="s">
        <v>461</v>
      </c>
      <c r="D42" s="731" t="s">
        <v>1668</v>
      </c>
    </row>
    <row r="43" spans="2:4" x14ac:dyDescent="0.25">
      <c r="B43" s="20">
        <v>29</v>
      </c>
      <c r="C43" s="731" t="s">
        <v>462</v>
      </c>
      <c r="D43" s="731" t="s">
        <v>1668</v>
      </c>
    </row>
    <row r="44" spans="2:4" x14ac:dyDescent="0.25">
      <c r="B44" s="20">
        <v>30</v>
      </c>
      <c r="C44" s="731" t="s">
        <v>463</v>
      </c>
      <c r="D44" s="731" t="s">
        <v>1770</v>
      </c>
    </row>
    <row r="45" spans="2:4" x14ac:dyDescent="0.25">
      <c r="B45" s="20">
        <v>31</v>
      </c>
      <c r="C45" s="731" t="s">
        <v>464</v>
      </c>
      <c r="D45" s="731" t="s">
        <v>1668</v>
      </c>
    </row>
    <row r="46" spans="2:4" x14ac:dyDescent="0.25">
      <c r="B46" s="20">
        <v>32</v>
      </c>
      <c r="C46" s="731" t="s">
        <v>465</v>
      </c>
      <c r="D46" s="731" t="s">
        <v>1668</v>
      </c>
    </row>
    <row r="47" spans="2:4" x14ac:dyDescent="0.25">
      <c r="B47" s="20">
        <v>33</v>
      </c>
      <c r="C47" s="731" t="s">
        <v>466</v>
      </c>
      <c r="D47" s="731" t="s">
        <v>1668</v>
      </c>
    </row>
    <row r="48" spans="2:4" x14ac:dyDescent="0.25">
      <c r="B48" s="20">
        <v>34</v>
      </c>
      <c r="C48" s="731" t="s">
        <v>467</v>
      </c>
      <c r="D48" s="731" t="s">
        <v>1668</v>
      </c>
    </row>
    <row r="49" spans="2:4" x14ac:dyDescent="0.25">
      <c r="B49" s="5" t="s">
        <v>468</v>
      </c>
      <c r="C49" s="148" t="s">
        <v>469</v>
      </c>
      <c r="D49" s="731"/>
    </row>
    <row r="50" spans="2:4" x14ac:dyDescent="0.25">
      <c r="B50" s="5" t="s">
        <v>470</v>
      </c>
      <c r="C50" s="148" t="s">
        <v>471</v>
      </c>
      <c r="D50" s="731">
        <v>1</v>
      </c>
    </row>
    <row r="51" spans="2:4" x14ac:dyDescent="0.25">
      <c r="B51" s="20">
        <v>35</v>
      </c>
      <c r="C51" s="731" t="s">
        <v>472</v>
      </c>
      <c r="D51" s="731" t="s">
        <v>1781</v>
      </c>
    </row>
    <row r="52" spans="2:4" x14ac:dyDescent="0.25">
      <c r="B52" s="20">
        <v>36</v>
      </c>
      <c r="C52" s="731" t="s">
        <v>473</v>
      </c>
      <c r="D52" s="731" t="s">
        <v>1770</v>
      </c>
    </row>
    <row r="53" spans="2:4" x14ac:dyDescent="0.25">
      <c r="B53" s="20">
        <v>37</v>
      </c>
      <c r="C53" s="731" t="s">
        <v>474</v>
      </c>
      <c r="D53" s="731" t="s">
        <v>1668</v>
      </c>
    </row>
    <row r="54" spans="2:4" x14ac:dyDescent="0.25">
      <c r="B54" s="5" t="s">
        <v>475</v>
      </c>
      <c r="C54" s="148" t="s">
        <v>476</v>
      </c>
      <c r="D54" s="731" t="s">
        <v>1668</v>
      </c>
    </row>
    <row r="55" spans="2:4" x14ac:dyDescent="0.25">
      <c r="B55" s="1039" t="s">
        <v>477</v>
      </c>
      <c r="C55" s="1039"/>
      <c r="D55" s="1039"/>
    </row>
    <row r="56" spans="2:4" x14ac:dyDescent="0.25">
      <c r="B56" s="1039"/>
      <c r="C56" s="1039"/>
      <c r="D56" s="1039"/>
    </row>
    <row r="57" spans="2:4" x14ac:dyDescent="0.25">
      <c r="B57" s="130"/>
    </row>
    <row r="58" spans="2:4" x14ac:dyDescent="0.25">
      <c r="B58" s="130"/>
    </row>
  </sheetData>
  <mergeCells count="7">
    <mergeCell ref="B55:D56"/>
    <mergeCell ref="B25:B26"/>
    <mergeCell ref="C25:C26"/>
    <mergeCell ref="D25:D26"/>
    <mergeCell ref="B29:B30"/>
    <mergeCell ref="C29:C30"/>
    <mergeCell ref="D29:D30"/>
  </mergeCells>
  <pageMargins left="0.7" right="0.7" top="0.75" bottom="0.75" header="0.3" footer="0.3"/>
  <pageSetup paperSize="9" scale="59" orientation="landscape" r:id="rId1"/>
  <headerFooter>
    <oddHeader>&amp;CEN
Annex VII</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335E3-1F7E-4D36-848E-3F65F1484308}">
  <sheetPr codeName="Sheet26"/>
  <dimension ref="A3:P63"/>
  <sheetViews>
    <sheetView topLeftCell="A25" workbookViewId="0">
      <selection activeCell="J49" sqref="J49"/>
    </sheetView>
  </sheetViews>
  <sheetFormatPr defaultColWidth="9.140625" defaultRowHeight="15" x14ac:dyDescent="0.25"/>
  <cols>
    <col min="1" max="1" width="4.28515625" style="1" customWidth="1"/>
    <col min="2" max="2" width="17.7109375" style="1" customWidth="1"/>
    <col min="3" max="3" width="18.5703125" style="1" customWidth="1"/>
    <col min="4" max="4" width="15.5703125" style="1" customWidth="1"/>
    <col min="5" max="5" width="22.5703125" style="1" customWidth="1"/>
    <col min="6" max="6" width="21" style="1" customWidth="1"/>
    <col min="7" max="7" width="14.42578125" style="1" customWidth="1"/>
    <col min="8" max="8" width="11" style="1" customWidth="1"/>
    <col min="9" max="9" width="14" style="1" customWidth="1"/>
    <col min="10" max="10" width="25.85546875" style="1" bestFit="1" customWidth="1"/>
    <col min="11" max="11" width="27.85546875" style="1" customWidth="1"/>
    <col min="12" max="12" width="11.85546875" style="1" customWidth="1"/>
    <col min="13" max="13" width="13.5703125" style="1" customWidth="1"/>
    <col min="14" max="14" width="11.42578125" style="1" customWidth="1"/>
    <col min="15" max="15" width="14.5703125" style="1" customWidth="1"/>
    <col min="16" max="16" width="15" style="1" bestFit="1" customWidth="1"/>
    <col min="17" max="16384" width="9.140625" style="1"/>
  </cols>
  <sheetData>
    <row r="3" spans="1:16" x14ac:dyDescent="0.25">
      <c r="B3" s="47" t="s">
        <v>154</v>
      </c>
    </row>
    <row r="4" spans="1:16" ht="18.75" x14ac:dyDescent="0.25">
      <c r="B4" s="48"/>
    </row>
    <row r="6" spans="1:16" x14ac:dyDescent="0.25">
      <c r="A6" s="12"/>
      <c r="B6" s="12"/>
      <c r="C6" s="49" t="s">
        <v>7</v>
      </c>
      <c r="D6" s="49" t="s">
        <v>8</v>
      </c>
      <c r="E6" s="49" t="s">
        <v>9</v>
      </c>
      <c r="F6" s="49" t="s">
        <v>46</v>
      </c>
      <c r="G6" s="49" t="s">
        <v>47</v>
      </c>
      <c r="H6" s="49" t="s">
        <v>156</v>
      </c>
      <c r="I6" s="49" t="s">
        <v>157</v>
      </c>
      <c r="J6" s="49" t="s">
        <v>158</v>
      </c>
      <c r="K6" s="49" t="s">
        <v>159</v>
      </c>
      <c r="L6" s="49" t="s">
        <v>160</v>
      </c>
      <c r="M6" s="49" t="s">
        <v>161</v>
      </c>
      <c r="N6" s="49" t="s">
        <v>162</v>
      </c>
      <c r="O6" s="49" t="s">
        <v>163</v>
      </c>
    </row>
    <row r="7" spans="1:16" ht="15.75" customHeight="1" x14ac:dyDescent="0.25">
      <c r="A7" s="12"/>
      <c r="B7" s="12"/>
      <c r="C7" s="1045" t="s">
        <v>164</v>
      </c>
      <c r="D7" s="1046"/>
      <c r="E7" s="1045" t="s">
        <v>165</v>
      </c>
      <c r="F7" s="1046"/>
      <c r="G7" s="1042" t="s">
        <v>166</v>
      </c>
      <c r="H7" s="1042" t="s">
        <v>167</v>
      </c>
      <c r="I7" s="1045" t="s">
        <v>168</v>
      </c>
      <c r="J7" s="1049"/>
      <c r="K7" s="1049"/>
      <c r="L7" s="1046"/>
      <c r="M7" s="1042" t="s">
        <v>169</v>
      </c>
      <c r="N7" s="1042" t="s">
        <v>170</v>
      </c>
      <c r="O7" s="1042" t="s">
        <v>171</v>
      </c>
    </row>
    <row r="8" spans="1:16" x14ac:dyDescent="0.25">
      <c r="A8" s="12"/>
      <c r="B8" s="12"/>
      <c r="C8" s="1047"/>
      <c r="D8" s="1048"/>
      <c r="E8" s="1047"/>
      <c r="F8" s="1048"/>
      <c r="G8" s="1043"/>
      <c r="H8" s="1043"/>
      <c r="I8" s="1047"/>
      <c r="J8" s="1050"/>
      <c r="K8" s="1050"/>
      <c r="L8" s="1051"/>
      <c r="M8" s="1043"/>
      <c r="N8" s="1043"/>
      <c r="O8" s="1043"/>
    </row>
    <row r="9" spans="1:16" ht="36" x14ac:dyDescent="0.25">
      <c r="A9" s="12"/>
      <c r="B9" s="12"/>
      <c r="C9" s="49" t="s">
        <v>172</v>
      </c>
      <c r="D9" s="49" t="s">
        <v>173</v>
      </c>
      <c r="E9" s="49" t="s">
        <v>174</v>
      </c>
      <c r="F9" s="49" t="s">
        <v>175</v>
      </c>
      <c r="G9" s="1044"/>
      <c r="H9" s="1044"/>
      <c r="I9" s="50" t="s">
        <v>176</v>
      </c>
      <c r="J9" s="50" t="s">
        <v>165</v>
      </c>
      <c r="K9" s="50" t="s">
        <v>177</v>
      </c>
      <c r="L9" s="51" t="s">
        <v>178</v>
      </c>
      <c r="M9" s="1044"/>
      <c r="N9" s="1044"/>
      <c r="O9" s="1044"/>
    </row>
    <row r="10" spans="1:16" ht="24" x14ac:dyDescent="0.25">
      <c r="A10" s="52" t="s">
        <v>179</v>
      </c>
      <c r="B10" s="53" t="s">
        <v>180</v>
      </c>
      <c r="C10" s="54"/>
      <c r="D10" s="54"/>
      <c r="E10" s="54"/>
      <c r="F10" s="54"/>
      <c r="G10" s="54"/>
      <c r="H10" s="54"/>
      <c r="I10" s="54"/>
      <c r="J10" s="54"/>
      <c r="K10" s="54"/>
      <c r="L10" s="54"/>
      <c r="M10" s="54"/>
      <c r="N10" s="55"/>
      <c r="O10" s="55"/>
    </row>
    <row r="11" spans="1:16" x14ac:dyDescent="0.25">
      <c r="A11" s="56"/>
      <c r="B11" s="823" t="s">
        <v>1669</v>
      </c>
      <c r="C11" s="57">
        <v>0</v>
      </c>
      <c r="D11" s="57">
        <v>0</v>
      </c>
      <c r="E11" s="57">
        <v>0</v>
      </c>
      <c r="F11" s="57">
        <v>0</v>
      </c>
      <c r="G11" s="57">
        <v>0</v>
      </c>
      <c r="H11" s="57">
        <v>0</v>
      </c>
      <c r="I11" s="57">
        <v>0</v>
      </c>
      <c r="J11" s="57">
        <v>0</v>
      </c>
      <c r="K11" s="57">
        <v>0</v>
      </c>
      <c r="L11" s="57">
        <v>0</v>
      </c>
      <c r="M11" s="825">
        <v>0</v>
      </c>
      <c r="N11" s="680">
        <v>0</v>
      </c>
      <c r="O11" s="680">
        <v>0</v>
      </c>
    </row>
    <row r="12" spans="1:16" x14ac:dyDescent="0.25">
      <c r="A12" s="56"/>
      <c r="B12" s="823" t="s">
        <v>1670</v>
      </c>
      <c r="C12" s="57">
        <v>165352.23000000001</v>
      </c>
      <c r="D12" s="57">
        <v>0</v>
      </c>
      <c r="E12" s="57">
        <v>0</v>
      </c>
      <c r="F12" s="57">
        <v>0</v>
      </c>
      <c r="G12" s="57">
        <v>0</v>
      </c>
      <c r="H12" s="57">
        <v>165352.23000000001</v>
      </c>
      <c r="I12" s="57">
        <v>10679.772000000001</v>
      </c>
      <c r="J12" s="57">
        <v>0</v>
      </c>
      <c r="K12" s="57">
        <v>0</v>
      </c>
      <c r="L12" s="57">
        <v>10679.772000000001</v>
      </c>
      <c r="M12" s="825">
        <v>133497.15</v>
      </c>
      <c r="N12" s="680">
        <v>6.6000000000000005E-5</v>
      </c>
      <c r="O12" s="680">
        <v>0</v>
      </c>
      <c r="P12" s="682"/>
    </row>
    <row r="13" spans="1:16" x14ac:dyDescent="0.25">
      <c r="A13" s="56"/>
      <c r="B13" s="823" t="s">
        <v>1671</v>
      </c>
      <c r="C13" s="57">
        <v>9964.23</v>
      </c>
      <c r="D13" s="57">
        <v>0</v>
      </c>
      <c r="E13" s="57">
        <v>0</v>
      </c>
      <c r="F13" s="57">
        <v>0</v>
      </c>
      <c r="G13" s="57">
        <v>0</v>
      </c>
      <c r="H13" s="57">
        <v>9964.23</v>
      </c>
      <c r="I13" s="57">
        <v>315.75119999999998</v>
      </c>
      <c r="J13" s="57">
        <v>0</v>
      </c>
      <c r="K13" s="57">
        <v>0</v>
      </c>
      <c r="L13" s="57">
        <v>315.75119999999998</v>
      </c>
      <c r="M13" s="826">
        <v>3946.89</v>
      </c>
      <c r="N13" s="680">
        <v>1.9999999999999999E-6</v>
      </c>
      <c r="O13" s="680">
        <v>0</v>
      </c>
      <c r="P13" s="682"/>
    </row>
    <row r="14" spans="1:16" x14ac:dyDescent="0.25">
      <c r="A14" s="56"/>
      <c r="B14" s="823" t="s">
        <v>1672</v>
      </c>
      <c r="C14" s="57">
        <v>0</v>
      </c>
      <c r="D14" s="57">
        <v>0</v>
      </c>
      <c r="E14" s="57">
        <v>0</v>
      </c>
      <c r="F14" s="57">
        <v>0</v>
      </c>
      <c r="G14" s="57">
        <v>0</v>
      </c>
      <c r="H14" s="57">
        <v>0</v>
      </c>
      <c r="I14" s="57">
        <v>0</v>
      </c>
      <c r="J14" s="57">
        <v>0</v>
      </c>
      <c r="K14" s="57">
        <v>0</v>
      </c>
      <c r="L14" s="57">
        <v>0</v>
      </c>
      <c r="M14" s="825">
        <v>0</v>
      </c>
      <c r="N14" s="680">
        <v>0</v>
      </c>
      <c r="O14" s="680">
        <v>0</v>
      </c>
      <c r="P14" s="682"/>
    </row>
    <row r="15" spans="1:16" x14ac:dyDescent="0.25">
      <c r="A15" s="56"/>
      <c r="B15" s="823" t="s">
        <v>1673</v>
      </c>
      <c r="C15" s="57">
        <v>210033.17</v>
      </c>
      <c r="D15" s="57">
        <v>0</v>
      </c>
      <c r="E15" s="57">
        <v>284300</v>
      </c>
      <c r="F15" s="57">
        <v>0</v>
      </c>
      <c r="G15" s="57">
        <v>0</v>
      </c>
      <c r="H15" s="57">
        <v>494333.17000000004</v>
      </c>
      <c r="I15" s="57">
        <v>4936.6535999999996</v>
      </c>
      <c r="J15" s="57">
        <v>22744</v>
      </c>
      <c r="K15" s="57">
        <v>0</v>
      </c>
      <c r="L15" s="57">
        <v>27680.653599999998</v>
      </c>
      <c r="M15" s="826">
        <v>346008.17</v>
      </c>
      <c r="N15" s="680">
        <v>1.7000000000000001E-4</v>
      </c>
      <c r="O15" s="680">
        <v>0</v>
      </c>
      <c r="P15" s="682"/>
    </row>
    <row r="16" spans="1:16" x14ac:dyDescent="0.25">
      <c r="A16" s="56"/>
      <c r="B16" s="823" t="s">
        <v>1674</v>
      </c>
      <c r="C16" s="57">
        <v>0</v>
      </c>
      <c r="D16" s="57">
        <v>0</v>
      </c>
      <c r="E16" s="57">
        <v>131.01</v>
      </c>
      <c r="F16" s="57">
        <v>0</v>
      </c>
      <c r="G16" s="57">
        <v>0</v>
      </c>
      <c r="H16" s="57">
        <v>131.01</v>
      </c>
      <c r="I16" s="57">
        <v>0</v>
      </c>
      <c r="J16" s="57">
        <v>10.4808</v>
      </c>
      <c r="K16" s="57">
        <v>0</v>
      </c>
      <c r="L16" s="57">
        <v>10.4808</v>
      </c>
      <c r="M16" s="825">
        <v>131.01</v>
      </c>
      <c r="N16" s="680">
        <v>0</v>
      </c>
      <c r="O16" s="680">
        <v>0</v>
      </c>
      <c r="P16" s="682"/>
    </row>
    <row r="17" spans="1:16" x14ac:dyDescent="0.25">
      <c r="A17" s="56"/>
      <c r="B17" s="823" t="s">
        <v>1675</v>
      </c>
      <c r="C17" s="57">
        <v>0</v>
      </c>
      <c r="D17" s="57">
        <v>0</v>
      </c>
      <c r="E17" s="57">
        <v>0</v>
      </c>
      <c r="F17" s="57">
        <v>0</v>
      </c>
      <c r="G17" s="57">
        <v>0</v>
      </c>
      <c r="H17" s="57">
        <v>0</v>
      </c>
      <c r="I17" s="57">
        <v>0</v>
      </c>
      <c r="J17" s="57">
        <v>0</v>
      </c>
      <c r="K17" s="57">
        <v>0</v>
      </c>
      <c r="L17" s="57">
        <v>0</v>
      </c>
      <c r="M17" s="825">
        <v>0</v>
      </c>
      <c r="N17" s="680">
        <v>0</v>
      </c>
      <c r="O17" s="680">
        <v>5.0000000000000001E-3</v>
      </c>
      <c r="P17" s="682"/>
    </row>
    <row r="18" spans="1:16" x14ac:dyDescent="0.25">
      <c r="A18" s="56"/>
      <c r="B18" s="823" t="s">
        <v>1676</v>
      </c>
      <c r="C18" s="57">
        <v>31780.37</v>
      </c>
      <c r="D18" s="57">
        <v>0</v>
      </c>
      <c r="E18" s="57">
        <v>11.79</v>
      </c>
      <c r="F18" s="57">
        <v>0</v>
      </c>
      <c r="G18" s="57">
        <v>0</v>
      </c>
      <c r="H18" s="57">
        <v>31792.16</v>
      </c>
      <c r="I18" s="57">
        <v>889.73599999999999</v>
      </c>
      <c r="J18" s="57">
        <v>0.94320000000000004</v>
      </c>
      <c r="K18" s="57">
        <v>0</v>
      </c>
      <c r="L18" s="57">
        <v>890.67920000000004</v>
      </c>
      <c r="M18" s="826">
        <v>11133.49</v>
      </c>
      <c r="N18" s="680">
        <v>5.0000000000000004E-6</v>
      </c>
      <c r="O18" s="680">
        <v>0</v>
      </c>
      <c r="P18" s="682"/>
    </row>
    <row r="19" spans="1:16" x14ac:dyDescent="0.25">
      <c r="A19" s="56"/>
      <c r="B19" s="823" t="s">
        <v>1677</v>
      </c>
      <c r="C19" s="57">
        <v>0</v>
      </c>
      <c r="D19" s="57">
        <v>0</v>
      </c>
      <c r="E19" s="57">
        <v>52.96</v>
      </c>
      <c r="F19" s="57">
        <v>0</v>
      </c>
      <c r="G19" s="57">
        <v>0</v>
      </c>
      <c r="H19" s="57">
        <v>52.96</v>
      </c>
      <c r="I19" s="57">
        <v>0</v>
      </c>
      <c r="J19" s="57">
        <v>4.2367999999999997</v>
      </c>
      <c r="K19" s="57">
        <v>0</v>
      </c>
      <c r="L19" s="57">
        <v>4.2367999999999997</v>
      </c>
      <c r="M19" s="825">
        <v>52.96</v>
      </c>
      <c r="N19" s="680">
        <v>0</v>
      </c>
      <c r="O19" s="680">
        <v>0</v>
      </c>
      <c r="P19" s="682"/>
    </row>
    <row r="20" spans="1:16" x14ac:dyDescent="0.25">
      <c r="A20" s="56"/>
      <c r="B20" s="823" t="s">
        <v>1678</v>
      </c>
      <c r="C20" s="57">
        <v>0</v>
      </c>
      <c r="D20" s="57">
        <v>0</v>
      </c>
      <c r="E20" s="57">
        <v>0</v>
      </c>
      <c r="F20" s="57">
        <v>0</v>
      </c>
      <c r="G20" s="57">
        <v>0</v>
      </c>
      <c r="H20" s="57">
        <v>0</v>
      </c>
      <c r="I20" s="57">
        <v>0</v>
      </c>
      <c r="J20" s="57">
        <v>0</v>
      </c>
      <c r="K20" s="57">
        <v>0</v>
      </c>
      <c r="L20" s="57">
        <v>0</v>
      </c>
      <c r="M20" s="825">
        <v>0</v>
      </c>
      <c r="N20" s="680">
        <v>0</v>
      </c>
      <c r="O20" s="680">
        <v>0</v>
      </c>
      <c r="P20" s="682"/>
    </row>
    <row r="21" spans="1:16" x14ac:dyDescent="0.25">
      <c r="A21" s="56"/>
      <c r="B21" s="823" t="s">
        <v>1680</v>
      </c>
      <c r="C21" s="57">
        <v>198690.91</v>
      </c>
      <c r="D21" s="57">
        <v>0</v>
      </c>
      <c r="E21" s="57">
        <v>0</v>
      </c>
      <c r="F21" s="57">
        <v>0</v>
      </c>
      <c r="G21" s="57">
        <v>0</v>
      </c>
      <c r="H21" s="57">
        <v>198690.91</v>
      </c>
      <c r="I21" s="57">
        <v>7540.3383999999996</v>
      </c>
      <c r="J21" s="57">
        <v>0</v>
      </c>
      <c r="K21" s="57">
        <v>0</v>
      </c>
      <c r="L21" s="57">
        <v>7540.3383999999996</v>
      </c>
      <c r="M21" s="825">
        <v>94254.23</v>
      </c>
      <c r="N21" s="680">
        <v>4.6E-5</v>
      </c>
      <c r="O21" s="680">
        <v>0</v>
      </c>
      <c r="P21" s="682"/>
    </row>
    <row r="22" spans="1:16" x14ac:dyDescent="0.25">
      <c r="A22" s="56"/>
      <c r="B22" s="823" t="s">
        <v>1679</v>
      </c>
      <c r="C22" s="57">
        <v>369818.54</v>
      </c>
      <c r="D22" s="57">
        <v>0</v>
      </c>
      <c r="E22" s="57">
        <v>0</v>
      </c>
      <c r="F22" s="57">
        <v>0</v>
      </c>
      <c r="G22" s="57">
        <v>0</v>
      </c>
      <c r="H22" s="57">
        <v>369818.54</v>
      </c>
      <c r="I22" s="57">
        <v>10128.0592</v>
      </c>
      <c r="J22" s="57">
        <v>0</v>
      </c>
      <c r="K22" s="57">
        <v>0</v>
      </c>
      <c r="L22" s="57">
        <v>10128.0592</v>
      </c>
      <c r="M22" s="825">
        <v>126600.74</v>
      </c>
      <c r="N22" s="680">
        <v>6.2000000000000003E-5</v>
      </c>
      <c r="O22" s="680">
        <v>1.4999999999999999E-2</v>
      </c>
      <c r="P22" s="682"/>
    </row>
    <row r="23" spans="1:16" x14ac:dyDescent="0.25">
      <c r="A23" s="56"/>
      <c r="B23" s="823" t="s">
        <v>1681</v>
      </c>
      <c r="C23" s="57">
        <v>59798.080000000002</v>
      </c>
      <c r="D23" s="57">
        <v>0</v>
      </c>
      <c r="E23" s="57">
        <v>568.91999999999996</v>
      </c>
      <c r="F23" s="57">
        <v>0</v>
      </c>
      <c r="G23" s="57">
        <v>0</v>
      </c>
      <c r="H23" s="57">
        <v>60367</v>
      </c>
      <c r="I23" s="57">
        <v>1908.9928</v>
      </c>
      <c r="J23" s="57">
        <v>45.513599999999997</v>
      </c>
      <c r="K23" s="57">
        <v>0</v>
      </c>
      <c r="L23" s="57">
        <v>1954.5064</v>
      </c>
      <c r="M23" s="825">
        <v>24431.33</v>
      </c>
      <c r="N23" s="680">
        <v>1.2E-5</v>
      </c>
      <c r="O23" s="680">
        <v>0.02</v>
      </c>
      <c r="P23" s="682"/>
    </row>
    <row r="24" spans="1:16" x14ac:dyDescent="0.25">
      <c r="A24" s="56"/>
      <c r="B24" s="823" t="s">
        <v>1682</v>
      </c>
      <c r="C24" s="57">
        <v>0</v>
      </c>
      <c r="D24" s="57">
        <v>0</v>
      </c>
      <c r="E24" s="57">
        <v>0</v>
      </c>
      <c r="F24" s="57">
        <v>0</v>
      </c>
      <c r="G24" s="57">
        <v>0</v>
      </c>
      <c r="H24" s="57">
        <v>0</v>
      </c>
      <c r="I24" s="57">
        <v>0</v>
      </c>
      <c r="J24" s="57">
        <v>0</v>
      </c>
      <c r="K24" s="57">
        <v>0</v>
      </c>
      <c r="L24" s="57">
        <v>0</v>
      </c>
      <c r="M24" s="825">
        <v>0</v>
      </c>
      <c r="N24" s="680">
        <v>0</v>
      </c>
      <c r="O24" s="680">
        <v>0</v>
      </c>
      <c r="P24" s="682"/>
    </row>
    <row r="25" spans="1:16" x14ac:dyDescent="0.25">
      <c r="A25" s="56"/>
      <c r="B25" s="823" t="s">
        <v>1683</v>
      </c>
      <c r="C25" s="57">
        <v>3752152314.9299998</v>
      </c>
      <c r="D25" s="57">
        <v>0</v>
      </c>
      <c r="E25" s="57">
        <v>18680.150000000001</v>
      </c>
      <c r="F25" s="57">
        <v>0</v>
      </c>
      <c r="G25" s="57">
        <v>0</v>
      </c>
      <c r="H25" s="57">
        <v>3752170995.0799999</v>
      </c>
      <c r="I25" s="57">
        <v>159739363.31119999</v>
      </c>
      <c r="J25" s="57">
        <v>1494.412</v>
      </c>
      <c r="K25" s="57">
        <v>0</v>
      </c>
      <c r="L25" s="57">
        <v>159740857.72319999</v>
      </c>
      <c r="M25" s="826">
        <v>1996760721.54</v>
      </c>
      <c r="N25" s="680">
        <v>0.98245300000000002</v>
      </c>
      <c r="O25" s="680">
        <v>0.01</v>
      </c>
      <c r="P25" s="682"/>
    </row>
    <row r="26" spans="1:16" x14ac:dyDescent="0.25">
      <c r="A26" s="56"/>
      <c r="B26" s="823" t="s">
        <v>1684</v>
      </c>
      <c r="C26" s="57">
        <v>3782108.74</v>
      </c>
      <c r="D26" s="57">
        <v>0</v>
      </c>
      <c r="E26" s="57">
        <v>736.01</v>
      </c>
      <c r="F26" s="57">
        <v>0</v>
      </c>
      <c r="G26" s="57">
        <v>0</v>
      </c>
      <c r="H26" s="57">
        <v>3782844.75</v>
      </c>
      <c r="I26" s="57">
        <v>134123.11120000001</v>
      </c>
      <c r="J26" s="57">
        <v>58.880800000000001</v>
      </c>
      <c r="K26" s="57">
        <v>0</v>
      </c>
      <c r="L26" s="57">
        <v>134181.99200000003</v>
      </c>
      <c r="M26" s="825">
        <v>1677274.9</v>
      </c>
      <c r="N26" s="680">
        <v>8.25E-4</v>
      </c>
      <c r="O26" s="680">
        <v>0</v>
      </c>
    </row>
    <row r="27" spans="1:16" x14ac:dyDescent="0.25">
      <c r="A27" s="56"/>
      <c r="B27" s="823" t="s">
        <v>1685</v>
      </c>
      <c r="C27" s="57">
        <v>3112219.78</v>
      </c>
      <c r="D27" s="57">
        <v>0</v>
      </c>
      <c r="E27" s="57">
        <v>2350.15</v>
      </c>
      <c r="F27" s="57">
        <v>0</v>
      </c>
      <c r="G27" s="57">
        <v>0</v>
      </c>
      <c r="H27" s="57">
        <v>3114569.9299999997</v>
      </c>
      <c r="I27" s="57">
        <v>227.7928</v>
      </c>
      <c r="J27" s="57">
        <v>188.012</v>
      </c>
      <c r="K27" s="57">
        <v>0</v>
      </c>
      <c r="L27" s="57">
        <v>415.8048</v>
      </c>
      <c r="M27" s="825">
        <v>5197.5600000000004</v>
      </c>
      <c r="N27" s="680">
        <v>3.0000000000000001E-6</v>
      </c>
      <c r="O27" s="680">
        <v>0</v>
      </c>
      <c r="P27" s="682"/>
    </row>
    <row r="28" spans="1:16" x14ac:dyDescent="0.25">
      <c r="A28" s="56"/>
      <c r="B28" s="823" t="s">
        <v>1686</v>
      </c>
      <c r="C28" s="57">
        <v>872434.92</v>
      </c>
      <c r="D28" s="57">
        <v>0</v>
      </c>
      <c r="E28" s="57">
        <v>7367.22</v>
      </c>
      <c r="F28" s="57">
        <v>0</v>
      </c>
      <c r="G28" s="57">
        <v>0</v>
      </c>
      <c r="H28" s="57">
        <v>879802.14</v>
      </c>
      <c r="I28" s="57">
        <v>25086.0592</v>
      </c>
      <c r="J28" s="57">
        <v>589.37760000000003</v>
      </c>
      <c r="K28" s="57">
        <v>0</v>
      </c>
      <c r="L28" s="57">
        <v>25675.436799999999</v>
      </c>
      <c r="M28" s="825">
        <v>320942.96000000002</v>
      </c>
      <c r="N28" s="680">
        <v>1.5799999999999999E-4</v>
      </c>
      <c r="O28" s="680">
        <v>0</v>
      </c>
    </row>
    <row r="29" spans="1:16" x14ac:dyDescent="0.25">
      <c r="A29" s="56"/>
      <c r="B29" s="823" t="s">
        <v>1687</v>
      </c>
      <c r="C29" s="57">
        <v>5000</v>
      </c>
      <c r="D29" s="57">
        <v>0</v>
      </c>
      <c r="E29" s="57">
        <v>0</v>
      </c>
      <c r="F29" s="57">
        <v>0</v>
      </c>
      <c r="G29" s="57">
        <v>0</v>
      </c>
      <c r="H29" s="57">
        <v>5000</v>
      </c>
      <c r="I29" s="57">
        <v>0</v>
      </c>
      <c r="J29" s="57">
        <v>0</v>
      </c>
      <c r="K29" s="57">
        <v>0</v>
      </c>
      <c r="L29" s="57">
        <v>0</v>
      </c>
      <c r="M29" s="825">
        <v>0</v>
      </c>
      <c r="N29" s="680">
        <v>0</v>
      </c>
      <c r="O29" s="680">
        <v>0</v>
      </c>
    </row>
    <row r="30" spans="1:16" x14ac:dyDescent="0.25">
      <c r="A30" s="56"/>
      <c r="B30" s="823" t="s">
        <v>1688</v>
      </c>
      <c r="C30" s="57">
        <v>0</v>
      </c>
      <c r="D30" s="57">
        <v>0</v>
      </c>
      <c r="E30" s="57">
        <v>84.97</v>
      </c>
      <c r="F30" s="57">
        <v>0</v>
      </c>
      <c r="G30" s="57">
        <v>0</v>
      </c>
      <c r="H30" s="57">
        <v>84.97</v>
      </c>
      <c r="I30" s="57">
        <v>0</v>
      </c>
      <c r="J30" s="57">
        <v>6.7976000000000001</v>
      </c>
      <c r="K30" s="57">
        <v>0</v>
      </c>
      <c r="L30" s="57">
        <v>6.7976000000000001</v>
      </c>
      <c r="M30" s="825">
        <v>84.97</v>
      </c>
      <c r="N30" s="680">
        <v>0</v>
      </c>
      <c r="O30" s="680">
        <v>0</v>
      </c>
    </row>
    <row r="31" spans="1:16" x14ac:dyDescent="0.25">
      <c r="A31" s="56"/>
      <c r="B31" s="823" t="s">
        <v>1689</v>
      </c>
      <c r="C31" s="57">
        <v>0</v>
      </c>
      <c r="D31" s="57">
        <v>0</v>
      </c>
      <c r="E31" s="57">
        <v>0</v>
      </c>
      <c r="F31" s="57">
        <v>0</v>
      </c>
      <c r="G31" s="57">
        <v>0</v>
      </c>
      <c r="H31" s="57">
        <v>0</v>
      </c>
      <c r="I31" s="57">
        <v>0</v>
      </c>
      <c r="J31" s="57">
        <v>0</v>
      </c>
      <c r="K31" s="57">
        <v>0</v>
      </c>
      <c r="L31" s="57">
        <v>0</v>
      </c>
      <c r="M31" s="825">
        <v>0</v>
      </c>
      <c r="N31" s="680">
        <v>0</v>
      </c>
      <c r="O31" s="680">
        <v>0</v>
      </c>
    </row>
    <row r="32" spans="1:16" x14ac:dyDescent="0.25">
      <c r="A32" s="56"/>
      <c r="B32" s="823" t="s">
        <v>1690</v>
      </c>
      <c r="C32" s="57">
        <v>0</v>
      </c>
      <c r="D32" s="57">
        <v>0</v>
      </c>
      <c r="E32" s="57">
        <v>0</v>
      </c>
      <c r="F32" s="57">
        <v>0</v>
      </c>
      <c r="G32" s="57">
        <v>0</v>
      </c>
      <c r="H32" s="57">
        <v>0</v>
      </c>
      <c r="I32" s="57">
        <v>0</v>
      </c>
      <c r="J32" s="57">
        <v>0</v>
      </c>
      <c r="K32" s="57">
        <v>0</v>
      </c>
      <c r="L32" s="57">
        <v>0</v>
      </c>
      <c r="M32" s="825">
        <v>0</v>
      </c>
      <c r="N32" s="680">
        <v>0</v>
      </c>
      <c r="O32" s="680">
        <v>0.02</v>
      </c>
    </row>
    <row r="33" spans="1:15" x14ac:dyDescent="0.25">
      <c r="A33" s="56"/>
      <c r="B33" s="823" t="s">
        <v>1691</v>
      </c>
      <c r="C33" s="57">
        <v>252272.52</v>
      </c>
      <c r="D33" s="57">
        <v>0</v>
      </c>
      <c r="E33" s="57">
        <v>4072.32</v>
      </c>
      <c r="F33" s="57">
        <v>0</v>
      </c>
      <c r="G33" s="57">
        <v>0</v>
      </c>
      <c r="H33" s="57">
        <v>256344.84</v>
      </c>
      <c r="I33" s="57">
        <v>16616.292000000001</v>
      </c>
      <c r="J33" s="57">
        <v>325.78559999999999</v>
      </c>
      <c r="K33" s="57">
        <v>0</v>
      </c>
      <c r="L33" s="57">
        <v>16942.077600000001</v>
      </c>
      <c r="M33" s="825">
        <v>211775.97</v>
      </c>
      <c r="N33" s="680">
        <v>1.0399999999999999E-4</v>
      </c>
      <c r="O33" s="680">
        <v>0</v>
      </c>
    </row>
    <row r="34" spans="1:15" x14ac:dyDescent="0.25">
      <c r="A34" s="56"/>
      <c r="B34" s="823" t="s">
        <v>1692</v>
      </c>
      <c r="C34" s="57">
        <v>0</v>
      </c>
      <c r="D34" s="57">
        <v>0</v>
      </c>
      <c r="E34" s="57">
        <v>0</v>
      </c>
      <c r="F34" s="57">
        <v>0</v>
      </c>
      <c r="G34" s="57">
        <v>0</v>
      </c>
      <c r="H34" s="57">
        <v>0</v>
      </c>
      <c r="I34" s="57">
        <v>0</v>
      </c>
      <c r="J34" s="57">
        <v>0</v>
      </c>
      <c r="K34" s="57">
        <v>0</v>
      </c>
      <c r="L34" s="57">
        <v>0</v>
      </c>
      <c r="M34" s="825">
        <v>0</v>
      </c>
      <c r="N34" s="680">
        <v>0</v>
      </c>
      <c r="O34" s="680">
        <v>0</v>
      </c>
    </row>
    <row r="35" spans="1:15" x14ac:dyDescent="0.25">
      <c r="A35" s="56"/>
      <c r="B35" s="823" t="s">
        <v>1693</v>
      </c>
      <c r="C35" s="57">
        <v>0</v>
      </c>
      <c r="D35" s="57">
        <v>0</v>
      </c>
      <c r="E35" s="57">
        <v>0</v>
      </c>
      <c r="F35" s="57">
        <v>0</v>
      </c>
      <c r="G35" s="57">
        <v>0</v>
      </c>
      <c r="H35" s="57">
        <v>0</v>
      </c>
      <c r="I35" s="57">
        <v>0</v>
      </c>
      <c r="J35" s="57">
        <v>0</v>
      </c>
      <c r="K35" s="57">
        <v>0</v>
      </c>
      <c r="L35" s="57">
        <v>0</v>
      </c>
      <c r="M35" s="825">
        <v>0</v>
      </c>
      <c r="N35" s="680">
        <v>0</v>
      </c>
      <c r="O35" s="680">
        <v>0</v>
      </c>
    </row>
    <row r="36" spans="1:15" x14ac:dyDescent="0.25">
      <c r="A36" s="56"/>
      <c r="B36" s="823" t="s">
        <v>1694</v>
      </c>
      <c r="C36" s="57">
        <v>115754.11</v>
      </c>
      <c r="D36" s="57">
        <v>0</v>
      </c>
      <c r="E36" s="57">
        <v>0</v>
      </c>
      <c r="F36" s="57">
        <v>0</v>
      </c>
      <c r="G36" s="57">
        <v>0</v>
      </c>
      <c r="H36" s="57">
        <v>115754.11</v>
      </c>
      <c r="I36" s="57">
        <v>3262.1376</v>
      </c>
      <c r="J36" s="57">
        <v>0</v>
      </c>
      <c r="K36" s="57">
        <v>0</v>
      </c>
      <c r="L36" s="57">
        <v>3262.1376</v>
      </c>
      <c r="M36" s="825">
        <v>40776.720000000001</v>
      </c>
      <c r="N36" s="680">
        <v>2.0000000000000002E-5</v>
      </c>
      <c r="O36" s="680">
        <v>0</v>
      </c>
    </row>
    <row r="37" spans="1:15" x14ac:dyDescent="0.25">
      <c r="A37" s="56"/>
      <c r="B37" s="823" t="s">
        <v>1695</v>
      </c>
      <c r="C37" s="57">
        <v>0</v>
      </c>
      <c r="D37" s="57">
        <v>0</v>
      </c>
      <c r="E37" s="57">
        <v>0</v>
      </c>
      <c r="F37" s="57">
        <v>0</v>
      </c>
      <c r="G37" s="57">
        <v>0</v>
      </c>
      <c r="H37" s="57">
        <v>0</v>
      </c>
      <c r="I37" s="57">
        <v>0</v>
      </c>
      <c r="J37" s="57">
        <v>0</v>
      </c>
      <c r="K37" s="57">
        <v>0</v>
      </c>
      <c r="L37" s="57">
        <v>0</v>
      </c>
      <c r="M37" s="825">
        <v>0</v>
      </c>
      <c r="N37" s="680">
        <v>0</v>
      </c>
      <c r="O37" s="680">
        <v>0</v>
      </c>
    </row>
    <row r="38" spans="1:15" x14ac:dyDescent="0.25">
      <c r="A38" s="56"/>
      <c r="B38" s="823" t="s">
        <v>1696</v>
      </c>
      <c r="C38" s="57">
        <v>7447569.3899999997</v>
      </c>
      <c r="D38" s="57">
        <v>0</v>
      </c>
      <c r="E38" s="57">
        <v>5340.82</v>
      </c>
      <c r="F38" s="57">
        <v>0</v>
      </c>
      <c r="G38" s="57">
        <v>0</v>
      </c>
      <c r="H38" s="57">
        <v>7452910.21</v>
      </c>
      <c r="I38" s="57">
        <v>368226.9584</v>
      </c>
      <c r="J38" s="57">
        <v>427.26560000000001</v>
      </c>
      <c r="K38" s="57">
        <v>0</v>
      </c>
      <c r="L38" s="57">
        <v>368654.22399999999</v>
      </c>
      <c r="M38" s="825">
        <v>4608177.8</v>
      </c>
      <c r="N38" s="680">
        <v>2.2669999999999999E-3</v>
      </c>
      <c r="O38" s="680">
        <v>0</v>
      </c>
    </row>
    <row r="39" spans="1:15" x14ac:dyDescent="0.25">
      <c r="A39" s="56"/>
      <c r="B39" s="823" t="s">
        <v>1697</v>
      </c>
      <c r="C39" s="57">
        <v>3264702.11</v>
      </c>
      <c r="D39" s="57">
        <v>0</v>
      </c>
      <c r="E39" s="57">
        <v>2643.84</v>
      </c>
      <c r="F39" s="57">
        <v>0</v>
      </c>
      <c r="G39" s="57">
        <v>0</v>
      </c>
      <c r="H39" s="57">
        <v>3267345.9499999997</v>
      </c>
      <c r="I39" s="57">
        <v>210989.04240000001</v>
      </c>
      <c r="J39" s="57">
        <v>211.50720000000001</v>
      </c>
      <c r="K39" s="57">
        <v>0</v>
      </c>
      <c r="L39" s="57">
        <v>211200.5496</v>
      </c>
      <c r="M39" s="825">
        <v>2640006.87</v>
      </c>
      <c r="N39" s="680">
        <v>1.299E-3</v>
      </c>
      <c r="O39" s="680">
        <v>0</v>
      </c>
    </row>
    <row r="40" spans="1:15" x14ac:dyDescent="0.25">
      <c r="A40" s="56"/>
      <c r="B40" s="823" t="s">
        <v>1698</v>
      </c>
      <c r="C40" s="57">
        <v>2572790.77</v>
      </c>
      <c r="D40" s="57">
        <v>0</v>
      </c>
      <c r="E40" s="57">
        <v>2117.81</v>
      </c>
      <c r="F40" s="57">
        <v>0</v>
      </c>
      <c r="G40" s="57">
        <v>0</v>
      </c>
      <c r="H40" s="57">
        <v>2574908.58</v>
      </c>
      <c r="I40" s="57">
        <v>205823.2616</v>
      </c>
      <c r="J40" s="57">
        <v>169.4248</v>
      </c>
      <c r="K40" s="57">
        <v>0</v>
      </c>
      <c r="L40" s="57">
        <v>205992.68640000001</v>
      </c>
      <c r="M40" s="825">
        <v>2574908.58</v>
      </c>
      <c r="N40" s="680">
        <v>1.2669999999999999E-3</v>
      </c>
      <c r="O40" s="680">
        <v>5.0000000000000001E-3</v>
      </c>
    </row>
    <row r="41" spans="1:15" x14ac:dyDescent="0.25">
      <c r="A41" s="56"/>
      <c r="B41" s="823" t="s">
        <v>1699</v>
      </c>
      <c r="C41" s="57">
        <v>0</v>
      </c>
      <c r="D41" s="57">
        <v>0</v>
      </c>
      <c r="E41" s="57">
        <v>0</v>
      </c>
      <c r="F41" s="57">
        <v>0</v>
      </c>
      <c r="G41" s="57">
        <v>0</v>
      </c>
      <c r="H41" s="57">
        <v>0</v>
      </c>
      <c r="I41" s="57">
        <v>0</v>
      </c>
      <c r="J41" s="57">
        <v>0</v>
      </c>
      <c r="K41" s="57">
        <v>0</v>
      </c>
      <c r="L41" s="57">
        <v>0</v>
      </c>
      <c r="M41" s="825">
        <v>0</v>
      </c>
      <c r="N41" s="680">
        <v>0</v>
      </c>
      <c r="O41" s="680">
        <v>0</v>
      </c>
    </row>
    <row r="42" spans="1:15" x14ac:dyDescent="0.25">
      <c r="A42" s="56"/>
      <c r="B42" s="823" t="s">
        <v>1700</v>
      </c>
      <c r="C42" s="57">
        <v>372470.47</v>
      </c>
      <c r="D42" s="57">
        <v>0</v>
      </c>
      <c r="E42" s="57">
        <v>22.65</v>
      </c>
      <c r="F42" s="57">
        <v>0</v>
      </c>
      <c r="G42" s="57">
        <v>0</v>
      </c>
      <c r="H42" s="57">
        <v>372493.12</v>
      </c>
      <c r="I42" s="57">
        <v>10193.438399999999</v>
      </c>
      <c r="J42" s="57">
        <v>1.8120000000000001</v>
      </c>
      <c r="K42" s="57">
        <v>0</v>
      </c>
      <c r="L42" s="57">
        <v>10195.250399999999</v>
      </c>
      <c r="M42" s="825">
        <v>127440.63</v>
      </c>
      <c r="N42" s="680">
        <v>6.3E-5</v>
      </c>
      <c r="O42" s="680">
        <v>0</v>
      </c>
    </row>
    <row r="43" spans="1:15" x14ac:dyDescent="0.25">
      <c r="A43" s="56"/>
      <c r="B43" s="823" t="s">
        <v>1701</v>
      </c>
      <c r="C43" s="57">
        <v>8601.73</v>
      </c>
      <c r="D43" s="57">
        <v>0</v>
      </c>
      <c r="E43" s="57">
        <v>0</v>
      </c>
      <c r="F43" s="57">
        <v>0</v>
      </c>
      <c r="G43" s="57">
        <v>0</v>
      </c>
      <c r="H43" s="57">
        <v>8601.73</v>
      </c>
      <c r="I43" s="57">
        <v>494.44240000000002</v>
      </c>
      <c r="J43" s="57">
        <v>0</v>
      </c>
      <c r="K43" s="57">
        <v>0</v>
      </c>
      <c r="L43" s="57">
        <v>494.44240000000002</v>
      </c>
      <c r="M43" s="825">
        <v>6180.53</v>
      </c>
      <c r="N43" s="680">
        <v>3.0000000000000001E-6</v>
      </c>
      <c r="O43" s="680">
        <v>0</v>
      </c>
    </row>
    <row r="44" spans="1:15" x14ac:dyDescent="0.25">
      <c r="A44" s="56"/>
      <c r="B44" s="823" t="s">
        <v>1702</v>
      </c>
      <c r="C44" s="57">
        <v>255611.19</v>
      </c>
      <c r="D44" s="57">
        <v>0</v>
      </c>
      <c r="E44" s="57">
        <v>345.96</v>
      </c>
      <c r="F44" s="57">
        <v>0</v>
      </c>
      <c r="G44" s="57">
        <v>0</v>
      </c>
      <c r="H44" s="57">
        <v>255957.15</v>
      </c>
      <c r="I44" s="57">
        <v>7771.2496000000001</v>
      </c>
      <c r="J44" s="57">
        <v>27.6768</v>
      </c>
      <c r="K44" s="57">
        <v>0</v>
      </c>
      <c r="L44" s="57">
        <v>7798.9264000000003</v>
      </c>
      <c r="M44" s="825">
        <v>97486.58</v>
      </c>
      <c r="N44" s="680">
        <v>4.8000000000000001E-5</v>
      </c>
      <c r="O44" s="680">
        <v>0.02</v>
      </c>
    </row>
    <row r="45" spans="1:15" x14ac:dyDescent="0.25">
      <c r="A45" s="56"/>
      <c r="B45" s="823" t="s">
        <v>1703</v>
      </c>
      <c r="C45" s="57">
        <v>0</v>
      </c>
      <c r="D45" s="57">
        <v>0</v>
      </c>
      <c r="E45" s="57">
        <v>0</v>
      </c>
      <c r="F45" s="57">
        <v>0</v>
      </c>
      <c r="G45" s="57">
        <v>0</v>
      </c>
      <c r="H45" s="57">
        <v>0</v>
      </c>
      <c r="I45" s="57">
        <v>0</v>
      </c>
      <c r="J45" s="57">
        <v>0</v>
      </c>
      <c r="K45" s="57">
        <v>0</v>
      </c>
      <c r="L45" s="57">
        <v>0</v>
      </c>
      <c r="M45" s="825">
        <v>0</v>
      </c>
      <c r="N45" s="680">
        <v>0</v>
      </c>
      <c r="O45" s="680">
        <v>0</v>
      </c>
    </row>
    <row r="46" spans="1:15" x14ac:dyDescent="0.25">
      <c r="A46" s="56"/>
      <c r="B46" s="823" t="s">
        <v>1704</v>
      </c>
      <c r="C46" s="57">
        <v>1500</v>
      </c>
      <c r="D46" s="57">
        <v>0</v>
      </c>
      <c r="E46" s="57">
        <v>2.91</v>
      </c>
      <c r="F46" s="57">
        <v>0</v>
      </c>
      <c r="G46" s="57">
        <v>0</v>
      </c>
      <c r="H46" s="57">
        <v>1502.91</v>
      </c>
      <c r="I46" s="57">
        <v>0</v>
      </c>
      <c r="J46" s="57">
        <v>0.23280000000000001</v>
      </c>
      <c r="K46" s="57">
        <v>0</v>
      </c>
      <c r="L46" s="57">
        <v>0.23280000000000001</v>
      </c>
      <c r="M46" s="825">
        <v>2.91</v>
      </c>
      <c r="N46" s="680">
        <v>0</v>
      </c>
      <c r="O46" s="680">
        <v>0</v>
      </c>
    </row>
    <row r="47" spans="1:15" x14ac:dyDescent="0.25">
      <c r="A47" s="56"/>
      <c r="B47" s="823" t="s">
        <v>1705</v>
      </c>
      <c r="C47" s="57">
        <v>60413.69</v>
      </c>
      <c r="D47" s="57">
        <v>0</v>
      </c>
      <c r="E47" s="57">
        <v>0</v>
      </c>
      <c r="F47" s="57">
        <v>0</v>
      </c>
      <c r="G47" s="57">
        <v>0</v>
      </c>
      <c r="H47" s="57">
        <v>60413.69</v>
      </c>
      <c r="I47" s="57">
        <v>412.072</v>
      </c>
      <c r="J47" s="57">
        <v>0</v>
      </c>
      <c r="K47" s="57">
        <v>0</v>
      </c>
      <c r="L47" s="57">
        <v>412.072</v>
      </c>
      <c r="M47" s="825">
        <v>5150.8999999999996</v>
      </c>
      <c r="N47" s="680">
        <v>3.0000000000000001E-6</v>
      </c>
      <c r="O47" s="680">
        <v>0</v>
      </c>
    </row>
    <row r="48" spans="1:15" x14ac:dyDescent="0.25">
      <c r="A48" s="56"/>
      <c r="B48" s="823" t="s">
        <v>1706</v>
      </c>
      <c r="C48" s="57">
        <v>239848.45</v>
      </c>
      <c r="D48" s="57">
        <v>0</v>
      </c>
      <c r="E48" s="57">
        <v>132.65</v>
      </c>
      <c r="F48" s="57">
        <v>0</v>
      </c>
      <c r="G48" s="57">
        <v>0</v>
      </c>
      <c r="H48" s="57">
        <v>239981.1</v>
      </c>
      <c r="I48" s="57">
        <v>11536.446400000001</v>
      </c>
      <c r="J48" s="57">
        <v>10.612</v>
      </c>
      <c r="K48" s="57">
        <v>0</v>
      </c>
      <c r="L48" s="57">
        <v>11547.0584</v>
      </c>
      <c r="M48" s="825">
        <v>144338.23000000001</v>
      </c>
      <c r="N48" s="680">
        <v>7.1000000000000005E-5</v>
      </c>
      <c r="O48" s="680">
        <v>0</v>
      </c>
    </row>
    <row r="49" spans="1:15" x14ac:dyDescent="0.25">
      <c r="A49" s="56"/>
      <c r="B49" s="823" t="s">
        <v>1707</v>
      </c>
      <c r="C49" s="57">
        <v>0</v>
      </c>
      <c r="D49" s="57">
        <v>0</v>
      </c>
      <c r="E49" s="57">
        <v>0</v>
      </c>
      <c r="F49" s="57">
        <v>0</v>
      </c>
      <c r="G49" s="57">
        <v>0</v>
      </c>
      <c r="H49" s="57">
        <v>0</v>
      </c>
      <c r="I49" s="57">
        <v>0</v>
      </c>
      <c r="J49" s="57">
        <v>0</v>
      </c>
      <c r="K49" s="57">
        <v>0</v>
      </c>
      <c r="L49" s="57">
        <v>0</v>
      </c>
      <c r="M49" s="825">
        <v>0</v>
      </c>
      <c r="N49" s="680">
        <v>0</v>
      </c>
      <c r="O49" s="680">
        <v>0</v>
      </c>
    </row>
    <row r="50" spans="1:15" x14ac:dyDescent="0.25">
      <c r="A50" s="56"/>
      <c r="B50" s="823" t="s">
        <v>1708</v>
      </c>
      <c r="C50" s="57">
        <v>0</v>
      </c>
      <c r="D50" s="57">
        <v>0</v>
      </c>
      <c r="E50" s="57">
        <v>0</v>
      </c>
      <c r="F50" s="57">
        <v>0</v>
      </c>
      <c r="G50" s="57">
        <v>0</v>
      </c>
      <c r="H50" s="57">
        <v>0</v>
      </c>
      <c r="I50" s="57">
        <v>0</v>
      </c>
      <c r="J50" s="57">
        <v>0</v>
      </c>
      <c r="K50" s="57">
        <v>0</v>
      </c>
      <c r="L50" s="57">
        <v>0</v>
      </c>
      <c r="M50" s="825">
        <v>0</v>
      </c>
      <c r="N50" s="680">
        <v>0</v>
      </c>
      <c r="O50" s="680">
        <v>0</v>
      </c>
    </row>
    <row r="51" spans="1:15" x14ac:dyDescent="0.25">
      <c r="A51" s="56"/>
      <c r="B51" s="823" t="s">
        <v>1709</v>
      </c>
      <c r="C51" s="57">
        <v>1501.2</v>
      </c>
      <c r="D51" s="57">
        <v>0</v>
      </c>
      <c r="E51" s="57">
        <v>0</v>
      </c>
      <c r="F51" s="57">
        <v>0</v>
      </c>
      <c r="G51" s="57">
        <v>0</v>
      </c>
      <c r="H51" s="57">
        <v>1501.2</v>
      </c>
      <c r="I51" s="57">
        <v>38.521599999999999</v>
      </c>
      <c r="J51" s="57">
        <v>0</v>
      </c>
      <c r="K51" s="57">
        <v>0</v>
      </c>
      <c r="L51" s="57">
        <v>38.521599999999999</v>
      </c>
      <c r="M51" s="825">
        <v>481.52</v>
      </c>
      <c r="N51" s="680">
        <v>0</v>
      </c>
      <c r="O51" s="680">
        <v>0</v>
      </c>
    </row>
    <row r="52" spans="1:15" x14ac:dyDescent="0.25">
      <c r="A52" s="56"/>
      <c r="B52" s="824" t="s">
        <v>1710</v>
      </c>
      <c r="C52" s="57">
        <v>55157.73</v>
      </c>
      <c r="D52" s="57">
        <v>0</v>
      </c>
      <c r="E52" s="57">
        <v>140.01</v>
      </c>
      <c r="F52" s="57">
        <v>0</v>
      </c>
      <c r="G52" s="57">
        <v>0</v>
      </c>
      <c r="H52" s="57">
        <v>55297.740000000005</v>
      </c>
      <c r="I52" s="57">
        <v>1524.3712</v>
      </c>
      <c r="J52" s="57">
        <v>11.200799999999999</v>
      </c>
      <c r="K52" s="57">
        <v>0</v>
      </c>
      <c r="L52" s="57">
        <v>1535.5720000000001</v>
      </c>
      <c r="M52" s="825">
        <v>19194.650000000001</v>
      </c>
      <c r="N52" s="680">
        <v>9.0000000000000002E-6</v>
      </c>
      <c r="O52" s="680">
        <v>0</v>
      </c>
    </row>
    <row r="53" spans="1:15" x14ac:dyDescent="0.25">
      <c r="A53" s="56"/>
      <c r="B53" s="824" t="s">
        <v>1711</v>
      </c>
      <c r="C53" s="57">
        <v>498612.67</v>
      </c>
      <c r="D53" s="57">
        <v>0</v>
      </c>
      <c r="E53" s="57">
        <v>3644.61</v>
      </c>
      <c r="F53" s="57">
        <v>0</v>
      </c>
      <c r="G53" s="57">
        <v>0</v>
      </c>
      <c r="H53" s="57">
        <v>502257.27999999997</v>
      </c>
      <c r="I53" s="57">
        <v>14305.7312</v>
      </c>
      <c r="J53" s="57">
        <v>291.56880000000001</v>
      </c>
      <c r="K53" s="57">
        <v>0</v>
      </c>
      <c r="L53" s="57">
        <v>14597.3</v>
      </c>
      <c r="M53" s="825">
        <v>182466.25</v>
      </c>
      <c r="N53" s="680">
        <v>9.0000000000000006E-5</v>
      </c>
      <c r="O53" s="680">
        <v>0.01</v>
      </c>
    </row>
    <row r="54" spans="1:15" x14ac:dyDescent="0.25">
      <c r="A54" s="56"/>
      <c r="B54" s="824" t="s">
        <v>1712</v>
      </c>
      <c r="C54" s="57">
        <v>960761.04</v>
      </c>
      <c r="D54" s="57">
        <v>0</v>
      </c>
      <c r="E54" s="57">
        <v>95.48</v>
      </c>
      <c r="F54" s="57">
        <v>0</v>
      </c>
      <c r="G54" s="57">
        <v>0</v>
      </c>
      <c r="H54" s="57">
        <v>960856.52</v>
      </c>
      <c r="I54" s="57">
        <v>35575.7264</v>
      </c>
      <c r="J54" s="57">
        <v>7.6383999999999999</v>
      </c>
      <c r="K54" s="57">
        <v>0</v>
      </c>
      <c r="L54" s="57">
        <v>35583.364800000003</v>
      </c>
      <c r="M54" s="825">
        <v>444792.06</v>
      </c>
      <c r="N54" s="680">
        <v>2.1900000000000001E-4</v>
      </c>
      <c r="O54" s="680">
        <v>0</v>
      </c>
    </row>
    <row r="55" spans="1:15" x14ac:dyDescent="0.25">
      <c r="A55" s="56"/>
      <c r="B55" s="824" t="s">
        <v>1713</v>
      </c>
      <c r="C55" s="57">
        <v>0</v>
      </c>
      <c r="D55" s="57">
        <v>0</v>
      </c>
      <c r="E55" s="57">
        <v>99.94</v>
      </c>
      <c r="F55" s="57">
        <v>0</v>
      </c>
      <c r="G55" s="57">
        <v>0</v>
      </c>
      <c r="H55" s="57">
        <v>99.94</v>
      </c>
      <c r="I55" s="57">
        <v>0</v>
      </c>
      <c r="J55" s="57">
        <v>7.9951999999999996</v>
      </c>
      <c r="K55" s="57">
        <v>0</v>
      </c>
      <c r="L55" s="57">
        <v>7.9951999999999996</v>
      </c>
      <c r="M55" s="825">
        <v>99.94</v>
      </c>
      <c r="N55" s="680">
        <v>0</v>
      </c>
      <c r="O55" s="680">
        <v>0</v>
      </c>
    </row>
    <row r="56" spans="1:15" x14ac:dyDescent="0.25">
      <c r="A56" s="56"/>
      <c r="B56" s="824" t="s">
        <v>1714</v>
      </c>
      <c r="C56" s="57">
        <v>10597.75</v>
      </c>
      <c r="D56" s="57">
        <v>0</v>
      </c>
      <c r="E56" s="57">
        <v>0</v>
      </c>
      <c r="F56" s="57">
        <v>0</v>
      </c>
      <c r="G56" s="57">
        <v>0</v>
      </c>
      <c r="H56" s="57">
        <v>10597.75</v>
      </c>
      <c r="I56" s="57">
        <v>353.01280000000003</v>
      </c>
      <c r="J56" s="57">
        <v>0</v>
      </c>
      <c r="K56" s="57">
        <v>0</v>
      </c>
      <c r="L56" s="57">
        <v>353.01280000000003</v>
      </c>
      <c r="M56" s="825">
        <v>4412.66</v>
      </c>
      <c r="N56" s="680">
        <v>1.9999999999999999E-6</v>
      </c>
      <c r="O56" s="680">
        <v>0</v>
      </c>
    </row>
    <row r="57" spans="1:15" x14ac:dyDescent="0.25">
      <c r="A57" s="56"/>
      <c r="B57" s="824" t="s">
        <v>1715</v>
      </c>
      <c r="C57" s="57">
        <v>5000.04</v>
      </c>
      <c r="D57" s="57">
        <v>0</v>
      </c>
      <c r="E57" s="57">
        <v>0</v>
      </c>
      <c r="F57" s="57">
        <v>0</v>
      </c>
      <c r="G57" s="57">
        <v>0</v>
      </c>
      <c r="H57" s="57">
        <v>5000.04</v>
      </c>
      <c r="I57" s="57">
        <v>0</v>
      </c>
      <c r="J57" s="57">
        <v>0</v>
      </c>
      <c r="K57" s="57">
        <v>0</v>
      </c>
      <c r="L57" s="57">
        <v>0</v>
      </c>
      <c r="M57" s="825">
        <v>0</v>
      </c>
      <c r="N57" s="680">
        <v>0</v>
      </c>
      <c r="O57" s="680">
        <v>0</v>
      </c>
    </row>
    <row r="58" spans="1:15" x14ac:dyDescent="0.25">
      <c r="A58" s="56"/>
      <c r="B58" s="824" t="s">
        <v>1716</v>
      </c>
      <c r="C58" s="57">
        <v>2257580.4300000002</v>
      </c>
      <c r="D58" s="57">
        <v>0</v>
      </c>
      <c r="E58" s="57">
        <v>0</v>
      </c>
      <c r="F58" s="57">
        <v>0</v>
      </c>
      <c r="G58" s="57">
        <v>0</v>
      </c>
      <c r="H58" s="57">
        <v>2257580.4300000002</v>
      </c>
      <c r="I58" s="57">
        <v>180228.1024</v>
      </c>
      <c r="J58" s="57">
        <v>0</v>
      </c>
      <c r="K58" s="57">
        <v>0</v>
      </c>
      <c r="L58" s="57">
        <v>180228.1024</v>
      </c>
      <c r="M58" s="825">
        <v>2252851.2799999998</v>
      </c>
      <c r="N58" s="680">
        <v>1.108E-3</v>
      </c>
      <c r="O58" s="680">
        <v>0</v>
      </c>
    </row>
    <row r="59" spans="1:15" x14ac:dyDescent="0.25">
      <c r="A59" s="56"/>
      <c r="B59" s="824" t="s">
        <v>1717</v>
      </c>
      <c r="C59" s="57">
        <v>34512343.409999996</v>
      </c>
      <c r="D59" s="57">
        <v>0</v>
      </c>
      <c r="E59" s="57">
        <v>2695.03</v>
      </c>
      <c r="F59" s="57">
        <v>0</v>
      </c>
      <c r="G59" s="57">
        <v>0</v>
      </c>
      <c r="H59" s="57">
        <v>34515038.439999998</v>
      </c>
      <c r="I59" s="57">
        <v>1334876.7583999999</v>
      </c>
      <c r="J59" s="57">
        <v>215.60239999999999</v>
      </c>
      <c r="K59" s="57">
        <v>0</v>
      </c>
      <c r="L59" s="57">
        <v>1335092.3607999999</v>
      </c>
      <c r="M59" s="825">
        <v>16688654.51</v>
      </c>
      <c r="N59" s="680">
        <v>8.2109999999999995E-3</v>
      </c>
      <c r="O59" s="680">
        <v>0</v>
      </c>
    </row>
    <row r="60" spans="1:15" x14ac:dyDescent="0.25">
      <c r="A60" s="56"/>
      <c r="B60" s="824" t="s">
        <v>1718</v>
      </c>
      <c r="C60" s="57">
        <v>3253110.9</v>
      </c>
      <c r="D60" s="57">
        <v>0</v>
      </c>
      <c r="E60" s="57">
        <v>21455.97</v>
      </c>
      <c r="F60" s="57">
        <v>0</v>
      </c>
      <c r="G60" s="57">
        <v>0</v>
      </c>
      <c r="H60" s="57">
        <v>3274566.87</v>
      </c>
      <c r="I60" s="57">
        <v>227515.28320000001</v>
      </c>
      <c r="J60" s="57">
        <v>1716.4775999999999</v>
      </c>
      <c r="K60" s="57">
        <v>0</v>
      </c>
      <c r="L60" s="57">
        <v>229231.76080000002</v>
      </c>
      <c r="M60" s="826">
        <v>2865397.01</v>
      </c>
      <c r="N60" s="680">
        <v>1.41E-3</v>
      </c>
      <c r="O60" s="680">
        <v>0</v>
      </c>
    </row>
    <row r="61" spans="1:15" x14ac:dyDescent="0.25">
      <c r="A61" s="56"/>
      <c r="B61" s="824" t="s">
        <v>1719</v>
      </c>
      <c r="C61" s="57">
        <v>0</v>
      </c>
      <c r="D61" s="57">
        <v>0</v>
      </c>
      <c r="E61" s="57">
        <v>0</v>
      </c>
      <c r="F61" s="57">
        <v>0</v>
      </c>
      <c r="G61" s="57">
        <v>0</v>
      </c>
      <c r="H61" s="57">
        <v>0</v>
      </c>
      <c r="I61" s="57">
        <v>0</v>
      </c>
      <c r="J61" s="57">
        <v>0</v>
      </c>
      <c r="K61" s="57">
        <v>0</v>
      </c>
      <c r="L61" s="57">
        <v>0</v>
      </c>
      <c r="M61" s="825">
        <v>0</v>
      </c>
      <c r="N61" s="680">
        <v>0</v>
      </c>
      <c r="O61" s="680">
        <v>0</v>
      </c>
    </row>
    <row r="62" spans="1:15" x14ac:dyDescent="0.25">
      <c r="A62" s="56"/>
      <c r="B62" s="824" t="s">
        <v>1720</v>
      </c>
      <c r="C62" s="57">
        <v>0</v>
      </c>
      <c r="D62" s="57">
        <v>0</v>
      </c>
      <c r="E62" s="57">
        <v>0.27</v>
      </c>
      <c r="F62" s="57">
        <v>0</v>
      </c>
      <c r="G62" s="57">
        <v>0</v>
      </c>
      <c r="H62" s="57">
        <v>0.27</v>
      </c>
      <c r="I62" s="57">
        <v>0</v>
      </c>
      <c r="J62" s="57">
        <v>2.1600000000000001E-2</v>
      </c>
      <c r="K62" s="57">
        <v>0</v>
      </c>
      <c r="L62" s="57">
        <v>2.1600000000000001E-2</v>
      </c>
      <c r="M62" s="825">
        <v>0.27</v>
      </c>
      <c r="N62" s="680">
        <v>0</v>
      </c>
      <c r="O62" s="680">
        <v>0</v>
      </c>
    </row>
    <row r="63" spans="1:15" x14ac:dyDescent="0.25">
      <c r="A63" s="52" t="s">
        <v>181</v>
      </c>
      <c r="B63" s="58" t="s">
        <v>45</v>
      </c>
      <c r="C63" s="57">
        <v>3817115715.4999995</v>
      </c>
      <c r="D63" s="57">
        <v>0</v>
      </c>
      <c r="E63" s="57">
        <v>357093.45000000007</v>
      </c>
      <c r="F63" s="57">
        <v>0</v>
      </c>
      <c r="G63" s="57">
        <v>0</v>
      </c>
      <c r="H63" s="57">
        <v>3817472808.9499989</v>
      </c>
      <c r="I63" s="57">
        <v>162564942.42559999</v>
      </c>
      <c r="J63" s="57">
        <v>28567.476000000002</v>
      </c>
      <c r="K63" s="57">
        <v>0</v>
      </c>
      <c r="L63" s="57">
        <v>162593509.90160012</v>
      </c>
      <c r="M63" s="57">
        <v>2032418873.7700002</v>
      </c>
      <c r="N63" s="827">
        <v>0.99999600000000011</v>
      </c>
      <c r="O63" s="59"/>
    </row>
  </sheetData>
  <mergeCells count="8">
    <mergeCell ref="N7:N9"/>
    <mergeCell ref="O7:O9"/>
    <mergeCell ref="C7:D8"/>
    <mergeCell ref="E7:F8"/>
    <mergeCell ref="G7:G9"/>
    <mergeCell ref="H7:H9"/>
    <mergeCell ref="I7:L8"/>
    <mergeCell ref="M7:M9"/>
  </mergeCells>
  <conditionalFormatting sqref="C10:M10">
    <cfRule type="cellIs" dxfId="11" priority="1" stopIfTrue="1" operator="lessThan">
      <formula>0</formula>
    </cfRule>
  </conditionalFormatting>
  <conditionalFormatting sqref="C11:O63">
    <cfRule type="cellIs" dxfId="10" priority="4"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&amp;CEN
Annex IX</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323F-6D42-4257-89CA-BD7290CB0A6F}">
  <sheetPr codeName="Sheet27"/>
  <dimension ref="B1:D9"/>
  <sheetViews>
    <sheetView topLeftCell="B1" workbookViewId="0">
      <selection activeCell="D9" sqref="D9"/>
    </sheetView>
  </sheetViews>
  <sheetFormatPr defaultColWidth="9.140625" defaultRowHeight="15" x14ac:dyDescent="0.25"/>
  <cols>
    <col min="1" max="1" width="0" style="1" hidden="1" customWidth="1"/>
    <col min="2" max="2" width="9.140625" style="1"/>
    <col min="3" max="3" width="55.28515625" style="1" customWidth="1"/>
    <col min="4" max="4" width="22" style="1" customWidth="1"/>
    <col min="5" max="5" width="44" style="1" bestFit="1" customWidth="1"/>
    <col min="6" max="6" width="26.5703125" style="1" customWidth="1"/>
    <col min="7" max="7" width="44" style="1" bestFit="1" customWidth="1"/>
    <col min="8" max="8" width="16.5703125" style="1" customWidth="1"/>
    <col min="9" max="9" width="25.85546875" style="1" bestFit="1" customWidth="1"/>
    <col min="10" max="10" width="14" style="1" customWidth="1"/>
    <col min="11" max="11" width="25.85546875" style="1" bestFit="1" customWidth="1"/>
    <col min="12" max="16384" width="9.140625" style="1"/>
  </cols>
  <sheetData>
    <row r="1" spans="2:4" ht="18.75" x14ac:dyDescent="0.3">
      <c r="C1" s="44"/>
    </row>
    <row r="3" spans="2:4" ht="18.75" x14ac:dyDescent="0.3">
      <c r="B3" s="44" t="s">
        <v>155</v>
      </c>
    </row>
    <row r="6" spans="2:4" x14ac:dyDescent="0.25">
      <c r="D6" s="60" t="s">
        <v>7</v>
      </c>
    </row>
    <row r="7" spans="2:4" x14ac:dyDescent="0.25">
      <c r="B7" s="61">
        <v>1</v>
      </c>
      <c r="C7" s="62" t="s">
        <v>53</v>
      </c>
      <c r="D7" s="688">
        <v>2278688947.2365298</v>
      </c>
    </row>
    <row r="8" spans="2:4" x14ac:dyDescent="0.25">
      <c r="B8" s="61">
        <v>2</v>
      </c>
      <c r="C8" s="62" t="s">
        <v>182</v>
      </c>
      <c r="D8" s="681">
        <v>9.8339999999999851E-3</v>
      </c>
    </row>
    <row r="9" spans="2:4" ht="30" x14ac:dyDescent="0.25">
      <c r="B9" s="61">
        <v>3</v>
      </c>
      <c r="C9" s="62" t="s">
        <v>183</v>
      </c>
      <c r="D9" s="688">
        <v>22408627.107124001</v>
      </c>
    </row>
  </sheetData>
  <conditionalFormatting sqref="D7:D9">
    <cfRule type="cellIs" dxfId="9"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&amp;CEN
Annex IX</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228FC-53AA-4EE1-BC38-AD48F3D18699}">
  <sheetPr codeName="Sheet29">
    <pageSetUpPr fitToPage="1"/>
  </sheetPr>
  <dimension ref="B2:F21"/>
  <sheetViews>
    <sheetView workbookViewId="0">
      <selection activeCell="D7" sqref="D7"/>
    </sheetView>
  </sheetViews>
  <sheetFormatPr defaultColWidth="9.140625" defaultRowHeight="15" x14ac:dyDescent="0.25"/>
  <cols>
    <col min="1" max="2" width="9.140625" style="1"/>
    <col min="3" max="3" width="63.140625" style="1" customWidth="1"/>
    <col min="4" max="4" width="17.85546875" style="1" customWidth="1"/>
    <col min="5" max="16384" width="9.140625" style="1"/>
  </cols>
  <sheetData>
    <row r="2" spans="2:6" ht="18.75" customHeight="1" x14ac:dyDescent="0.3">
      <c r="B2" s="149" t="s">
        <v>478</v>
      </c>
      <c r="C2" s="150"/>
      <c r="D2" s="150"/>
    </row>
    <row r="3" spans="2:6" ht="15" customHeight="1" x14ac:dyDescent="0.25">
      <c r="B3" s="150"/>
      <c r="C3" s="150"/>
      <c r="D3" s="150"/>
    </row>
    <row r="5" spans="2:6" x14ac:dyDescent="0.25">
      <c r="B5" s="28"/>
      <c r="C5" s="28"/>
      <c r="D5" s="151" t="s">
        <v>7</v>
      </c>
    </row>
    <row r="6" spans="2:6" x14ac:dyDescent="0.25">
      <c r="B6" s="28"/>
      <c r="C6" s="28"/>
      <c r="D6" s="76" t="s">
        <v>482</v>
      </c>
    </row>
    <row r="7" spans="2:6" x14ac:dyDescent="0.25">
      <c r="B7" s="152">
        <v>1</v>
      </c>
      <c r="C7" s="21" t="s">
        <v>483</v>
      </c>
      <c r="D7" s="787">
        <v>6135002162.4300003</v>
      </c>
      <c r="E7" s="154"/>
      <c r="F7" s="25"/>
    </row>
    <row r="8" spans="2:6" ht="30" x14ac:dyDescent="0.25">
      <c r="B8" s="20">
        <v>2</v>
      </c>
      <c r="C8" s="21" t="s">
        <v>484</v>
      </c>
      <c r="D8" s="787">
        <v>0</v>
      </c>
      <c r="E8" s="154"/>
      <c r="F8" s="25"/>
    </row>
    <row r="9" spans="2:6" ht="30" x14ac:dyDescent="0.25">
      <c r="B9" s="20">
        <v>3</v>
      </c>
      <c r="C9" s="21" t="s">
        <v>485</v>
      </c>
      <c r="D9" s="689">
        <v>0</v>
      </c>
    </row>
    <row r="10" spans="2:6" ht="30" x14ac:dyDescent="0.25">
      <c r="B10" s="20">
        <v>4</v>
      </c>
      <c r="C10" s="45" t="s">
        <v>486</v>
      </c>
      <c r="D10" s="689">
        <v>0</v>
      </c>
    </row>
    <row r="11" spans="2:6" ht="46.5" customHeight="1" x14ac:dyDescent="0.25">
      <c r="B11" s="20">
        <v>5</v>
      </c>
      <c r="C11" s="6" t="s">
        <v>487</v>
      </c>
      <c r="D11" s="689">
        <v>0</v>
      </c>
    </row>
    <row r="12" spans="2:6" ht="30" x14ac:dyDescent="0.25">
      <c r="B12" s="20">
        <v>6</v>
      </c>
      <c r="C12" s="21" t="s">
        <v>488</v>
      </c>
      <c r="D12" s="689">
        <v>0</v>
      </c>
    </row>
    <row r="13" spans="2:6" x14ac:dyDescent="0.25">
      <c r="B13" s="20">
        <v>7</v>
      </c>
      <c r="C13" s="21" t="s">
        <v>489</v>
      </c>
      <c r="D13" s="689">
        <v>0</v>
      </c>
    </row>
    <row r="14" spans="2:6" x14ac:dyDescent="0.25">
      <c r="B14" s="20">
        <v>8</v>
      </c>
      <c r="C14" s="21" t="s">
        <v>490</v>
      </c>
      <c r="D14" s="689">
        <v>9713593.5500000007</v>
      </c>
    </row>
    <row r="15" spans="2:6" x14ac:dyDescent="0.25">
      <c r="B15" s="20">
        <v>9</v>
      </c>
      <c r="C15" s="21" t="s">
        <v>491</v>
      </c>
      <c r="D15" s="689">
        <v>200851.94</v>
      </c>
    </row>
    <row r="16" spans="2:6" ht="30" x14ac:dyDescent="0.25">
      <c r="B16" s="20">
        <v>10</v>
      </c>
      <c r="C16" s="21" t="s">
        <v>492</v>
      </c>
      <c r="D16" s="689">
        <v>131139937.728</v>
      </c>
    </row>
    <row r="17" spans="2:4" ht="30" x14ac:dyDescent="0.25">
      <c r="B17" s="20">
        <v>11</v>
      </c>
      <c r="C17" s="6" t="s">
        <v>493</v>
      </c>
      <c r="D17" s="689">
        <v>0</v>
      </c>
    </row>
    <row r="18" spans="2:4" ht="30" x14ac:dyDescent="0.25">
      <c r="B18" s="20" t="s">
        <v>494</v>
      </c>
      <c r="C18" s="6" t="s">
        <v>495</v>
      </c>
      <c r="D18" s="689">
        <v>0</v>
      </c>
    </row>
    <row r="19" spans="2:4" ht="30" x14ac:dyDescent="0.25">
      <c r="B19" s="20" t="s">
        <v>496</v>
      </c>
      <c r="C19" s="6" t="s">
        <v>497</v>
      </c>
      <c r="D19" s="689">
        <v>0</v>
      </c>
    </row>
    <row r="20" spans="2:4" x14ac:dyDescent="0.25">
      <c r="B20" s="20">
        <v>12</v>
      </c>
      <c r="C20" s="21" t="s">
        <v>498</v>
      </c>
      <c r="D20" s="689">
        <f>D21-SUM(D7:D19)</f>
        <v>-130634090.46000099</v>
      </c>
    </row>
    <row r="21" spans="2:4" x14ac:dyDescent="0.25">
      <c r="B21" s="20">
        <v>13</v>
      </c>
      <c r="C21" s="138" t="s">
        <v>499</v>
      </c>
      <c r="D21" s="689">
        <f>'EU LR2'!D54</f>
        <v>6145422455.1879988</v>
      </c>
    </row>
  </sheetData>
  <pageMargins left="0.70866141732283472" right="0.70866141732283472" top="0.74803149606299213" bottom="0.74803149606299213" header="0.31496062992125984" footer="0.31496062992125984"/>
  <pageSetup paperSize="9" orientation="landscape" r:id="rId1"/>
  <headerFooter>
    <oddHeader>&amp;CEN
Annex XI</oddHeader>
    <oddFooter>&amp;C1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0C0FE-35FE-4C4C-BAC0-58F3A696D68F}">
  <sheetPr codeName="Sheet30">
    <pageSetUpPr fitToPage="1"/>
  </sheetPr>
  <dimension ref="A2:M72"/>
  <sheetViews>
    <sheetView workbookViewId="0">
      <selection activeCell="D47" sqref="D47"/>
    </sheetView>
  </sheetViews>
  <sheetFormatPr defaultColWidth="9.140625" defaultRowHeight="15" x14ac:dyDescent="0.25"/>
  <cols>
    <col min="1" max="1" width="9.140625" style="1"/>
    <col min="2" max="2" width="8.5703125" style="88" customWidth="1"/>
    <col min="3" max="3" width="71.85546875" style="1" customWidth="1"/>
    <col min="4" max="4" width="17.140625" style="1" customWidth="1"/>
    <col min="5" max="5" width="17.5703125" style="1" customWidth="1"/>
    <col min="6" max="7" width="11.42578125" style="1" bestFit="1" customWidth="1"/>
    <col min="8" max="16384" width="9.140625" style="1"/>
  </cols>
  <sheetData>
    <row r="2" spans="1:5" ht="18.75" x14ac:dyDescent="0.3">
      <c r="A2" s="158"/>
      <c r="B2" s="149" t="s">
        <v>479</v>
      </c>
    </row>
    <row r="4" spans="1:5" x14ac:dyDescent="0.25">
      <c r="C4" s="159"/>
      <c r="D4" s="1061" t="s">
        <v>500</v>
      </c>
      <c r="E4" s="1061"/>
    </row>
    <row r="5" spans="1:5" x14ac:dyDescent="0.25">
      <c r="B5" s="1062"/>
      <c r="C5" s="1063"/>
      <c r="D5" s="143" t="s">
        <v>7</v>
      </c>
      <c r="E5" s="143" t="s">
        <v>8</v>
      </c>
    </row>
    <row r="6" spans="1:5" x14ac:dyDescent="0.25">
      <c r="B6" s="1064"/>
      <c r="C6" s="1065"/>
      <c r="D6" s="143" t="s">
        <v>1789</v>
      </c>
      <c r="E6" s="143" t="s">
        <v>1788</v>
      </c>
    </row>
    <row r="7" spans="1:5" x14ac:dyDescent="0.25">
      <c r="B7" s="1058" t="s">
        <v>501</v>
      </c>
      <c r="C7" s="1059"/>
      <c r="D7" s="1059"/>
      <c r="E7" s="1060"/>
    </row>
    <row r="8" spans="1:5" x14ac:dyDescent="0.25">
      <c r="B8" s="143">
        <v>1</v>
      </c>
      <c r="C8" s="6" t="s">
        <v>502</v>
      </c>
      <c r="D8" s="689">
        <v>6004327864.54</v>
      </c>
      <c r="E8" s="689">
        <v>6130151913.3599997</v>
      </c>
    </row>
    <row r="9" spans="1:5" ht="30" x14ac:dyDescent="0.25">
      <c r="B9" s="79">
        <v>2</v>
      </c>
      <c r="C9" s="6" t="s">
        <v>503</v>
      </c>
      <c r="D9" s="689">
        <v>0</v>
      </c>
      <c r="E9" s="689">
        <v>0</v>
      </c>
    </row>
    <row r="10" spans="1:5" ht="30" x14ac:dyDescent="0.25">
      <c r="B10" s="79">
        <v>3</v>
      </c>
      <c r="C10" s="6" t="s">
        <v>504</v>
      </c>
      <c r="D10" s="689">
        <v>0</v>
      </c>
      <c r="E10" s="689">
        <v>0</v>
      </c>
    </row>
    <row r="11" spans="1:5" ht="30" x14ac:dyDescent="0.25">
      <c r="B11" s="79">
        <v>4</v>
      </c>
      <c r="C11" s="6" t="s">
        <v>505</v>
      </c>
      <c r="D11" s="689">
        <v>0</v>
      </c>
      <c r="E11" s="689">
        <v>0</v>
      </c>
    </row>
    <row r="12" spans="1:5" x14ac:dyDescent="0.25">
      <c r="B12" s="79">
        <v>5</v>
      </c>
      <c r="C12" s="160" t="s">
        <v>506</v>
      </c>
      <c r="D12" s="689">
        <v>0</v>
      </c>
      <c r="E12" s="689">
        <v>0</v>
      </c>
    </row>
    <row r="13" spans="1:5" x14ac:dyDescent="0.25">
      <c r="B13" s="143">
        <v>6</v>
      </c>
      <c r="C13" s="6" t="s">
        <v>507</v>
      </c>
      <c r="D13" s="689">
        <v>0</v>
      </c>
      <c r="E13" s="689">
        <v>0</v>
      </c>
    </row>
    <row r="14" spans="1:5" x14ac:dyDescent="0.25">
      <c r="B14" s="161">
        <v>7</v>
      </c>
      <c r="C14" s="162" t="s">
        <v>508</v>
      </c>
      <c r="D14" s="690">
        <f>SUM(D8:D13)</f>
        <v>6004327864.54</v>
      </c>
      <c r="E14" s="690">
        <f>SUM(E8:E13)</f>
        <v>6130151913.3599997</v>
      </c>
    </row>
    <row r="15" spans="1:5" x14ac:dyDescent="0.25">
      <c r="B15" s="1058" t="s">
        <v>509</v>
      </c>
      <c r="C15" s="1059"/>
      <c r="D15" s="1059"/>
      <c r="E15" s="1060"/>
    </row>
    <row r="16" spans="1:5" ht="30" x14ac:dyDescent="0.25">
      <c r="B16" s="5">
        <v>8</v>
      </c>
      <c r="C16" s="163" t="s">
        <v>510</v>
      </c>
      <c r="D16" s="689">
        <v>0</v>
      </c>
      <c r="E16" s="689">
        <v>0</v>
      </c>
    </row>
    <row r="17" spans="2:7" ht="30" x14ac:dyDescent="0.25">
      <c r="B17" s="5" t="s">
        <v>511</v>
      </c>
      <c r="C17" s="164" t="s">
        <v>512</v>
      </c>
      <c r="D17" s="689">
        <v>0</v>
      </c>
      <c r="E17" s="689">
        <v>0</v>
      </c>
    </row>
    <row r="18" spans="2:7" ht="30" x14ac:dyDescent="0.25">
      <c r="B18" s="5">
        <v>9</v>
      </c>
      <c r="C18" s="6" t="s">
        <v>513</v>
      </c>
      <c r="D18" s="689">
        <v>0</v>
      </c>
      <c r="E18" s="689">
        <v>0</v>
      </c>
    </row>
    <row r="19" spans="2:7" ht="30" x14ac:dyDescent="0.25">
      <c r="B19" s="5" t="s">
        <v>437</v>
      </c>
      <c r="C19" s="165" t="s">
        <v>514</v>
      </c>
      <c r="D19" s="689">
        <v>0</v>
      </c>
      <c r="E19" s="689">
        <v>0</v>
      </c>
      <c r="F19" s="682"/>
      <c r="G19" s="682"/>
    </row>
    <row r="20" spans="2:7" x14ac:dyDescent="0.25">
      <c r="B20" s="5" t="s">
        <v>439</v>
      </c>
      <c r="C20" s="165" t="s">
        <v>515</v>
      </c>
      <c r="D20" s="689">
        <v>9753800.9800000004</v>
      </c>
      <c r="E20" s="682">
        <v>12837244.9</v>
      </c>
    </row>
    <row r="21" spans="2:7" x14ac:dyDescent="0.25">
      <c r="B21" s="166">
        <v>10</v>
      </c>
      <c r="C21" s="137" t="s">
        <v>516</v>
      </c>
      <c r="D21" s="689">
        <v>0</v>
      </c>
      <c r="E21" s="689">
        <v>0</v>
      </c>
    </row>
    <row r="22" spans="2:7" ht="30" x14ac:dyDescent="0.25">
      <c r="B22" s="166" t="s">
        <v>517</v>
      </c>
      <c r="C22" s="7" t="s">
        <v>518</v>
      </c>
      <c r="D22" s="689">
        <v>0</v>
      </c>
      <c r="E22" s="689">
        <v>0</v>
      </c>
    </row>
    <row r="23" spans="2:7" ht="30" x14ac:dyDescent="0.25">
      <c r="B23" s="166" t="s">
        <v>519</v>
      </c>
      <c r="C23" s="167" t="s">
        <v>520</v>
      </c>
      <c r="D23" s="689">
        <v>0</v>
      </c>
      <c r="E23" s="689">
        <v>0</v>
      </c>
    </row>
    <row r="24" spans="2:7" x14ac:dyDescent="0.25">
      <c r="B24" s="5">
        <v>11</v>
      </c>
      <c r="C24" s="6" t="s">
        <v>521</v>
      </c>
      <c r="D24" s="689">
        <v>0</v>
      </c>
      <c r="E24" s="689">
        <v>0</v>
      </c>
    </row>
    <row r="25" spans="2:7" ht="30" x14ac:dyDescent="0.25">
      <c r="B25" s="5">
        <v>12</v>
      </c>
      <c r="C25" s="6" t="s">
        <v>522</v>
      </c>
      <c r="D25" s="689">
        <v>0</v>
      </c>
      <c r="E25" s="689">
        <v>0</v>
      </c>
    </row>
    <row r="26" spans="2:7" x14ac:dyDescent="0.25">
      <c r="B26" s="168">
        <v>13</v>
      </c>
      <c r="C26" s="169" t="s">
        <v>523</v>
      </c>
      <c r="D26" s="690">
        <f>SUM(D16:D25)</f>
        <v>9753800.9800000004</v>
      </c>
      <c r="E26" s="690">
        <f>SUM(E16:E25)</f>
        <v>12837244.9</v>
      </c>
    </row>
    <row r="27" spans="2:7" x14ac:dyDescent="0.25">
      <c r="B27" s="1066" t="s">
        <v>524</v>
      </c>
      <c r="C27" s="1067"/>
      <c r="D27" s="1067"/>
      <c r="E27" s="1068"/>
    </row>
    <row r="28" spans="2:7" ht="30" x14ac:dyDescent="0.25">
      <c r="B28" s="143">
        <v>14</v>
      </c>
      <c r="C28" s="6" t="s">
        <v>525</v>
      </c>
      <c r="D28" s="689">
        <v>0</v>
      </c>
      <c r="E28" s="689">
        <v>0</v>
      </c>
    </row>
    <row r="29" spans="2:7" x14ac:dyDescent="0.25">
      <c r="B29" s="143">
        <v>15</v>
      </c>
      <c r="C29" s="6" t="s">
        <v>526</v>
      </c>
      <c r="D29" s="689">
        <v>200851.94</v>
      </c>
      <c r="E29" s="689">
        <v>256831.13</v>
      </c>
    </row>
    <row r="30" spans="2:7" x14ac:dyDescent="0.25">
      <c r="B30" s="143">
        <v>16</v>
      </c>
      <c r="C30" s="6" t="s">
        <v>527</v>
      </c>
      <c r="D30" s="689">
        <v>0</v>
      </c>
      <c r="E30" s="689">
        <v>0</v>
      </c>
    </row>
    <row r="31" spans="2:7" ht="30" x14ac:dyDescent="0.25">
      <c r="B31" s="5" t="s">
        <v>528</v>
      </c>
      <c r="C31" s="6" t="s">
        <v>529</v>
      </c>
      <c r="D31" s="689">
        <v>0</v>
      </c>
      <c r="E31" s="689">
        <v>0</v>
      </c>
    </row>
    <row r="32" spans="2:7" x14ac:dyDescent="0.25">
      <c r="B32" s="5">
        <v>17</v>
      </c>
      <c r="C32" s="6" t="s">
        <v>530</v>
      </c>
      <c r="D32" s="689">
        <v>0</v>
      </c>
      <c r="E32" s="689">
        <v>0</v>
      </c>
    </row>
    <row r="33" spans="2:5" x14ac:dyDescent="0.25">
      <c r="B33" s="5" t="s">
        <v>531</v>
      </c>
      <c r="C33" s="6" t="s">
        <v>532</v>
      </c>
      <c r="D33" s="689">
        <v>0</v>
      </c>
      <c r="E33" s="689">
        <v>0</v>
      </c>
    </row>
    <row r="34" spans="2:5" x14ac:dyDescent="0.25">
      <c r="B34" s="168">
        <v>18</v>
      </c>
      <c r="C34" s="169" t="s">
        <v>533</v>
      </c>
      <c r="D34" s="690">
        <f>SUM(D28:D33)</f>
        <v>200851.94</v>
      </c>
      <c r="E34" s="690">
        <f>SUM(E28:E33)</f>
        <v>256831.13</v>
      </c>
    </row>
    <row r="35" spans="2:5" x14ac:dyDescent="0.25">
      <c r="B35" s="1058" t="s">
        <v>534</v>
      </c>
      <c r="C35" s="1059"/>
      <c r="D35" s="1059"/>
      <c r="E35" s="1060"/>
    </row>
    <row r="36" spans="2:5" x14ac:dyDescent="0.25">
      <c r="B36" s="143">
        <v>19</v>
      </c>
      <c r="C36" s="6" t="s">
        <v>535</v>
      </c>
      <c r="D36" s="689">
        <v>0</v>
      </c>
      <c r="E36" s="689">
        <v>0</v>
      </c>
    </row>
    <row r="37" spans="2:5" x14ac:dyDescent="0.25">
      <c r="B37" s="143">
        <v>20</v>
      </c>
      <c r="C37" s="6" t="s">
        <v>536</v>
      </c>
      <c r="D37" s="689">
        <f>D39-D36-D38</f>
        <v>131139937.728</v>
      </c>
      <c r="E37" s="689">
        <f>E39-E36-E38</f>
        <v>134100839.44500001</v>
      </c>
    </row>
    <row r="38" spans="2:5" ht="30" x14ac:dyDescent="0.25">
      <c r="B38" s="143">
        <v>21</v>
      </c>
      <c r="C38" s="45" t="s">
        <v>537</v>
      </c>
      <c r="D38" s="689">
        <v>0</v>
      </c>
      <c r="E38" s="689">
        <v>0</v>
      </c>
    </row>
    <row r="39" spans="2:5" x14ac:dyDescent="0.25">
      <c r="B39" s="168">
        <v>22</v>
      </c>
      <c r="C39" s="169" t="s">
        <v>538</v>
      </c>
      <c r="D39" s="690">
        <v>131139937.728</v>
      </c>
      <c r="E39" s="690">
        <v>134100839.44500001</v>
      </c>
    </row>
    <row r="40" spans="2:5" x14ac:dyDescent="0.25">
      <c r="B40" s="1052" t="s">
        <v>539</v>
      </c>
      <c r="C40" s="1053"/>
      <c r="D40" s="1053"/>
      <c r="E40" s="1054"/>
    </row>
    <row r="41" spans="2:5" ht="30" x14ac:dyDescent="0.25">
      <c r="B41" s="5" t="s">
        <v>540</v>
      </c>
      <c r="C41" s="6" t="s">
        <v>541</v>
      </c>
      <c r="D41" s="689">
        <v>0</v>
      </c>
      <c r="E41" s="689">
        <v>0</v>
      </c>
    </row>
    <row r="42" spans="2:5" ht="30" x14ac:dyDescent="0.25">
      <c r="B42" s="5" t="s">
        <v>542</v>
      </c>
      <c r="C42" s="6" t="s">
        <v>543</v>
      </c>
      <c r="D42" s="689">
        <v>0</v>
      </c>
      <c r="E42" s="689">
        <v>0</v>
      </c>
    </row>
    <row r="43" spans="2:5" ht="30" x14ac:dyDescent="0.25">
      <c r="B43" s="171" t="s">
        <v>544</v>
      </c>
      <c r="C43" s="164" t="s">
        <v>545</v>
      </c>
      <c r="D43" s="689">
        <v>0</v>
      </c>
      <c r="E43" s="689">
        <v>0</v>
      </c>
    </row>
    <row r="44" spans="2:5" ht="30" x14ac:dyDescent="0.25">
      <c r="B44" s="171" t="s">
        <v>546</v>
      </c>
      <c r="C44" s="164" t="s">
        <v>547</v>
      </c>
      <c r="D44" s="689">
        <v>0</v>
      </c>
      <c r="E44" s="689">
        <v>0</v>
      </c>
    </row>
    <row r="45" spans="2:5" ht="30" x14ac:dyDescent="0.25">
      <c r="B45" s="171" t="s">
        <v>548</v>
      </c>
      <c r="C45" s="172" t="s">
        <v>549</v>
      </c>
      <c r="D45" s="689">
        <v>0</v>
      </c>
      <c r="E45" s="689">
        <v>0</v>
      </c>
    </row>
    <row r="46" spans="2:5" x14ac:dyDescent="0.25">
      <c r="B46" s="171" t="s">
        <v>550</v>
      </c>
      <c r="C46" s="164" t="s">
        <v>551</v>
      </c>
      <c r="D46" s="689">
        <v>0</v>
      </c>
      <c r="E46" s="689">
        <v>0</v>
      </c>
    </row>
    <row r="47" spans="2:5" x14ac:dyDescent="0.25">
      <c r="B47" s="171" t="s">
        <v>552</v>
      </c>
      <c r="C47" s="164" t="s">
        <v>553</v>
      </c>
      <c r="D47" s="689">
        <v>0</v>
      </c>
      <c r="E47" s="689">
        <v>0</v>
      </c>
    </row>
    <row r="48" spans="2:5" ht="30" x14ac:dyDescent="0.25">
      <c r="B48" s="171" t="s">
        <v>554</v>
      </c>
      <c r="C48" s="164" t="s">
        <v>555</v>
      </c>
      <c r="D48" s="689">
        <v>0</v>
      </c>
      <c r="E48" s="689">
        <v>0</v>
      </c>
    </row>
    <row r="49" spans="2:5" ht="30" x14ac:dyDescent="0.25">
      <c r="B49" s="171" t="s">
        <v>556</v>
      </c>
      <c r="C49" s="164" t="s">
        <v>557</v>
      </c>
      <c r="D49" s="689">
        <v>0</v>
      </c>
      <c r="E49" s="689">
        <v>0</v>
      </c>
    </row>
    <row r="50" spans="2:5" x14ac:dyDescent="0.25">
      <c r="B50" s="171" t="s">
        <v>558</v>
      </c>
      <c r="C50" s="164" t="s">
        <v>559</v>
      </c>
      <c r="D50" s="689">
        <v>0</v>
      </c>
      <c r="E50" s="689">
        <v>0</v>
      </c>
    </row>
    <row r="51" spans="2:5" x14ac:dyDescent="0.25">
      <c r="B51" s="173" t="s">
        <v>560</v>
      </c>
      <c r="C51" s="174" t="s">
        <v>561</v>
      </c>
      <c r="D51" s="697">
        <f>SUM(D41:D50)</f>
        <v>0</v>
      </c>
      <c r="E51" s="697">
        <f>SUM(E41:E50)</f>
        <v>0</v>
      </c>
    </row>
    <row r="52" spans="2:5" x14ac:dyDescent="0.25">
      <c r="B52" s="1055" t="s">
        <v>562</v>
      </c>
      <c r="C52" s="1056"/>
      <c r="D52" s="1056"/>
      <c r="E52" s="1057"/>
    </row>
    <row r="53" spans="2:5" x14ac:dyDescent="0.25">
      <c r="B53" s="143">
        <v>23</v>
      </c>
      <c r="C53" s="175" t="s">
        <v>382</v>
      </c>
      <c r="D53" s="689">
        <v>398930545.10000002</v>
      </c>
      <c r="E53" s="689">
        <v>379660860.70091385</v>
      </c>
    </row>
    <row r="54" spans="2:5" x14ac:dyDescent="0.25">
      <c r="B54" s="176">
        <v>24</v>
      </c>
      <c r="C54" s="177" t="s">
        <v>563</v>
      </c>
      <c r="D54" s="691">
        <f>SUM(D14+D26+D34+D39+D51)</f>
        <v>6145422455.1879988</v>
      </c>
      <c r="E54" s="691">
        <f>SUM(E14+E26+E34+E39+E51)</f>
        <v>6277346828.8349991</v>
      </c>
    </row>
    <row r="55" spans="2:5" x14ac:dyDescent="0.25">
      <c r="B55" s="1055" t="s">
        <v>80</v>
      </c>
      <c r="C55" s="1056"/>
      <c r="D55" s="1056"/>
      <c r="E55" s="1057"/>
    </row>
    <row r="56" spans="2:5" x14ac:dyDescent="0.25">
      <c r="B56" s="143">
        <v>25</v>
      </c>
      <c r="C56" s="28" t="s">
        <v>564</v>
      </c>
      <c r="D56" s="692">
        <f>D53/D54</f>
        <v>6.4915072642926397E-2</v>
      </c>
      <c r="E56" s="692">
        <f>E53/E54</f>
        <v>6.0481103092303472E-2</v>
      </c>
    </row>
    <row r="57" spans="2:5" ht="30" x14ac:dyDescent="0.25">
      <c r="B57" s="5" t="s">
        <v>565</v>
      </c>
      <c r="C57" s="6" t="s">
        <v>566</v>
      </c>
      <c r="D57" s="693">
        <f>D56</f>
        <v>6.4915072642926397E-2</v>
      </c>
      <c r="E57" s="693">
        <f>E56</f>
        <v>6.0481103092303472E-2</v>
      </c>
    </row>
    <row r="58" spans="2:5" ht="30" x14ac:dyDescent="0.25">
      <c r="B58" s="5" t="s">
        <v>567</v>
      </c>
      <c r="C58" s="45" t="s">
        <v>568</v>
      </c>
      <c r="D58" s="692">
        <f>D53/(D54-'EU LR1'!D10)</f>
        <v>6.4915072642926397E-2</v>
      </c>
      <c r="E58" s="692">
        <f>E53/(E54-'EU LR1'!E10)</f>
        <v>6.0481103092303472E-2</v>
      </c>
    </row>
    <row r="59" spans="2:5" x14ac:dyDescent="0.25">
      <c r="B59" s="5">
        <v>26</v>
      </c>
      <c r="C59" s="6" t="s">
        <v>569</v>
      </c>
      <c r="D59" s="694">
        <v>0.03</v>
      </c>
      <c r="E59" s="694">
        <v>0.03</v>
      </c>
    </row>
    <row r="60" spans="2:5" ht="30" x14ac:dyDescent="0.25">
      <c r="B60" s="5" t="s">
        <v>570</v>
      </c>
      <c r="C60" s="6" t="s">
        <v>85</v>
      </c>
      <c r="D60" s="695">
        <v>0</v>
      </c>
      <c r="E60" s="695">
        <v>0</v>
      </c>
    </row>
    <row r="61" spans="2:5" x14ac:dyDescent="0.25">
      <c r="B61" s="5" t="s">
        <v>571</v>
      </c>
      <c r="C61" s="6" t="s">
        <v>572</v>
      </c>
      <c r="D61" s="695">
        <v>0</v>
      </c>
      <c r="E61" s="695">
        <v>0</v>
      </c>
    </row>
    <row r="62" spans="2:5" x14ac:dyDescent="0.25">
      <c r="B62" s="5">
        <v>27</v>
      </c>
      <c r="C62" s="45" t="s">
        <v>91</v>
      </c>
      <c r="D62" s="695">
        <v>0</v>
      </c>
      <c r="E62" s="695">
        <v>0</v>
      </c>
    </row>
    <row r="63" spans="2:5" x14ac:dyDescent="0.25">
      <c r="B63" s="16" t="s">
        <v>573</v>
      </c>
      <c r="C63" s="45" t="s">
        <v>93</v>
      </c>
      <c r="D63" s="694">
        <f>D59+D60+D62</f>
        <v>0.03</v>
      </c>
      <c r="E63" s="694">
        <f>E59+E60+E62</f>
        <v>0.03</v>
      </c>
    </row>
    <row r="64" spans="2:5" x14ac:dyDescent="0.25">
      <c r="B64" s="1052" t="s">
        <v>574</v>
      </c>
      <c r="C64" s="1053"/>
      <c r="D64" s="1053"/>
      <c r="E64" s="1054"/>
    </row>
    <row r="65" spans="2:13" x14ac:dyDescent="0.25">
      <c r="B65" s="16" t="s">
        <v>575</v>
      </c>
      <c r="C65" s="45" t="s">
        <v>576</v>
      </c>
      <c r="D65" s="155" t="s">
        <v>1721</v>
      </c>
      <c r="E65" s="155" t="s">
        <v>1721</v>
      </c>
      <c r="M65" s="13"/>
    </row>
    <row r="66" spans="2:13" x14ac:dyDescent="0.25">
      <c r="B66" s="1055" t="s">
        <v>577</v>
      </c>
      <c r="C66" s="1056"/>
      <c r="D66" s="1056"/>
      <c r="E66" s="1057"/>
    </row>
    <row r="67" spans="2:13" ht="45" x14ac:dyDescent="0.25">
      <c r="B67" s="5">
        <v>28</v>
      </c>
      <c r="C67" s="6" t="s">
        <v>578</v>
      </c>
      <c r="D67" s="156"/>
      <c r="E67" s="153"/>
      <c r="M67" s="154"/>
    </row>
    <row r="68" spans="2:13" ht="45" x14ac:dyDescent="0.25">
      <c r="B68" s="5">
        <v>29</v>
      </c>
      <c r="C68" s="6" t="s">
        <v>579</v>
      </c>
      <c r="D68" s="156"/>
      <c r="E68" s="153"/>
      <c r="M68" s="154"/>
    </row>
    <row r="69" spans="2:13" ht="60" x14ac:dyDescent="0.25">
      <c r="B69" s="16">
        <v>30</v>
      </c>
      <c r="C69" s="45" t="s">
        <v>580</v>
      </c>
      <c r="D69" s="155"/>
      <c r="E69" s="157"/>
      <c r="M69" s="13"/>
    </row>
    <row r="70" spans="2:13" ht="60" x14ac:dyDescent="0.25">
      <c r="B70" s="16" t="s">
        <v>581</v>
      </c>
      <c r="C70" s="45" t="s">
        <v>582</v>
      </c>
      <c r="D70" s="155"/>
      <c r="E70" s="157"/>
      <c r="M70" s="13"/>
    </row>
    <row r="71" spans="2:13" ht="60" x14ac:dyDescent="0.25">
      <c r="B71" s="5">
        <v>31</v>
      </c>
      <c r="C71" s="6" t="s">
        <v>583</v>
      </c>
      <c r="D71" s="156"/>
      <c r="E71" s="153"/>
      <c r="M71" s="154"/>
    </row>
    <row r="72" spans="2:13" ht="60" x14ac:dyDescent="0.25">
      <c r="B72" s="5" t="s">
        <v>584</v>
      </c>
      <c r="C72" s="6" t="s">
        <v>585</v>
      </c>
      <c r="D72" s="156"/>
      <c r="E72" s="153"/>
      <c r="M72" s="154"/>
    </row>
  </sheetData>
  <mergeCells count="11">
    <mergeCell ref="B35:E35"/>
    <mergeCell ref="D4:E4"/>
    <mergeCell ref="B5:C6"/>
    <mergeCell ref="B7:E7"/>
    <mergeCell ref="B15:E15"/>
    <mergeCell ref="B27:E27"/>
    <mergeCell ref="B40:E40"/>
    <mergeCell ref="B52:E52"/>
    <mergeCell ref="B55:E55"/>
    <mergeCell ref="B64:E64"/>
    <mergeCell ref="B66:E66"/>
  </mergeCells>
  <pageMargins left="0.70866141732283472" right="0.70866141732283472" top="0.74803149606299213" bottom="0.74803149606299213" header="0.31496062992125984" footer="0.31496062992125984"/>
  <pageSetup paperSize="9" fitToHeight="0" orientation="landscape" verticalDpi="1200" r:id="rId1"/>
  <headerFooter>
    <oddHeader>&amp;CEN 
Annex XI</oddHeader>
    <oddFooter>&amp;C1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DC2D8-2925-4880-9E30-360BCC7FCF06}">
  <sheetPr codeName="Sheet31"/>
  <dimension ref="B2:D17"/>
  <sheetViews>
    <sheetView workbookViewId="0">
      <selection activeCell="D17" sqref="D17"/>
    </sheetView>
  </sheetViews>
  <sheetFormatPr defaultColWidth="9.140625" defaultRowHeight="15" x14ac:dyDescent="0.25"/>
  <cols>
    <col min="1" max="2" width="9.140625" style="1"/>
    <col min="3" max="3" width="51.42578125" style="1" customWidth="1"/>
    <col min="4" max="4" width="34.85546875" style="1" customWidth="1"/>
    <col min="5" max="16384" width="9.140625" style="1"/>
  </cols>
  <sheetData>
    <row r="2" spans="2:4" ht="18.75" customHeight="1" x14ac:dyDescent="0.25">
      <c r="B2" s="1069" t="s">
        <v>480</v>
      </c>
      <c r="C2" s="1069"/>
      <c r="D2" s="1069"/>
    </row>
    <row r="3" spans="2:4" x14ac:dyDescent="0.25">
      <c r="B3" s="1069"/>
      <c r="C3" s="1069"/>
      <c r="D3" s="1069"/>
    </row>
    <row r="4" spans="2:4" x14ac:dyDescent="0.25">
      <c r="D4" s="40" t="s">
        <v>7</v>
      </c>
    </row>
    <row r="5" spans="2:4" x14ac:dyDescent="0.25">
      <c r="B5" s="28"/>
      <c r="C5" s="28"/>
      <c r="D5" s="178" t="s">
        <v>500</v>
      </c>
    </row>
    <row r="6" spans="2:4" ht="30" x14ac:dyDescent="0.25">
      <c r="B6" s="179" t="s">
        <v>586</v>
      </c>
      <c r="C6" s="179" t="s">
        <v>587</v>
      </c>
      <c r="D6" s="688">
        <f>SUM(D7:D8)</f>
        <v>7945306879.3540001</v>
      </c>
    </row>
    <row r="7" spans="2:4" x14ac:dyDescent="0.25">
      <c r="B7" s="163" t="s">
        <v>588</v>
      </c>
      <c r="C7" s="180" t="s">
        <v>589</v>
      </c>
      <c r="D7" s="688">
        <v>362647.68</v>
      </c>
    </row>
    <row r="8" spans="2:4" x14ac:dyDescent="0.25">
      <c r="B8" s="163" t="s">
        <v>590</v>
      </c>
      <c r="C8" s="180" t="s">
        <v>591</v>
      </c>
      <c r="D8" s="688">
        <f>SUM(D9:D17)</f>
        <v>7944944231.6739998</v>
      </c>
    </row>
    <row r="9" spans="2:4" x14ac:dyDescent="0.25">
      <c r="B9" s="163" t="s">
        <v>592</v>
      </c>
      <c r="C9" s="180" t="s">
        <v>593</v>
      </c>
      <c r="D9" s="688">
        <v>2049708.19</v>
      </c>
    </row>
    <row r="10" spans="2:4" x14ac:dyDescent="0.25">
      <c r="B10" s="163" t="s">
        <v>594</v>
      </c>
      <c r="C10" s="180" t="s">
        <v>595</v>
      </c>
      <c r="D10" s="688">
        <v>2788147663.2399998</v>
      </c>
    </row>
    <row r="11" spans="2:4" ht="45" x14ac:dyDescent="0.25">
      <c r="B11" s="163" t="s">
        <v>596</v>
      </c>
      <c r="C11" s="181" t="s">
        <v>597</v>
      </c>
      <c r="D11" s="688">
        <v>95170307.449999988</v>
      </c>
    </row>
    <row r="12" spans="2:4" x14ac:dyDescent="0.25">
      <c r="B12" s="163" t="s">
        <v>598</v>
      </c>
      <c r="C12" s="180" t="s">
        <v>599</v>
      </c>
      <c r="D12" s="688">
        <v>52492617.943999998</v>
      </c>
    </row>
    <row r="13" spans="2:4" x14ac:dyDescent="0.25">
      <c r="B13" s="163" t="s">
        <v>600</v>
      </c>
      <c r="C13" s="180" t="s">
        <v>601</v>
      </c>
      <c r="D13" s="688">
        <v>1919374968.8000002</v>
      </c>
    </row>
    <row r="14" spans="2:4" x14ac:dyDescent="0.25">
      <c r="B14" s="163" t="s">
        <v>602</v>
      </c>
      <c r="C14" s="180" t="s">
        <v>603</v>
      </c>
      <c r="D14" s="688">
        <v>534732682.10000002</v>
      </c>
    </row>
    <row r="15" spans="2:4" x14ac:dyDescent="0.25">
      <c r="B15" s="163" t="s">
        <v>604</v>
      </c>
      <c r="C15" s="181" t="s">
        <v>605</v>
      </c>
      <c r="D15" s="688">
        <v>2458601805.8299999</v>
      </c>
    </row>
    <row r="16" spans="2:4" x14ac:dyDescent="0.25">
      <c r="B16" s="163" t="s">
        <v>606</v>
      </c>
      <c r="C16" s="180" t="s">
        <v>607</v>
      </c>
      <c r="D16" s="688">
        <v>13790929.460000001</v>
      </c>
    </row>
    <row r="17" spans="2:4" ht="30" x14ac:dyDescent="0.25">
      <c r="B17" s="163" t="s">
        <v>608</v>
      </c>
      <c r="C17" s="180" t="s">
        <v>609</v>
      </c>
      <c r="D17" s="688">
        <v>80583548.659999996</v>
      </c>
    </row>
  </sheetData>
  <mergeCells count="1">
    <mergeCell ref="B2:D3"/>
  </mergeCells>
  <conditionalFormatting sqref="D6:D17">
    <cfRule type="cellIs" dxfId="8"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6B767-FDD3-490A-9D12-633315D54DA1}">
  <sheetPr codeName="Sheet32"/>
  <dimension ref="A1:D9"/>
  <sheetViews>
    <sheetView workbookViewId="0"/>
  </sheetViews>
  <sheetFormatPr defaultColWidth="9.140625" defaultRowHeight="15" x14ac:dyDescent="0.25"/>
  <cols>
    <col min="1" max="2" width="9.140625" style="1"/>
    <col min="3" max="3" width="55.85546875" style="1" customWidth="1"/>
    <col min="4" max="4" width="15.5703125" style="1" customWidth="1"/>
    <col min="5" max="16384" width="9.140625" style="1"/>
  </cols>
  <sheetData>
    <row r="1" spans="1:4" x14ac:dyDescent="0.25">
      <c r="A1" s="182"/>
    </row>
    <row r="2" spans="1:4" ht="18.75" x14ac:dyDescent="0.25">
      <c r="B2" s="183" t="s">
        <v>481</v>
      </c>
    </row>
    <row r="6" spans="1:4" x14ac:dyDescent="0.25">
      <c r="B6" s="28"/>
      <c r="C6" s="1070"/>
      <c r="D6" s="184" t="s">
        <v>7</v>
      </c>
    </row>
    <row r="7" spans="1:4" x14ac:dyDescent="0.25">
      <c r="B7" s="185" t="s">
        <v>610</v>
      </c>
      <c r="C7" s="1070"/>
      <c r="D7" s="163" t="s">
        <v>115</v>
      </c>
    </row>
    <row r="8" spans="1:4" ht="30" x14ac:dyDescent="0.25">
      <c r="B8" s="42" t="s">
        <v>117</v>
      </c>
      <c r="C8" s="186" t="s">
        <v>611</v>
      </c>
      <c r="D8" s="28"/>
    </row>
    <row r="9" spans="1:4" ht="34.5" customHeight="1" x14ac:dyDescent="0.25">
      <c r="B9" s="42" t="s">
        <v>118</v>
      </c>
      <c r="C9" s="163" t="s">
        <v>612</v>
      </c>
      <c r="D9" s="28"/>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E4DC-E335-48EB-A38C-C6F2AD832BB0}">
  <sheetPr codeName="Sheet34">
    <pageSetUpPr fitToPage="1"/>
  </sheetPr>
  <dimension ref="B2:D23"/>
  <sheetViews>
    <sheetView workbookViewId="0"/>
  </sheetViews>
  <sheetFormatPr defaultColWidth="9.140625" defaultRowHeight="15" x14ac:dyDescent="0.25"/>
  <cols>
    <col min="1" max="1" width="6.5703125" style="1" customWidth="1"/>
    <col min="2" max="2" width="9.140625" style="1"/>
    <col min="3" max="3" width="85.5703125" style="1" customWidth="1"/>
    <col min="4" max="4" width="28" style="1" customWidth="1"/>
    <col min="5" max="16384" width="9.140625" style="1"/>
  </cols>
  <sheetData>
    <row r="2" spans="2:4" ht="18.75" x14ac:dyDescent="0.25">
      <c r="B2" s="187" t="s">
        <v>613</v>
      </c>
    </row>
    <row r="3" spans="2:4" ht="15.75" x14ac:dyDescent="0.25">
      <c r="B3" s="188" t="s">
        <v>617</v>
      </c>
    </row>
    <row r="4" spans="2:4" x14ac:dyDescent="0.25">
      <c r="D4" s="88"/>
    </row>
    <row r="5" spans="2:4" ht="30" x14ac:dyDescent="0.25">
      <c r="B5" s="16" t="s">
        <v>114</v>
      </c>
      <c r="C5" s="1000" t="s">
        <v>123</v>
      </c>
      <c r="D5" s="1000"/>
    </row>
    <row r="6" spans="2:4" ht="31.5" x14ac:dyDescent="0.25">
      <c r="B6" s="16" t="s">
        <v>117</v>
      </c>
      <c r="C6" s="189" t="s">
        <v>618</v>
      </c>
      <c r="D6" s="189"/>
    </row>
    <row r="7" spans="2:4" ht="31.5" x14ac:dyDescent="0.25">
      <c r="B7" s="16" t="s">
        <v>118</v>
      </c>
      <c r="C7" s="189" t="s">
        <v>619</v>
      </c>
      <c r="D7" s="189"/>
    </row>
    <row r="8" spans="2:4" ht="31.5" x14ac:dyDescent="0.25">
      <c r="B8" s="143" t="s">
        <v>148</v>
      </c>
      <c r="C8" s="189" t="s">
        <v>620</v>
      </c>
      <c r="D8" s="189"/>
    </row>
    <row r="9" spans="2:4" ht="15.75" x14ac:dyDescent="0.25">
      <c r="B9" s="16" t="s">
        <v>133</v>
      </c>
      <c r="C9" s="189" t="s">
        <v>621</v>
      </c>
      <c r="D9" s="189"/>
    </row>
    <row r="10" spans="2:4" ht="31.5" x14ac:dyDescent="0.25">
      <c r="B10" s="143" t="s">
        <v>135</v>
      </c>
      <c r="C10" s="189" t="s">
        <v>622</v>
      </c>
      <c r="D10" s="189"/>
    </row>
    <row r="11" spans="2:4" ht="15.75" x14ac:dyDescent="0.25">
      <c r="B11" s="16" t="s">
        <v>138</v>
      </c>
      <c r="C11" s="189" t="s">
        <v>623</v>
      </c>
      <c r="D11" s="189"/>
    </row>
    <row r="12" spans="2:4" ht="15.75" x14ac:dyDescent="0.25">
      <c r="B12" s="16" t="s">
        <v>141</v>
      </c>
      <c r="C12" s="189" t="s">
        <v>624</v>
      </c>
      <c r="D12" s="189"/>
    </row>
    <row r="13" spans="2:4" ht="63" x14ac:dyDescent="0.25">
      <c r="B13" s="16" t="s">
        <v>285</v>
      </c>
      <c r="C13" s="189" t="s">
        <v>625</v>
      </c>
      <c r="D13" s="189"/>
    </row>
    <row r="14" spans="2:4" ht="141.75" x14ac:dyDescent="0.25">
      <c r="B14" s="1000" t="s">
        <v>334</v>
      </c>
      <c r="C14" s="190" t="s">
        <v>626</v>
      </c>
      <c r="D14" s="1071"/>
    </row>
    <row r="15" spans="2:4" ht="31.5" x14ac:dyDescent="0.25">
      <c r="B15" s="1000"/>
      <c r="C15" s="190" t="s">
        <v>627</v>
      </c>
      <c r="D15" s="1071"/>
    </row>
    <row r="16" spans="2:4" ht="47.25" x14ac:dyDescent="0.25">
      <c r="B16" s="1000"/>
      <c r="C16" s="190" t="s">
        <v>628</v>
      </c>
      <c r="D16" s="1071"/>
    </row>
    <row r="17" spans="2:4" ht="47.25" x14ac:dyDescent="0.25">
      <c r="B17" s="1000"/>
      <c r="C17" s="190" t="s">
        <v>629</v>
      </c>
      <c r="D17" s="1071"/>
    </row>
    <row r="18" spans="2:4" ht="31.5" x14ac:dyDescent="0.25">
      <c r="B18" s="1000"/>
      <c r="C18" s="190" t="s">
        <v>630</v>
      </c>
      <c r="D18" s="1071"/>
    </row>
    <row r="19" spans="2:4" x14ac:dyDescent="0.25">
      <c r="B19" s="130"/>
    </row>
    <row r="20" spans="2:4" x14ac:dyDescent="0.25">
      <c r="B20" s="131"/>
    </row>
    <row r="21" spans="2:4" x14ac:dyDescent="0.25">
      <c r="B21" s="131"/>
    </row>
    <row r="22" spans="2:4" x14ac:dyDescent="0.25">
      <c r="B22" s="130"/>
    </row>
    <row r="23" spans="2:4" x14ac:dyDescent="0.25">
      <c r="B23" s="130"/>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79" orientation="landscape" r:id="rId1"/>
  <headerFooter>
    <oddHeader>&amp;CEN
Annex XIII</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2FBA4-2193-4E1E-8792-7B80E2ADDA45}">
  <sheetPr codeName="Sheet35"/>
  <dimension ref="A2:K48"/>
  <sheetViews>
    <sheetView topLeftCell="A18" workbookViewId="0">
      <selection activeCell="K11" sqref="K11"/>
    </sheetView>
  </sheetViews>
  <sheetFormatPr defaultColWidth="9.140625" defaultRowHeight="15" x14ac:dyDescent="0.25"/>
  <cols>
    <col min="1" max="1" width="6.42578125" style="1" customWidth="1"/>
    <col min="2" max="2" width="10.28515625" style="1" customWidth="1"/>
    <col min="3" max="3" width="26.5703125" style="3" customWidth="1"/>
    <col min="4" max="7" width="12.28515625" style="3" bestFit="1" customWidth="1"/>
    <col min="8" max="8" width="13.5703125" style="3" bestFit="1" customWidth="1"/>
    <col min="9" max="9" width="12.28515625" style="3" customWidth="1"/>
    <col min="10" max="10" width="12.140625" style="3" customWidth="1"/>
    <col min="11" max="11" width="12.7109375" style="3" customWidth="1"/>
    <col min="12" max="16384" width="9.140625" style="1"/>
  </cols>
  <sheetData>
    <row r="2" spans="1:11" ht="18.75" x14ac:dyDescent="0.25">
      <c r="B2" s="187" t="s">
        <v>614</v>
      </c>
    </row>
    <row r="3" spans="1:11" ht="15.75" x14ac:dyDescent="0.25">
      <c r="A3" s="191"/>
    </row>
    <row r="4" spans="1:11" ht="30" x14ac:dyDescent="0.25">
      <c r="A4" s="191"/>
      <c r="C4" s="733" t="s">
        <v>631</v>
      </c>
    </row>
    <row r="5" spans="1:11" ht="15.75" x14ac:dyDescent="0.25">
      <c r="A5" s="191"/>
      <c r="C5" s="734"/>
    </row>
    <row r="6" spans="1:11" x14ac:dyDescent="0.25">
      <c r="B6" s="192"/>
      <c r="D6" s="143" t="s">
        <v>7</v>
      </c>
      <c r="E6" s="143" t="s">
        <v>8</v>
      </c>
      <c r="F6" s="143" t="s">
        <v>9</v>
      </c>
      <c r="G6" s="143" t="s">
        <v>46</v>
      </c>
      <c r="H6" s="143" t="s">
        <v>47</v>
      </c>
      <c r="I6" s="143" t="s">
        <v>156</v>
      </c>
      <c r="J6" s="143" t="s">
        <v>157</v>
      </c>
      <c r="K6" s="143" t="s">
        <v>158</v>
      </c>
    </row>
    <row r="7" spans="1:11" x14ac:dyDescent="0.25">
      <c r="D7" s="1086" t="s">
        <v>632</v>
      </c>
      <c r="E7" s="1086"/>
      <c r="F7" s="1086"/>
      <c r="G7" s="1086"/>
      <c r="H7" s="1087" t="s">
        <v>633</v>
      </c>
      <c r="I7" s="1088"/>
      <c r="J7" s="1088"/>
      <c r="K7" s="1089"/>
    </row>
    <row r="8" spans="1:11" ht="30" x14ac:dyDescent="0.25">
      <c r="B8" s="28" t="s">
        <v>634</v>
      </c>
      <c r="C8" s="733" t="s">
        <v>635</v>
      </c>
      <c r="D8" s="5" t="s">
        <v>1789</v>
      </c>
      <c r="E8" s="5" t="s">
        <v>1788</v>
      </c>
      <c r="F8" s="5" t="s">
        <v>1787</v>
      </c>
      <c r="G8" s="5" t="s">
        <v>1786</v>
      </c>
      <c r="H8" s="5" t="s">
        <v>1789</v>
      </c>
      <c r="I8" s="5" t="s">
        <v>1788</v>
      </c>
      <c r="J8" s="5" t="s">
        <v>1787</v>
      </c>
      <c r="K8" s="5" t="s">
        <v>1786</v>
      </c>
    </row>
    <row r="9" spans="1:11" ht="45" hidden="1" x14ac:dyDescent="0.25">
      <c r="B9" s="28" t="s">
        <v>636</v>
      </c>
      <c r="C9" s="733" t="s">
        <v>637</v>
      </c>
      <c r="D9" s="733"/>
      <c r="E9" s="733"/>
      <c r="F9" s="733"/>
      <c r="G9" s="733"/>
      <c r="H9" s="733"/>
      <c r="I9" s="733"/>
      <c r="J9" s="733"/>
      <c r="K9" s="733"/>
    </row>
    <row r="10" spans="1:11" ht="15" customHeight="1" x14ac:dyDescent="0.25">
      <c r="B10" s="1090" t="s">
        <v>638</v>
      </c>
      <c r="C10" s="1091"/>
      <c r="D10" s="1091"/>
      <c r="E10" s="1091"/>
      <c r="F10" s="1091"/>
      <c r="G10" s="1091"/>
      <c r="H10" s="1091"/>
      <c r="I10" s="1091"/>
      <c r="J10" s="1091"/>
      <c r="K10" s="1092"/>
    </row>
    <row r="11" spans="1:11" ht="30" x14ac:dyDescent="0.25">
      <c r="B11" s="166">
        <v>1</v>
      </c>
      <c r="C11" s="733" t="s">
        <v>639</v>
      </c>
      <c r="D11" s="1083"/>
      <c r="E11" s="1083"/>
      <c r="F11" s="1083"/>
      <c r="G11" s="1083"/>
      <c r="H11" s="732">
        <v>2690650181.6844001</v>
      </c>
      <c r="I11" s="732">
        <v>2935392597.1323004</v>
      </c>
      <c r="J11" s="732">
        <v>3340860254.2165003</v>
      </c>
      <c r="K11" s="732">
        <v>3525639084.0813003</v>
      </c>
    </row>
    <row r="12" spans="1:11" ht="15" customHeight="1" x14ac:dyDescent="0.25">
      <c r="B12" s="1090" t="s">
        <v>640</v>
      </c>
      <c r="C12" s="1091"/>
      <c r="D12" s="1091"/>
      <c r="E12" s="1091"/>
      <c r="F12" s="1091"/>
      <c r="G12" s="1091"/>
      <c r="H12" s="1091"/>
      <c r="I12" s="1091"/>
      <c r="J12" s="1091"/>
      <c r="K12" s="1092"/>
    </row>
    <row r="13" spans="1:11" ht="45" x14ac:dyDescent="0.25">
      <c r="B13" s="166">
        <v>2</v>
      </c>
      <c r="C13" s="733" t="s">
        <v>641</v>
      </c>
      <c r="D13" s="732">
        <v>2323381726.9000001</v>
      </c>
      <c r="E13" s="732">
        <v>2335743310.6600003</v>
      </c>
      <c r="F13" s="732">
        <v>2237402146.5</v>
      </c>
      <c r="G13" s="732">
        <v>2173243341.02</v>
      </c>
      <c r="H13" s="732">
        <v>181111995.17750001</v>
      </c>
      <c r="I13" s="732">
        <v>184951222.92000002</v>
      </c>
      <c r="J13" s="732">
        <v>177784922.176</v>
      </c>
      <c r="K13" s="732">
        <v>175968334.778</v>
      </c>
    </row>
    <row r="14" spans="1:11" x14ac:dyDescent="0.25">
      <c r="B14" s="166">
        <v>3</v>
      </c>
      <c r="C14" s="735" t="s">
        <v>642</v>
      </c>
      <c r="D14" s="732">
        <v>1455721692.71</v>
      </c>
      <c r="E14" s="732">
        <v>1431726866.6600001</v>
      </c>
      <c r="F14" s="732">
        <v>1366191460.3699999</v>
      </c>
      <c r="G14" s="732">
        <v>1295762242.25</v>
      </c>
      <c r="H14" s="732">
        <v>72786084.635499999</v>
      </c>
      <c r="I14" s="732">
        <v>71586343.333000004</v>
      </c>
      <c r="J14" s="732">
        <v>68309573.0185</v>
      </c>
      <c r="K14" s="732">
        <v>64788112.112500004</v>
      </c>
    </row>
    <row r="15" spans="1:11" x14ac:dyDescent="0.25">
      <c r="B15" s="166">
        <v>4</v>
      </c>
      <c r="C15" s="735" t="s">
        <v>643</v>
      </c>
      <c r="D15" s="732">
        <v>867660034.19000006</v>
      </c>
      <c r="E15" s="732">
        <v>904016444</v>
      </c>
      <c r="F15" s="732">
        <v>871210686.13</v>
      </c>
      <c r="G15" s="732">
        <v>877481098.76999998</v>
      </c>
      <c r="H15" s="732">
        <v>108325910.542</v>
      </c>
      <c r="I15" s="732">
        <v>113364879.58700001</v>
      </c>
      <c r="J15" s="732">
        <v>109475349.1575</v>
      </c>
      <c r="K15" s="732">
        <v>111180222.6655</v>
      </c>
    </row>
    <row r="16" spans="1:11" ht="30" x14ac:dyDescent="0.25">
      <c r="B16" s="166">
        <v>5</v>
      </c>
      <c r="C16" s="733" t="s">
        <v>644</v>
      </c>
      <c r="D16" s="732">
        <v>2353150581.0500002</v>
      </c>
      <c r="E16" s="732">
        <v>2732003409.9299998</v>
      </c>
      <c r="F16" s="732">
        <v>3013408250.4000001</v>
      </c>
      <c r="G16" s="732">
        <v>3094213624.2399998</v>
      </c>
      <c r="H16" s="732">
        <v>1723252725.2070003</v>
      </c>
      <c r="I16" s="732">
        <v>1857117693.0089998</v>
      </c>
      <c r="J16" s="732">
        <v>2176309575.2080002</v>
      </c>
      <c r="K16" s="732">
        <v>2243542170.6034999</v>
      </c>
    </row>
    <row r="17" spans="2:11" ht="60" x14ac:dyDescent="0.25">
      <c r="B17" s="166">
        <v>6</v>
      </c>
      <c r="C17" s="735" t="s">
        <v>645</v>
      </c>
      <c r="D17" s="732">
        <v>231874373.38</v>
      </c>
      <c r="E17" s="732">
        <v>437654494.06</v>
      </c>
      <c r="F17" s="732">
        <v>335768471</v>
      </c>
      <c r="G17" s="732">
        <v>395641210.63</v>
      </c>
      <c r="H17" s="732">
        <v>56392632.943000004</v>
      </c>
      <c r="I17" s="732">
        <v>107812195.375</v>
      </c>
      <c r="J17" s="732">
        <v>82530565.066</v>
      </c>
      <c r="K17" s="732">
        <v>97597131.553499997</v>
      </c>
    </row>
    <row r="18" spans="2:11" ht="30" x14ac:dyDescent="0.25">
      <c r="B18" s="166">
        <v>7</v>
      </c>
      <c r="C18" s="735" t="s">
        <v>646</v>
      </c>
      <c r="D18" s="732">
        <v>2121276207.6700001</v>
      </c>
      <c r="E18" s="732">
        <v>2294348915.8699999</v>
      </c>
      <c r="F18" s="732">
        <v>2677639779.4000001</v>
      </c>
      <c r="G18" s="732">
        <v>2698572413.6099997</v>
      </c>
      <c r="H18" s="732">
        <v>1666860092.2640002</v>
      </c>
      <c r="I18" s="732">
        <v>1749305497.6339998</v>
      </c>
      <c r="J18" s="732">
        <v>2093779010.142</v>
      </c>
      <c r="K18" s="732">
        <v>2145945039.05</v>
      </c>
    </row>
    <row r="19" spans="2:11" x14ac:dyDescent="0.25">
      <c r="B19" s="166">
        <v>8</v>
      </c>
      <c r="C19" s="735" t="s">
        <v>647</v>
      </c>
      <c r="D19" s="732">
        <v>0</v>
      </c>
      <c r="E19" s="732">
        <v>0</v>
      </c>
      <c r="F19" s="732">
        <v>0</v>
      </c>
      <c r="G19" s="732">
        <v>0</v>
      </c>
      <c r="H19" s="732">
        <v>0</v>
      </c>
      <c r="I19" s="732">
        <v>0</v>
      </c>
      <c r="J19" s="732">
        <v>0</v>
      </c>
      <c r="K19" s="732">
        <v>0</v>
      </c>
    </row>
    <row r="20" spans="2:11" x14ac:dyDescent="0.25">
      <c r="B20" s="166">
        <v>9</v>
      </c>
      <c r="C20" s="735" t="s">
        <v>648</v>
      </c>
      <c r="D20" s="1085"/>
      <c r="E20" s="1085"/>
      <c r="F20" s="1085"/>
      <c r="G20" s="1085"/>
      <c r="H20" s="736"/>
      <c r="I20" s="736"/>
      <c r="J20" s="736"/>
      <c r="K20" s="736"/>
    </row>
    <row r="21" spans="2:11" x14ac:dyDescent="0.25">
      <c r="B21" s="166">
        <v>10</v>
      </c>
      <c r="C21" s="733" t="s">
        <v>649</v>
      </c>
      <c r="D21" s="732">
        <v>631254929.98000002</v>
      </c>
      <c r="E21" s="732">
        <v>701695979.93000007</v>
      </c>
      <c r="F21" s="732">
        <v>631424709.92999995</v>
      </c>
      <c r="G21" s="732">
        <v>631153246.70999992</v>
      </c>
      <c r="H21" s="732">
        <v>62805754.801000006</v>
      </c>
      <c r="I21" s="732">
        <v>65526375.100000001</v>
      </c>
      <c r="J21" s="732">
        <v>65075385.871500015</v>
      </c>
      <c r="K21" s="732">
        <v>49383291.689500004</v>
      </c>
    </row>
    <row r="22" spans="2:11" ht="60" x14ac:dyDescent="0.25">
      <c r="B22" s="166">
        <v>11</v>
      </c>
      <c r="C22" s="735" t="s">
        <v>650</v>
      </c>
      <c r="D22" s="732">
        <v>3781636.53</v>
      </c>
      <c r="E22" s="732">
        <v>7298.22</v>
      </c>
      <c r="F22" s="732">
        <v>291070.56</v>
      </c>
      <c r="G22" s="732">
        <v>312079.63</v>
      </c>
      <c r="H22" s="732">
        <v>3781636.53</v>
      </c>
      <c r="I22" s="732">
        <v>7298.22</v>
      </c>
      <c r="J22" s="732">
        <v>291070.56</v>
      </c>
      <c r="K22" s="732">
        <v>312079.63</v>
      </c>
    </row>
    <row r="23" spans="2:11" ht="30" x14ac:dyDescent="0.25">
      <c r="B23" s="166">
        <v>12</v>
      </c>
      <c r="C23" s="735" t="s">
        <v>651</v>
      </c>
      <c r="D23" s="732">
        <v>0</v>
      </c>
      <c r="E23" s="732">
        <v>0</v>
      </c>
      <c r="F23" s="732">
        <v>0</v>
      </c>
      <c r="G23" s="732">
        <v>0</v>
      </c>
      <c r="H23" s="732">
        <v>0</v>
      </c>
      <c r="I23" s="732">
        <v>0</v>
      </c>
      <c r="J23" s="732">
        <v>0</v>
      </c>
      <c r="K23" s="732">
        <v>0</v>
      </c>
    </row>
    <row r="24" spans="2:11" x14ac:dyDescent="0.25">
      <c r="B24" s="166">
        <v>13</v>
      </c>
      <c r="C24" s="735" t="s">
        <v>652</v>
      </c>
      <c r="D24" s="732">
        <v>627473293.45000005</v>
      </c>
      <c r="E24" s="732">
        <v>701688681.71000004</v>
      </c>
      <c r="F24" s="732">
        <v>631133639.37</v>
      </c>
      <c r="G24" s="732">
        <v>630841167.07999992</v>
      </c>
      <c r="H24" s="732">
        <v>59024118.271000005</v>
      </c>
      <c r="I24" s="732">
        <v>65519076.880000003</v>
      </c>
      <c r="J24" s="732">
        <v>64784315.311500013</v>
      </c>
      <c r="K24" s="732">
        <v>49071212.059500001</v>
      </c>
    </row>
    <row r="25" spans="2:11" ht="30" x14ac:dyDescent="0.25">
      <c r="B25" s="166">
        <v>14</v>
      </c>
      <c r="C25" s="733" t="s">
        <v>653</v>
      </c>
      <c r="D25" s="732">
        <v>0</v>
      </c>
      <c r="E25" s="732">
        <v>0</v>
      </c>
      <c r="F25" s="732">
        <v>0</v>
      </c>
      <c r="G25" s="732">
        <v>0</v>
      </c>
      <c r="H25" s="732">
        <v>0</v>
      </c>
      <c r="I25" s="732">
        <v>0</v>
      </c>
      <c r="J25" s="732">
        <v>0</v>
      </c>
      <c r="K25" s="732">
        <v>0</v>
      </c>
    </row>
    <row r="26" spans="2:11" ht="30" x14ac:dyDescent="0.25">
      <c r="B26" s="166">
        <v>15</v>
      </c>
      <c r="C26" s="733" t="s">
        <v>654</v>
      </c>
      <c r="D26" s="732">
        <v>69999753.890000001</v>
      </c>
      <c r="E26" s="732">
        <v>68379510.040000007</v>
      </c>
      <c r="F26" s="732">
        <v>61741025.340000004</v>
      </c>
      <c r="G26" s="732">
        <v>48650164.310000002</v>
      </c>
      <c r="H26" s="732">
        <v>3499987.6945000002</v>
      </c>
      <c r="I26" s="732">
        <v>3418975.5020000003</v>
      </c>
      <c r="J26" s="732">
        <v>3087051.2670000005</v>
      </c>
      <c r="K26" s="732">
        <v>2432508.2155000004</v>
      </c>
    </row>
    <row r="27" spans="2:11" x14ac:dyDescent="0.25">
      <c r="B27" s="166">
        <v>16</v>
      </c>
      <c r="C27" s="733" t="s">
        <v>655</v>
      </c>
      <c r="D27" s="1083"/>
      <c r="E27" s="1083"/>
      <c r="F27" s="1083"/>
      <c r="G27" s="1083"/>
      <c r="H27" s="732">
        <v>1970670462.8800001</v>
      </c>
      <c r="I27" s="732">
        <v>2111014266.5310001</v>
      </c>
      <c r="J27" s="732">
        <v>2422256934.5225</v>
      </c>
      <c r="K27" s="732">
        <v>2471326305.2865</v>
      </c>
    </row>
    <row r="28" spans="2:11" x14ac:dyDescent="0.25">
      <c r="B28" s="1084" t="s">
        <v>656</v>
      </c>
      <c r="C28" s="1084"/>
      <c r="D28" s="1084"/>
      <c r="E28" s="1084"/>
      <c r="F28" s="1084"/>
      <c r="G28" s="1084"/>
      <c r="H28" s="1084"/>
      <c r="I28" s="1084"/>
      <c r="J28" s="1084"/>
      <c r="K28" s="1084"/>
    </row>
    <row r="29" spans="2:11" ht="30" x14ac:dyDescent="0.25">
      <c r="B29" s="166">
        <v>17</v>
      </c>
      <c r="C29" s="733" t="s">
        <v>657</v>
      </c>
      <c r="D29" s="732">
        <v>0</v>
      </c>
      <c r="E29" s="732">
        <v>0</v>
      </c>
      <c r="F29" s="732">
        <v>0</v>
      </c>
      <c r="G29" s="732">
        <v>0</v>
      </c>
      <c r="H29" s="732">
        <v>0</v>
      </c>
      <c r="I29" s="732">
        <v>0</v>
      </c>
      <c r="J29" s="732">
        <v>0</v>
      </c>
      <c r="K29" s="732">
        <v>0</v>
      </c>
    </row>
    <row r="30" spans="2:11" ht="30" x14ac:dyDescent="0.25">
      <c r="B30" s="166">
        <v>18</v>
      </c>
      <c r="C30" s="733" t="s">
        <v>658</v>
      </c>
      <c r="D30" s="732">
        <v>128459000.58</v>
      </c>
      <c r="E30" s="732">
        <v>152741365.58000001</v>
      </c>
      <c r="F30" s="732">
        <v>105418774.61</v>
      </c>
      <c r="G30" s="732">
        <v>96126716.349999994</v>
      </c>
      <c r="H30" s="732">
        <v>128459000.58</v>
      </c>
      <c r="I30" s="732">
        <v>152741365.58000001</v>
      </c>
      <c r="J30" s="732">
        <v>105418774.61</v>
      </c>
      <c r="K30" s="732">
        <v>96126716.349999994</v>
      </c>
    </row>
    <row r="31" spans="2:11" x14ac:dyDescent="0.25">
      <c r="B31" s="166">
        <v>19</v>
      </c>
      <c r="C31" s="733" t="s">
        <v>659</v>
      </c>
      <c r="D31" s="732">
        <v>82890.09</v>
      </c>
      <c r="E31" s="732">
        <v>2830499.48</v>
      </c>
      <c r="F31" s="732">
        <v>3458810.53</v>
      </c>
      <c r="G31" s="732">
        <v>391736.24</v>
      </c>
      <c r="H31" s="732">
        <v>82890.09</v>
      </c>
      <c r="I31" s="732">
        <v>2830499.48</v>
      </c>
      <c r="J31" s="732">
        <v>3458810.53</v>
      </c>
      <c r="K31" s="732">
        <v>391736.24</v>
      </c>
    </row>
    <row r="32" spans="2:11" x14ac:dyDescent="0.25">
      <c r="B32" s="1078" t="s">
        <v>660</v>
      </c>
      <c r="C32" s="1082" t="s">
        <v>661</v>
      </c>
      <c r="D32" s="1083"/>
      <c r="E32" s="1083"/>
      <c r="F32" s="1083"/>
      <c r="G32" s="1083"/>
      <c r="H32" s="1080">
        <v>0</v>
      </c>
      <c r="I32" s="1080">
        <v>0</v>
      </c>
      <c r="J32" s="1080">
        <v>0</v>
      </c>
      <c r="K32" s="1080">
        <v>0</v>
      </c>
    </row>
    <row r="33" spans="2:11" x14ac:dyDescent="0.25">
      <c r="B33" s="1078"/>
      <c r="C33" s="1082"/>
      <c r="D33" s="1083"/>
      <c r="E33" s="1083"/>
      <c r="F33" s="1083"/>
      <c r="G33" s="1083"/>
      <c r="H33" s="1081"/>
      <c r="I33" s="1081"/>
      <c r="J33" s="1081"/>
      <c r="K33" s="1081"/>
    </row>
    <row r="34" spans="2:11" x14ac:dyDescent="0.25">
      <c r="B34" s="1078" t="s">
        <v>662</v>
      </c>
      <c r="C34" s="1082" t="s">
        <v>663</v>
      </c>
      <c r="D34" s="1083"/>
      <c r="E34" s="1083"/>
      <c r="F34" s="1083"/>
      <c r="G34" s="1083"/>
      <c r="H34" s="1080">
        <v>0</v>
      </c>
      <c r="I34" s="1080">
        <v>0</v>
      </c>
      <c r="J34" s="1080">
        <v>0</v>
      </c>
      <c r="K34" s="1080">
        <v>0</v>
      </c>
    </row>
    <row r="35" spans="2:11" x14ac:dyDescent="0.25">
      <c r="B35" s="1078"/>
      <c r="C35" s="1082"/>
      <c r="D35" s="1083"/>
      <c r="E35" s="1083"/>
      <c r="F35" s="1083"/>
      <c r="G35" s="1083"/>
      <c r="H35" s="1081"/>
      <c r="I35" s="1081"/>
      <c r="J35" s="1081"/>
      <c r="K35" s="1081"/>
    </row>
    <row r="36" spans="2:11" x14ac:dyDescent="0.25">
      <c r="B36" s="166">
        <v>20</v>
      </c>
      <c r="C36" s="733" t="s">
        <v>664</v>
      </c>
      <c r="D36" s="732">
        <v>128541890.67</v>
      </c>
      <c r="E36" s="732">
        <v>155571865.06</v>
      </c>
      <c r="F36" s="732">
        <v>108877585.14</v>
      </c>
      <c r="G36" s="732">
        <v>96518452.589999989</v>
      </c>
      <c r="H36" s="732">
        <v>44849156.8015</v>
      </c>
      <c r="I36" s="732">
        <v>57811323.390000001</v>
      </c>
      <c r="J36" s="732">
        <v>40363489.258999996</v>
      </c>
      <c r="K36" s="732">
        <v>35972479.391500004</v>
      </c>
    </row>
    <row r="37" spans="2:11" x14ac:dyDescent="0.25">
      <c r="B37" s="1078" t="s">
        <v>311</v>
      </c>
      <c r="C37" s="1079" t="s">
        <v>665</v>
      </c>
      <c r="D37" s="1076">
        <v>0</v>
      </c>
      <c r="E37" s="1076">
        <v>0</v>
      </c>
      <c r="F37" s="1076">
        <v>0</v>
      </c>
      <c r="G37" s="1076">
        <v>0</v>
      </c>
      <c r="H37" s="1080">
        <v>0</v>
      </c>
      <c r="I37" s="1080">
        <v>0</v>
      </c>
      <c r="J37" s="1080">
        <v>0</v>
      </c>
      <c r="K37" s="1080">
        <v>0</v>
      </c>
    </row>
    <row r="38" spans="2:11" x14ac:dyDescent="0.25">
      <c r="B38" s="1078"/>
      <c r="C38" s="1079"/>
      <c r="D38" s="1077"/>
      <c r="E38" s="1077"/>
      <c r="F38" s="1077"/>
      <c r="G38" s="1077"/>
      <c r="H38" s="1081"/>
      <c r="I38" s="1081"/>
      <c r="J38" s="1081"/>
      <c r="K38" s="1081"/>
    </row>
    <row r="39" spans="2:11" x14ac:dyDescent="0.25">
      <c r="B39" s="1078" t="s">
        <v>313</v>
      </c>
      <c r="C39" s="1079" t="s">
        <v>666</v>
      </c>
      <c r="D39" s="1076">
        <v>0</v>
      </c>
      <c r="E39" s="1076">
        <v>0</v>
      </c>
      <c r="F39" s="1076">
        <v>0</v>
      </c>
      <c r="G39" s="1076">
        <v>0</v>
      </c>
      <c r="H39" s="1080">
        <v>0</v>
      </c>
      <c r="I39" s="1080">
        <v>0</v>
      </c>
      <c r="J39" s="1080">
        <v>0</v>
      </c>
      <c r="K39" s="1080">
        <v>0</v>
      </c>
    </row>
    <row r="40" spans="2:11" x14ac:dyDescent="0.25">
      <c r="B40" s="1078"/>
      <c r="C40" s="1079"/>
      <c r="D40" s="1077"/>
      <c r="E40" s="1077"/>
      <c r="F40" s="1077"/>
      <c r="G40" s="1077"/>
      <c r="H40" s="1081"/>
      <c r="I40" s="1081"/>
      <c r="J40" s="1081"/>
      <c r="K40" s="1081"/>
    </row>
    <row r="41" spans="2:11" x14ac:dyDescent="0.25">
      <c r="B41" s="1078" t="s">
        <v>315</v>
      </c>
      <c r="C41" s="1079" t="s">
        <v>667</v>
      </c>
      <c r="D41" s="1076">
        <v>128541890.67</v>
      </c>
      <c r="E41" s="1076">
        <v>155571865.06</v>
      </c>
      <c r="F41" s="1076">
        <v>108877585.14</v>
      </c>
      <c r="G41" s="1076">
        <v>96518452.589999989</v>
      </c>
      <c r="H41" s="1076">
        <v>44849156.8015</v>
      </c>
      <c r="I41" s="1076">
        <v>57811323.390000001</v>
      </c>
      <c r="J41" s="1076">
        <v>40363489.258999996</v>
      </c>
      <c r="K41" s="1076">
        <v>35972479.391500004</v>
      </c>
    </row>
    <row r="42" spans="2:11" x14ac:dyDescent="0.25">
      <c r="B42" s="1078"/>
      <c r="C42" s="1079"/>
      <c r="D42" s="1077"/>
      <c r="E42" s="1077"/>
      <c r="F42" s="1077"/>
      <c r="G42" s="1077"/>
      <c r="H42" s="1077"/>
      <c r="I42" s="1077"/>
      <c r="J42" s="1077"/>
      <c r="K42" s="1077"/>
    </row>
    <row r="43" spans="2:11" x14ac:dyDescent="0.25">
      <c r="B43" s="1072" t="s">
        <v>668</v>
      </c>
      <c r="C43" s="1073"/>
      <c r="D43" s="1073"/>
      <c r="E43" s="1073"/>
      <c r="F43" s="1073"/>
      <c r="G43" s="1073"/>
      <c r="H43" s="1073"/>
      <c r="I43" s="1073"/>
      <c r="J43" s="1073"/>
      <c r="K43" s="1074"/>
    </row>
    <row r="44" spans="2:11" x14ac:dyDescent="0.25">
      <c r="B44" s="193" t="s">
        <v>669</v>
      </c>
      <c r="C44" s="148" t="s">
        <v>670</v>
      </c>
      <c r="D44" s="1075"/>
      <c r="E44" s="1075"/>
      <c r="F44" s="1075"/>
      <c r="G44" s="1075"/>
      <c r="H44" s="732">
        <v>2690650181.6844001</v>
      </c>
      <c r="I44" s="732">
        <v>2935392597.1323004</v>
      </c>
      <c r="J44" s="732">
        <v>3340860254.2165003</v>
      </c>
      <c r="K44" s="732">
        <v>3525639084.0813003</v>
      </c>
    </row>
    <row r="45" spans="2:11" x14ac:dyDescent="0.25">
      <c r="B45" s="193">
        <v>22</v>
      </c>
      <c r="C45" s="148" t="s">
        <v>671</v>
      </c>
      <c r="D45" s="1075"/>
      <c r="E45" s="1075"/>
      <c r="F45" s="1075"/>
      <c r="G45" s="1075"/>
      <c r="H45" s="732">
        <v>1925821306.0785</v>
      </c>
      <c r="I45" s="732">
        <v>2053202943.141</v>
      </c>
      <c r="J45" s="732">
        <v>2381893445.2635002</v>
      </c>
      <c r="K45" s="732">
        <v>2435353825.895</v>
      </c>
    </row>
    <row r="46" spans="2:11" x14ac:dyDescent="0.25">
      <c r="B46" s="193">
        <v>23</v>
      </c>
      <c r="C46" s="148" t="s">
        <v>672</v>
      </c>
      <c r="D46" s="1075"/>
      <c r="E46" s="1075"/>
      <c r="F46" s="1075"/>
      <c r="G46" s="1075"/>
      <c r="H46" s="737">
        <v>1.3971442590191825</v>
      </c>
      <c r="I46" s="737">
        <v>1.4296651029740499</v>
      </c>
      <c r="J46" s="737">
        <v>1.4026069305744755</v>
      </c>
      <c r="K46" s="737">
        <v>1.4476906996401713</v>
      </c>
    </row>
    <row r="48" spans="2:11" x14ac:dyDescent="0.25">
      <c r="B48" s="130"/>
    </row>
  </sheetData>
  <mergeCells count="56">
    <mergeCell ref="D20:G20"/>
    <mergeCell ref="D7:G7"/>
    <mergeCell ref="H7:K7"/>
    <mergeCell ref="B10:K10"/>
    <mergeCell ref="D11:G11"/>
    <mergeCell ref="B12:K12"/>
    <mergeCell ref="D27:G27"/>
    <mergeCell ref="B28:K28"/>
    <mergeCell ref="B32:B33"/>
    <mergeCell ref="C32:C33"/>
    <mergeCell ref="D32:G33"/>
    <mergeCell ref="H32:H33"/>
    <mergeCell ref="I32:I33"/>
    <mergeCell ref="J32:J33"/>
    <mergeCell ref="K32:K33"/>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K37:K38"/>
    <mergeCell ref="B39:B40"/>
    <mergeCell ref="C39:C40"/>
    <mergeCell ref="D39:D40"/>
    <mergeCell ref="E39:E40"/>
    <mergeCell ref="F39:F40"/>
    <mergeCell ref="G39:G40"/>
    <mergeCell ref="H39:H40"/>
    <mergeCell ref="I39:I40"/>
    <mergeCell ref="J39:J40"/>
    <mergeCell ref="K39:K40"/>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14A6E-A155-4DD5-9C6F-F0D24327BDC3}">
  <sheetPr codeName="Sheet36"/>
  <dimension ref="A3:D13"/>
  <sheetViews>
    <sheetView workbookViewId="0"/>
  </sheetViews>
  <sheetFormatPr defaultColWidth="9.140625" defaultRowHeight="15" x14ac:dyDescent="0.25"/>
  <cols>
    <col min="1" max="2" width="9.140625" style="1"/>
    <col min="3" max="3" width="65.28515625" style="1" customWidth="1"/>
    <col min="4" max="4" width="25.140625" style="1" customWidth="1"/>
    <col min="5" max="16384" width="9.140625" style="1"/>
  </cols>
  <sheetData>
    <row r="3" spans="1:4" x14ac:dyDescent="0.25">
      <c r="B3" s="192" t="s">
        <v>615</v>
      </c>
    </row>
    <row r="4" spans="1:4" x14ac:dyDescent="0.25">
      <c r="B4" s="92" t="s">
        <v>673</v>
      </c>
    </row>
    <row r="5" spans="1:4" ht="15.75" x14ac:dyDescent="0.25">
      <c r="B5" s="188"/>
    </row>
    <row r="6" spans="1:4" ht="30" x14ac:dyDescent="0.25">
      <c r="B6" s="16" t="s">
        <v>114</v>
      </c>
      <c r="C6" s="1093" t="s">
        <v>123</v>
      </c>
      <c r="D6" s="1094"/>
    </row>
    <row r="7" spans="1:4" ht="31.5" x14ac:dyDescent="0.25">
      <c r="A7" s="159"/>
      <c r="B7" s="16" t="s">
        <v>117</v>
      </c>
      <c r="C7" s="194" t="s">
        <v>674</v>
      </c>
      <c r="D7" s="194"/>
    </row>
    <row r="8" spans="1:4" ht="15.75" x14ac:dyDescent="0.25">
      <c r="A8" s="159"/>
      <c r="B8" s="16" t="s">
        <v>118</v>
      </c>
      <c r="C8" s="194" t="s">
        <v>675</v>
      </c>
      <c r="D8" s="194"/>
    </row>
    <row r="9" spans="1:4" ht="15.75" x14ac:dyDescent="0.25">
      <c r="A9" s="159"/>
      <c r="B9" s="143" t="s">
        <v>148</v>
      </c>
      <c r="C9" s="194" t="s">
        <v>676</v>
      </c>
      <c r="D9" s="194"/>
    </row>
    <row r="10" spans="1:4" ht="31.5" x14ac:dyDescent="0.25">
      <c r="A10" s="159"/>
      <c r="B10" s="16" t="s">
        <v>133</v>
      </c>
      <c r="C10" s="194" t="s">
        <v>677</v>
      </c>
      <c r="D10" s="194"/>
    </row>
    <row r="11" spans="1:4" ht="15.75" x14ac:dyDescent="0.25">
      <c r="A11" s="159"/>
      <c r="B11" s="143" t="s">
        <v>135</v>
      </c>
      <c r="C11" s="194" t="s">
        <v>678</v>
      </c>
      <c r="D11" s="194"/>
    </row>
    <row r="12" spans="1:4" ht="15.75" x14ac:dyDescent="0.25">
      <c r="A12" s="159"/>
      <c r="B12" s="16" t="s">
        <v>138</v>
      </c>
      <c r="C12" s="194" t="s">
        <v>679</v>
      </c>
      <c r="D12" s="194"/>
    </row>
    <row r="13" spans="1:4" ht="47.25" x14ac:dyDescent="0.25">
      <c r="A13" s="159"/>
      <c r="B13" s="16" t="s">
        <v>141</v>
      </c>
      <c r="C13" s="194" t="s">
        <v>680</v>
      </c>
      <c r="D13" s="194"/>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06E27-8F6E-43AA-A180-054DFFB615FD}">
  <sheetPr codeName="Sheet37"/>
  <dimension ref="B2:H44"/>
  <sheetViews>
    <sheetView workbookViewId="0">
      <selection activeCell="E12" sqref="E12"/>
    </sheetView>
  </sheetViews>
  <sheetFormatPr defaultColWidth="9.140625" defaultRowHeight="15" x14ac:dyDescent="0.25"/>
  <cols>
    <col min="1" max="1" width="3.7109375" style="1" customWidth="1"/>
    <col min="2" max="2" width="9.140625" style="1"/>
    <col min="3" max="3" width="39.28515625" style="1" customWidth="1"/>
    <col min="4" max="4" width="22.28515625" style="1" customWidth="1"/>
    <col min="5" max="5" width="16" style="1" customWidth="1"/>
    <col min="6" max="6" width="18.28515625" style="1" customWidth="1"/>
    <col min="7" max="7" width="12.5703125" style="1" customWidth="1"/>
    <col min="8" max="8" width="17.85546875" style="1" customWidth="1"/>
    <col min="9" max="9" width="16.85546875" style="1" customWidth="1"/>
    <col min="10" max="10" width="18.5703125" style="1" customWidth="1"/>
    <col min="11" max="16384" width="9.140625" style="1"/>
  </cols>
  <sheetData>
    <row r="2" spans="2:8" ht="16.5" x14ac:dyDescent="0.25">
      <c r="B2" s="195" t="s">
        <v>616</v>
      </c>
    </row>
    <row r="3" spans="2:8" ht="15.75" x14ac:dyDescent="0.25">
      <c r="B3" s="188" t="s">
        <v>681</v>
      </c>
    </row>
    <row r="4" spans="2:8" s="92" customFormat="1" ht="15.75" thickBot="1" x14ac:dyDescent="0.3"/>
    <row r="5" spans="2:8" ht="15.75" thickBot="1" x14ac:dyDescent="0.3">
      <c r="B5" s="1098"/>
      <c r="C5" s="1099"/>
      <c r="D5" s="196" t="s">
        <v>7</v>
      </c>
      <c r="E5" s="196" t="s">
        <v>8</v>
      </c>
      <c r="F5" s="197" t="s">
        <v>9</v>
      </c>
      <c r="G5" s="198" t="s">
        <v>46</v>
      </c>
      <c r="H5" s="199" t="s">
        <v>47</v>
      </c>
    </row>
    <row r="6" spans="2:8" ht="15.75" customHeight="1" thickBot="1" x14ac:dyDescent="0.3">
      <c r="B6" s="1100" t="s">
        <v>682</v>
      </c>
      <c r="C6" s="1101"/>
      <c r="D6" s="1104" t="s">
        <v>683</v>
      </c>
      <c r="E6" s="1105"/>
      <c r="F6" s="1105"/>
      <c r="G6" s="1106"/>
      <c r="H6" s="1107" t="s">
        <v>684</v>
      </c>
    </row>
    <row r="7" spans="2:8" ht="15" customHeight="1" thickBot="1" x14ac:dyDescent="0.3">
      <c r="B7" s="1102"/>
      <c r="C7" s="1103"/>
      <c r="D7" s="200" t="s">
        <v>685</v>
      </c>
      <c r="E7" s="200" t="s">
        <v>686</v>
      </c>
      <c r="F7" s="200" t="s">
        <v>687</v>
      </c>
      <c r="G7" s="201" t="s">
        <v>688</v>
      </c>
      <c r="H7" s="1108"/>
    </row>
    <row r="8" spans="2:8" ht="15.75" thickBot="1" x14ac:dyDescent="0.3">
      <c r="B8" s="202" t="s">
        <v>689</v>
      </c>
      <c r="C8" s="203"/>
      <c r="D8" s="203"/>
      <c r="E8" s="204"/>
      <c r="F8" s="203"/>
      <c r="G8" s="203"/>
      <c r="H8" s="205"/>
    </row>
    <row r="9" spans="2:8" ht="15.75" thickBot="1" x14ac:dyDescent="0.3">
      <c r="B9" s="738">
        <v>1</v>
      </c>
      <c r="C9" s="739" t="s">
        <v>690</v>
      </c>
      <c r="D9" s="780">
        <v>398930545.10054302</v>
      </c>
      <c r="E9" s="775">
        <v>0</v>
      </c>
      <c r="F9" s="763">
        <v>0</v>
      </c>
      <c r="G9" s="740">
        <v>75000000</v>
      </c>
      <c r="H9" s="741">
        <v>473930545.10054302</v>
      </c>
    </row>
    <row r="10" spans="2:8" ht="15.75" thickBot="1" x14ac:dyDescent="0.3">
      <c r="B10" s="742">
        <v>2</v>
      </c>
      <c r="C10" s="743" t="s">
        <v>691</v>
      </c>
      <c r="D10" s="777">
        <v>398930545.10054302</v>
      </c>
      <c r="E10" s="777">
        <v>0</v>
      </c>
      <c r="F10" s="778">
        <v>0</v>
      </c>
      <c r="G10" s="744">
        <v>75000000</v>
      </c>
      <c r="H10" s="745">
        <v>473930545.10054302</v>
      </c>
    </row>
    <row r="11" spans="2:8" ht="15.75" thickBot="1" x14ac:dyDescent="0.3">
      <c r="B11" s="742">
        <v>3</v>
      </c>
      <c r="C11" s="743" t="s">
        <v>692</v>
      </c>
      <c r="D11" s="746"/>
      <c r="E11" s="777">
        <v>0</v>
      </c>
      <c r="F11" s="778">
        <v>0</v>
      </c>
      <c r="G11" s="744">
        <v>0</v>
      </c>
      <c r="H11" s="745">
        <v>0</v>
      </c>
    </row>
    <row r="12" spans="2:8" ht="15.75" thickBot="1" x14ac:dyDescent="0.3">
      <c r="B12" s="747">
        <v>4</v>
      </c>
      <c r="C12" s="739" t="s">
        <v>693</v>
      </c>
      <c r="D12" s="746"/>
      <c r="E12" s="775">
        <v>2348215688.0898652</v>
      </c>
      <c r="F12" s="763">
        <v>49577915.019999906</v>
      </c>
      <c r="G12" s="748">
        <v>5778273.9899999993</v>
      </c>
      <c r="H12" s="749">
        <v>2236578601.4243722</v>
      </c>
    </row>
    <row r="13" spans="2:8" ht="15.75" thickBot="1" x14ac:dyDescent="0.3">
      <c r="B13" s="742">
        <v>5</v>
      </c>
      <c r="C13" s="743" t="s">
        <v>642</v>
      </c>
      <c r="D13" s="746"/>
      <c r="E13" s="776">
        <v>1455721692.709866</v>
      </c>
      <c r="F13" s="765">
        <v>0</v>
      </c>
      <c r="G13" s="744">
        <v>0</v>
      </c>
      <c r="H13" s="745">
        <v>1382935608.0743728</v>
      </c>
    </row>
    <row r="14" spans="2:8" ht="15.75" thickBot="1" x14ac:dyDescent="0.3">
      <c r="B14" s="742">
        <v>6</v>
      </c>
      <c r="C14" s="743" t="s">
        <v>643</v>
      </c>
      <c r="D14" s="746"/>
      <c r="E14" s="776">
        <v>892493995.37999928</v>
      </c>
      <c r="F14" s="765">
        <v>49577915.019999906</v>
      </c>
      <c r="G14" s="744">
        <v>5778273.9899999993</v>
      </c>
      <c r="H14" s="745">
        <v>853642993.34999931</v>
      </c>
    </row>
    <row r="15" spans="2:8" ht="15.75" thickBot="1" x14ac:dyDescent="0.3">
      <c r="B15" s="747">
        <v>7</v>
      </c>
      <c r="C15" s="739" t="s">
        <v>694</v>
      </c>
      <c r="D15" s="746"/>
      <c r="E15" s="775">
        <v>2438828266.3499985</v>
      </c>
      <c r="F15" s="763">
        <v>194997933.77000001</v>
      </c>
      <c r="G15" s="748">
        <v>458690073.99000001</v>
      </c>
      <c r="H15" s="749">
        <v>1086064980.1999996</v>
      </c>
    </row>
    <row r="16" spans="2:8" ht="15.75" thickBot="1" x14ac:dyDescent="0.3">
      <c r="B16" s="742">
        <v>8</v>
      </c>
      <c r="C16" s="743" t="s">
        <v>695</v>
      </c>
      <c r="D16" s="746"/>
      <c r="E16" s="779">
        <v>231874373.38000005</v>
      </c>
      <c r="F16" s="765">
        <v>0</v>
      </c>
      <c r="G16" s="744">
        <v>0</v>
      </c>
      <c r="H16" s="745">
        <v>61278424.780000024</v>
      </c>
    </row>
    <row r="17" spans="2:8" ht="15.75" thickBot="1" x14ac:dyDescent="0.3">
      <c r="B17" s="742">
        <v>9</v>
      </c>
      <c r="C17" s="750" t="s">
        <v>696</v>
      </c>
      <c r="D17" s="746"/>
      <c r="E17" s="776">
        <v>2206953892.9699984</v>
      </c>
      <c r="F17" s="765">
        <v>194997933.77000001</v>
      </c>
      <c r="G17" s="744">
        <v>458690073.99000001</v>
      </c>
      <c r="H17" s="745">
        <v>1024786555.4199996</v>
      </c>
    </row>
    <row r="18" spans="2:8" ht="15.75" thickBot="1" x14ac:dyDescent="0.3">
      <c r="B18" s="747">
        <v>10</v>
      </c>
      <c r="C18" s="739" t="s">
        <v>697</v>
      </c>
      <c r="D18" s="746"/>
      <c r="E18" s="775">
        <v>0</v>
      </c>
      <c r="F18" s="763">
        <v>0</v>
      </c>
      <c r="G18" s="748">
        <v>0</v>
      </c>
      <c r="H18" s="749">
        <v>0</v>
      </c>
    </row>
    <row r="19" spans="2:8" ht="15.75" thickBot="1" x14ac:dyDescent="0.3">
      <c r="B19" s="747">
        <v>11</v>
      </c>
      <c r="C19" s="739" t="s">
        <v>698</v>
      </c>
      <c r="D19" s="775">
        <v>89001.415664481756</v>
      </c>
      <c r="E19" s="775">
        <v>164894115.4663229</v>
      </c>
      <c r="F19" s="763">
        <v>0</v>
      </c>
      <c r="G19" s="748">
        <v>0</v>
      </c>
      <c r="H19" s="749">
        <v>0</v>
      </c>
    </row>
    <row r="20" spans="2:8" ht="15.75" thickBot="1" x14ac:dyDescent="0.3">
      <c r="B20" s="742">
        <v>12</v>
      </c>
      <c r="C20" s="743" t="s">
        <v>699</v>
      </c>
      <c r="D20" s="776">
        <v>89001.415664481756</v>
      </c>
      <c r="E20" s="746"/>
      <c r="F20" s="773"/>
      <c r="G20" s="774"/>
      <c r="H20" s="751"/>
    </row>
    <row r="21" spans="2:8" ht="45.75" thickBot="1" x14ac:dyDescent="0.3">
      <c r="B21" s="742">
        <v>13</v>
      </c>
      <c r="C21" s="743" t="s">
        <v>700</v>
      </c>
      <c r="D21" s="746"/>
      <c r="E21" s="776">
        <v>164894115.4663229</v>
      </c>
      <c r="F21" s="765">
        <v>0</v>
      </c>
      <c r="G21" s="744">
        <v>0</v>
      </c>
      <c r="H21" s="745">
        <v>0</v>
      </c>
    </row>
    <row r="22" spans="2:8" ht="15.75" thickBot="1" x14ac:dyDescent="0.3">
      <c r="B22" s="752">
        <v>14</v>
      </c>
      <c r="C22" s="753" t="s">
        <v>701</v>
      </c>
      <c r="D22" s="754"/>
      <c r="E22" s="754"/>
      <c r="F22" s="755"/>
      <c r="G22" s="756"/>
      <c r="H22" s="757">
        <v>3796574126.7249146</v>
      </c>
    </row>
    <row r="23" spans="2:8" ht="23.25" customHeight="1" thickBot="1" x14ac:dyDescent="0.3">
      <c r="B23" s="1109" t="s">
        <v>702</v>
      </c>
      <c r="C23" s="1110"/>
      <c r="D23" s="1110"/>
      <c r="E23" s="1110"/>
      <c r="F23" s="1110"/>
      <c r="G23" s="1110"/>
      <c r="H23" s="1111"/>
    </row>
    <row r="24" spans="2:8" ht="15.75" thickBot="1" x14ac:dyDescent="0.3">
      <c r="B24" s="747">
        <v>15</v>
      </c>
      <c r="C24" s="739" t="s">
        <v>639</v>
      </c>
      <c r="D24" s="758"/>
      <c r="E24" s="759"/>
      <c r="F24" s="760"/>
      <c r="G24" s="761"/>
      <c r="H24" s="749"/>
    </row>
    <row r="25" spans="2:8" ht="45.75" thickBot="1" x14ac:dyDescent="0.3">
      <c r="B25" s="747" t="s">
        <v>703</v>
      </c>
      <c r="C25" s="739" t="s">
        <v>704</v>
      </c>
      <c r="D25" s="762"/>
      <c r="E25" s="775">
        <v>0</v>
      </c>
      <c r="F25" s="763">
        <v>0</v>
      </c>
      <c r="G25" s="763">
        <v>0</v>
      </c>
      <c r="H25" s="749">
        <v>0</v>
      </c>
    </row>
    <row r="26" spans="2:8" ht="30.75" thickBot="1" x14ac:dyDescent="0.3">
      <c r="B26" s="747">
        <v>16</v>
      </c>
      <c r="C26" s="739" t="s">
        <v>705</v>
      </c>
      <c r="D26" s="758"/>
      <c r="E26" s="775">
        <v>45754177.126925565</v>
      </c>
      <c r="F26" s="763">
        <v>0</v>
      </c>
      <c r="G26" s="763">
        <v>0</v>
      </c>
      <c r="H26" s="749">
        <v>22877088.563462783</v>
      </c>
    </row>
    <row r="27" spans="2:8" ht="15.75" thickBot="1" x14ac:dyDescent="0.3">
      <c r="B27" s="747">
        <v>17</v>
      </c>
      <c r="C27" s="739" t="s">
        <v>706</v>
      </c>
      <c r="D27" s="758"/>
      <c r="E27" s="775">
        <v>284830530.61005193</v>
      </c>
      <c r="F27" s="763">
        <v>233246582.68003225</v>
      </c>
      <c r="G27" s="763">
        <v>2653517623.4699569</v>
      </c>
      <c r="H27" s="749">
        <v>2465893940.9630089</v>
      </c>
    </row>
    <row r="28" spans="2:8" ht="60.75" thickBot="1" x14ac:dyDescent="0.3">
      <c r="B28" s="742">
        <v>18</v>
      </c>
      <c r="C28" s="764" t="s">
        <v>707</v>
      </c>
      <c r="D28" s="758"/>
      <c r="E28" s="776">
        <v>0</v>
      </c>
      <c r="F28" s="765">
        <v>0</v>
      </c>
      <c r="G28" s="765">
        <v>0</v>
      </c>
      <c r="H28" s="745">
        <v>0</v>
      </c>
    </row>
    <row r="29" spans="2:8" ht="60.75" thickBot="1" x14ac:dyDescent="0.3">
      <c r="B29" s="742">
        <v>19</v>
      </c>
      <c r="C29" s="743" t="s">
        <v>708</v>
      </c>
      <c r="D29" s="758"/>
      <c r="E29" s="776">
        <v>7721670.1600000039</v>
      </c>
      <c r="F29" s="765">
        <v>5884845.2699999968</v>
      </c>
      <c r="G29" s="765">
        <v>114656795.76000001</v>
      </c>
      <c r="H29" s="745">
        <v>118371385.411</v>
      </c>
    </row>
    <row r="30" spans="2:8" ht="60.75" thickBot="1" x14ac:dyDescent="0.3">
      <c r="B30" s="742">
        <v>20</v>
      </c>
      <c r="C30" s="743" t="s">
        <v>709</v>
      </c>
      <c r="D30" s="758"/>
      <c r="E30" s="776">
        <v>205748425.77005196</v>
      </c>
      <c r="F30" s="765">
        <v>194959589.19003204</v>
      </c>
      <c r="G30" s="765">
        <v>1489556168.2499728</v>
      </c>
      <c r="H30" s="745">
        <v>1477644871.3560185</v>
      </c>
    </row>
    <row r="31" spans="2:8" ht="60.75" thickBot="1" x14ac:dyDescent="0.3">
      <c r="B31" s="742">
        <v>21</v>
      </c>
      <c r="C31" s="766" t="s">
        <v>710</v>
      </c>
      <c r="D31" s="758"/>
      <c r="E31" s="776">
        <v>0</v>
      </c>
      <c r="F31" s="765">
        <v>0</v>
      </c>
      <c r="G31" s="765">
        <v>0</v>
      </c>
      <c r="H31" s="745">
        <v>0</v>
      </c>
    </row>
    <row r="32" spans="2:8" ht="30.75" thickBot="1" x14ac:dyDescent="0.3">
      <c r="B32" s="742">
        <v>22</v>
      </c>
      <c r="C32" s="743" t="s">
        <v>711</v>
      </c>
      <c r="D32" s="758"/>
      <c r="E32" s="776">
        <v>23463834.359999985</v>
      </c>
      <c r="F32" s="765">
        <v>26376892.400000222</v>
      </c>
      <c r="G32" s="765">
        <v>1049257544.7499843</v>
      </c>
      <c r="H32" s="745">
        <v>862035348.75049007</v>
      </c>
    </row>
    <row r="33" spans="2:8" ht="60.75" thickBot="1" x14ac:dyDescent="0.3">
      <c r="B33" s="742">
        <v>23</v>
      </c>
      <c r="C33" s="766" t="s">
        <v>710</v>
      </c>
      <c r="D33" s="758"/>
      <c r="E33" s="776">
        <v>23463834.359999985</v>
      </c>
      <c r="F33" s="765">
        <v>26376892.400000222</v>
      </c>
      <c r="G33" s="765">
        <v>1049257544.7499843</v>
      </c>
      <c r="H33" s="745">
        <v>862035348.75049007</v>
      </c>
    </row>
    <row r="34" spans="2:8" ht="75.75" thickBot="1" x14ac:dyDescent="0.3">
      <c r="B34" s="742">
        <v>24</v>
      </c>
      <c r="C34" s="743" t="s">
        <v>712</v>
      </c>
      <c r="D34" s="758"/>
      <c r="E34" s="776">
        <v>47896600.32</v>
      </c>
      <c r="F34" s="765">
        <v>6025255.8200000003</v>
      </c>
      <c r="G34" s="765">
        <v>47114.709999999985</v>
      </c>
      <c r="H34" s="745">
        <v>7842335.4455000004</v>
      </c>
    </row>
    <row r="35" spans="2:8" ht="15.75" thickBot="1" x14ac:dyDescent="0.3">
      <c r="B35" s="747">
        <v>25</v>
      </c>
      <c r="C35" s="739" t="s">
        <v>713</v>
      </c>
      <c r="D35" s="758"/>
      <c r="E35" s="775">
        <v>0</v>
      </c>
      <c r="F35" s="763">
        <v>0</v>
      </c>
      <c r="G35" s="763">
        <v>0</v>
      </c>
      <c r="H35" s="763">
        <v>0</v>
      </c>
    </row>
    <row r="36" spans="2:8" ht="15.75" thickBot="1" x14ac:dyDescent="0.3">
      <c r="B36" s="747">
        <v>26</v>
      </c>
      <c r="C36" s="739" t="s">
        <v>714</v>
      </c>
      <c r="D36" s="758"/>
      <c r="E36" s="781">
        <f>SUM(E37,E38,E39,E40,E41)</f>
        <v>3898934.2479095184</v>
      </c>
      <c r="F36" s="781">
        <f>SUM(F37,F38,F39,F40,F41)</f>
        <v>0</v>
      </c>
      <c r="G36" s="781">
        <f>SUM(G37,G38,G39,G40,G41)</f>
        <v>116515730.07751751</v>
      </c>
      <c r="H36" s="763">
        <f>SUM(H37,H38,H39,H40,H41)</f>
        <v>3898934.2479095184</v>
      </c>
    </row>
    <row r="37" spans="2:8" ht="15.75" thickBot="1" x14ac:dyDescent="0.3">
      <c r="B37" s="742">
        <v>27</v>
      </c>
      <c r="C37" s="743" t="s">
        <v>715</v>
      </c>
      <c r="D37" s="758"/>
      <c r="E37" s="758"/>
      <c r="F37" s="767"/>
      <c r="G37" s="765">
        <v>0</v>
      </c>
      <c r="H37" s="768">
        <v>0</v>
      </c>
    </row>
    <row r="38" spans="2:8" ht="45.75" thickBot="1" x14ac:dyDescent="0.3">
      <c r="B38" s="742">
        <v>28</v>
      </c>
      <c r="C38" s="743" t="s">
        <v>716</v>
      </c>
      <c r="D38" s="758"/>
      <c r="E38" s="1095">
        <v>0</v>
      </c>
      <c r="F38" s="1096">
        <v>0</v>
      </c>
      <c r="G38" s="1097">
        <v>0</v>
      </c>
      <c r="H38" s="745">
        <v>0</v>
      </c>
    </row>
    <row r="39" spans="2:8" ht="15.75" thickBot="1" x14ac:dyDescent="0.3">
      <c r="B39" s="742">
        <v>29</v>
      </c>
      <c r="C39" s="743" t="s">
        <v>717</v>
      </c>
      <c r="D39" s="769"/>
      <c r="E39" s="1095">
        <v>0</v>
      </c>
      <c r="F39" s="1096"/>
      <c r="G39" s="1097"/>
      <c r="H39" s="745">
        <v>0</v>
      </c>
    </row>
    <row r="40" spans="2:8" ht="30.75" thickBot="1" x14ac:dyDescent="0.3">
      <c r="B40" s="742">
        <v>30</v>
      </c>
      <c r="C40" s="743" t="s">
        <v>718</v>
      </c>
      <c r="D40" s="758"/>
      <c r="E40" s="1095">
        <v>3898934.2479095184</v>
      </c>
      <c r="F40" s="1096"/>
      <c r="G40" s="1097"/>
      <c r="H40" s="745">
        <v>3898934.2479095184</v>
      </c>
    </row>
    <row r="41" spans="2:8" ht="30.75" thickBot="1" x14ac:dyDescent="0.3">
      <c r="B41" s="742">
        <v>31</v>
      </c>
      <c r="C41" s="743" t="s">
        <v>719</v>
      </c>
      <c r="D41" s="758"/>
      <c r="E41" s="782">
        <v>0</v>
      </c>
      <c r="F41" s="783">
        <v>0</v>
      </c>
      <c r="G41" s="765">
        <v>116515730.07751751</v>
      </c>
      <c r="H41" s="745"/>
    </row>
    <row r="42" spans="2:8" ht="15.75" thickBot="1" x14ac:dyDescent="0.3">
      <c r="B42" s="747">
        <v>32</v>
      </c>
      <c r="C42" s="739" t="s">
        <v>720</v>
      </c>
      <c r="D42" s="758"/>
      <c r="E42" s="784">
        <v>697473047.33994865</v>
      </c>
      <c r="F42" s="770">
        <v>0</v>
      </c>
      <c r="G42" s="770">
        <v>0</v>
      </c>
      <c r="H42" s="771">
        <v>31373664.672497436</v>
      </c>
    </row>
    <row r="43" spans="2:8" ht="15.75" thickBot="1" x14ac:dyDescent="0.3">
      <c r="B43" s="752">
        <v>33</v>
      </c>
      <c r="C43" s="753" t="s">
        <v>721</v>
      </c>
      <c r="D43" s="754"/>
      <c r="E43" s="754"/>
      <c r="F43" s="755"/>
      <c r="G43" s="772"/>
      <c r="H43" s="757">
        <v>2640559358.5243959</v>
      </c>
    </row>
    <row r="44" spans="2:8" ht="15.75" thickBot="1" x14ac:dyDescent="0.3">
      <c r="B44" s="206">
        <v>34</v>
      </c>
      <c r="C44" s="209" t="s">
        <v>722</v>
      </c>
      <c r="D44" s="207"/>
      <c r="E44" s="207"/>
      <c r="F44" s="208"/>
      <c r="G44" s="208"/>
      <c r="H44" s="785">
        <v>1.4377916233803303</v>
      </c>
    </row>
  </sheetData>
  <mergeCells count="8">
    <mergeCell ref="H6:H7"/>
    <mergeCell ref="B23:H23"/>
    <mergeCell ref="E38:G38"/>
    <mergeCell ref="E39:G39"/>
    <mergeCell ref="E40:G40"/>
    <mergeCell ref="B5:C5"/>
    <mergeCell ref="B6:C7"/>
    <mergeCell ref="D6:G6"/>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C0EDE-1588-4932-B4A3-C053E5E711A7}">
  <sheetPr codeName="Sheet39">
    <pageSetUpPr fitToPage="1"/>
  </sheetPr>
  <dimension ref="B2:S12"/>
  <sheetViews>
    <sheetView workbookViewId="0"/>
  </sheetViews>
  <sheetFormatPr defaultColWidth="9.140625" defaultRowHeight="15" x14ac:dyDescent="0.25"/>
  <cols>
    <col min="1" max="1" width="5.7109375" style="1" customWidth="1"/>
    <col min="2" max="2" width="6.7109375" style="1" customWidth="1"/>
    <col min="3" max="9" width="9.140625" style="1"/>
    <col min="10" max="11" width="9.140625" style="1" customWidth="1"/>
    <col min="12" max="12" width="19.5703125" style="1" customWidth="1"/>
    <col min="13" max="17" width="9.140625" style="1" hidden="1" customWidth="1"/>
    <col min="18" max="19" width="7.85546875" style="1" customWidth="1"/>
    <col min="20" max="16384" width="9.140625" style="1"/>
  </cols>
  <sheetData>
    <row r="2" spans="2:19" x14ac:dyDescent="0.25">
      <c r="B2" s="228" t="s">
        <v>766</v>
      </c>
    </row>
    <row r="4" spans="2:19" x14ac:dyDescent="0.25">
      <c r="B4" s="1113" t="s">
        <v>780</v>
      </c>
      <c r="C4" s="1113"/>
      <c r="D4" s="1113"/>
      <c r="E4" s="1113"/>
      <c r="F4" s="1113"/>
      <c r="G4" s="1113"/>
      <c r="H4" s="1113"/>
      <c r="I4" s="1113"/>
      <c r="J4" s="1113"/>
      <c r="K4" s="1113"/>
      <c r="L4" s="1113"/>
      <c r="M4" s="1113"/>
      <c r="N4" s="1113"/>
      <c r="O4" s="1113"/>
      <c r="P4" s="1113"/>
      <c r="Q4" s="1113"/>
      <c r="R4" s="1113"/>
      <c r="S4" s="1113"/>
    </row>
    <row r="5" spans="2:19" x14ac:dyDescent="0.25">
      <c r="B5" s="1114" t="s">
        <v>781</v>
      </c>
      <c r="C5" s="1114"/>
      <c r="D5" s="1114"/>
      <c r="E5" s="1114"/>
      <c r="F5" s="1114"/>
      <c r="G5" s="1114"/>
      <c r="H5" s="1114"/>
      <c r="I5" s="1114"/>
      <c r="J5" s="1114"/>
      <c r="K5" s="1114"/>
      <c r="L5" s="1114"/>
      <c r="M5" s="1114"/>
      <c r="N5" s="1114"/>
      <c r="O5" s="1114"/>
      <c r="P5" s="1114"/>
      <c r="Q5" s="1114"/>
      <c r="R5" s="1114"/>
      <c r="S5" s="1114"/>
    </row>
    <row r="6" spans="2:19" ht="34.5" customHeight="1" x14ac:dyDescent="0.25">
      <c r="B6" s="42" t="s">
        <v>117</v>
      </c>
      <c r="C6" s="1112" t="s">
        <v>782</v>
      </c>
      <c r="D6" s="1112"/>
      <c r="E6" s="1112"/>
      <c r="F6" s="1112"/>
      <c r="G6" s="1112"/>
      <c r="H6" s="1112"/>
      <c r="I6" s="1112"/>
      <c r="J6" s="1112"/>
      <c r="K6" s="1112"/>
      <c r="L6" s="1112"/>
      <c r="M6" s="1112"/>
      <c r="N6" s="1112"/>
      <c r="O6" s="1112"/>
      <c r="P6" s="1112"/>
      <c r="Q6" s="1112"/>
      <c r="R6" s="1112"/>
      <c r="S6" s="1112"/>
    </row>
    <row r="7" spans="2:19" x14ac:dyDescent="0.25">
      <c r="B7" s="1004" t="s">
        <v>118</v>
      </c>
      <c r="C7" s="1112" t="s">
        <v>783</v>
      </c>
      <c r="D7" s="1112"/>
      <c r="E7" s="1112"/>
      <c r="F7" s="1112"/>
      <c r="G7" s="1112"/>
      <c r="H7" s="1112"/>
      <c r="I7" s="1112"/>
      <c r="J7" s="1112"/>
      <c r="K7" s="1112"/>
      <c r="L7" s="1112"/>
      <c r="M7" s="1112"/>
      <c r="N7" s="1112"/>
      <c r="O7" s="1112"/>
      <c r="P7" s="1112"/>
      <c r="Q7" s="1112"/>
      <c r="R7" s="1112"/>
      <c r="S7" s="1112"/>
    </row>
    <row r="8" spans="2:19" x14ac:dyDescent="0.25">
      <c r="B8" s="1004"/>
      <c r="C8" s="1112"/>
      <c r="D8" s="1112"/>
      <c r="E8" s="1112"/>
      <c r="F8" s="1112"/>
      <c r="G8" s="1112"/>
      <c r="H8" s="1112"/>
      <c r="I8" s="1112"/>
      <c r="J8" s="1112"/>
      <c r="K8" s="1112"/>
      <c r="L8" s="1112"/>
      <c r="M8" s="1112"/>
      <c r="N8" s="1112"/>
      <c r="O8" s="1112"/>
      <c r="P8" s="1112"/>
      <c r="Q8" s="1112"/>
      <c r="R8" s="1112"/>
      <c r="S8" s="1112"/>
    </row>
    <row r="9" spans="2:19" x14ac:dyDescent="0.25">
      <c r="B9" s="1115" t="s">
        <v>148</v>
      </c>
      <c r="C9" s="1112" t="s">
        <v>784</v>
      </c>
      <c r="D9" s="1112"/>
      <c r="E9" s="1112"/>
      <c r="F9" s="1112"/>
      <c r="G9" s="1112"/>
      <c r="H9" s="1112"/>
      <c r="I9" s="1112"/>
      <c r="J9" s="1112"/>
      <c r="K9" s="1112"/>
      <c r="L9" s="1112"/>
      <c r="M9" s="1112"/>
      <c r="N9" s="1112"/>
      <c r="O9" s="1112"/>
      <c r="P9" s="1112"/>
      <c r="Q9" s="1112"/>
      <c r="R9" s="1112"/>
      <c r="S9" s="1112"/>
    </row>
    <row r="10" spans="2:19" x14ac:dyDescent="0.25">
      <c r="B10" s="1115"/>
      <c r="C10" s="1112"/>
      <c r="D10" s="1112"/>
      <c r="E10" s="1112"/>
      <c r="F10" s="1112"/>
      <c r="G10" s="1112"/>
      <c r="H10" s="1112"/>
      <c r="I10" s="1112"/>
      <c r="J10" s="1112"/>
      <c r="K10" s="1112"/>
      <c r="L10" s="1112"/>
      <c r="M10" s="1112"/>
      <c r="N10" s="1112"/>
      <c r="O10" s="1112"/>
      <c r="P10" s="1112"/>
      <c r="Q10" s="1112"/>
      <c r="R10" s="1112"/>
      <c r="S10" s="1112"/>
    </row>
    <row r="11" spans="2:19" x14ac:dyDescent="0.25">
      <c r="B11" s="1004" t="s">
        <v>133</v>
      </c>
      <c r="C11" s="1112" t="s">
        <v>785</v>
      </c>
      <c r="D11" s="1112"/>
      <c r="E11" s="1112"/>
      <c r="F11" s="1112"/>
      <c r="G11" s="1112"/>
      <c r="H11" s="1112"/>
      <c r="I11" s="1112"/>
      <c r="J11" s="1112"/>
      <c r="K11" s="1112"/>
      <c r="L11" s="1112"/>
      <c r="M11" s="1112"/>
      <c r="N11" s="1112"/>
      <c r="O11" s="1112"/>
      <c r="P11" s="1112"/>
      <c r="Q11" s="1112"/>
      <c r="R11" s="1112"/>
      <c r="S11" s="1112"/>
    </row>
    <row r="12" spans="2:19" x14ac:dyDescent="0.25">
      <c r="B12" s="1004"/>
      <c r="C12" s="1112"/>
      <c r="D12" s="1112"/>
      <c r="E12" s="1112"/>
      <c r="F12" s="1112"/>
      <c r="G12" s="1112"/>
      <c r="H12" s="1112"/>
      <c r="I12" s="1112"/>
      <c r="J12" s="1112"/>
      <c r="K12" s="1112"/>
      <c r="L12" s="1112"/>
      <c r="M12" s="1112"/>
      <c r="N12" s="1112"/>
      <c r="O12" s="1112"/>
      <c r="P12" s="1112"/>
      <c r="Q12" s="1112"/>
      <c r="R12" s="1112"/>
      <c r="S12" s="1112"/>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92C59-74E9-43D9-A278-4AF9F49A881F}">
  <sheetPr codeName="Sheet40">
    <pageSetUpPr fitToPage="1"/>
  </sheetPr>
  <dimension ref="B2:S11"/>
  <sheetViews>
    <sheetView workbookViewId="0"/>
  </sheetViews>
  <sheetFormatPr defaultColWidth="9.140625" defaultRowHeight="15" x14ac:dyDescent="0.25"/>
  <cols>
    <col min="1" max="1" width="5.7109375" style="1" customWidth="1"/>
    <col min="2" max="2" width="5.42578125" style="1" customWidth="1"/>
    <col min="3" max="13" width="9.140625" style="1"/>
    <col min="14" max="14" width="0.28515625" style="1" customWidth="1"/>
    <col min="15" max="18" width="9.140625" style="1" hidden="1" customWidth="1"/>
    <col min="19" max="19" width="17.140625" style="1" customWidth="1"/>
    <col min="20" max="16384" width="9.140625" style="1"/>
  </cols>
  <sheetData>
    <row r="2" spans="2:19" x14ac:dyDescent="0.25">
      <c r="B2" s="228" t="s">
        <v>767</v>
      </c>
    </row>
    <row r="4" spans="2:19" x14ac:dyDescent="0.25">
      <c r="B4" s="1114" t="s">
        <v>781</v>
      </c>
      <c r="C4" s="1114"/>
      <c r="D4" s="1114"/>
      <c r="E4" s="1114"/>
      <c r="F4" s="1114"/>
      <c r="G4" s="1114"/>
      <c r="H4" s="1114"/>
      <c r="I4" s="1114"/>
      <c r="J4" s="1114"/>
      <c r="K4" s="1114"/>
      <c r="L4" s="1114"/>
      <c r="M4" s="1114"/>
      <c r="N4" s="1114"/>
      <c r="O4" s="1114"/>
      <c r="P4" s="1114"/>
      <c r="Q4" s="1114"/>
      <c r="R4" s="1114"/>
      <c r="S4" s="1114"/>
    </row>
    <row r="5" spans="2:19" ht="51.75" customHeight="1" x14ac:dyDescent="0.25">
      <c r="B5" s="42" t="s">
        <v>117</v>
      </c>
      <c r="C5" s="1112" t="s">
        <v>786</v>
      </c>
      <c r="D5" s="1112"/>
      <c r="E5" s="1112"/>
      <c r="F5" s="1112"/>
      <c r="G5" s="1112"/>
      <c r="H5" s="1112"/>
      <c r="I5" s="1112"/>
      <c r="J5" s="1112"/>
      <c r="K5" s="1112"/>
      <c r="L5" s="1112"/>
      <c r="M5" s="1112"/>
      <c r="N5" s="1112"/>
      <c r="O5" s="1112"/>
      <c r="P5" s="1112"/>
      <c r="Q5" s="1112"/>
      <c r="R5" s="1112"/>
      <c r="S5" s="1112"/>
    </row>
    <row r="6" spans="2:19" ht="15" customHeight="1" x14ac:dyDescent="0.25">
      <c r="B6" s="1004" t="s">
        <v>118</v>
      </c>
      <c r="C6" s="1112" t="s">
        <v>787</v>
      </c>
      <c r="D6" s="1112"/>
      <c r="E6" s="1112"/>
      <c r="F6" s="1112"/>
      <c r="G6" s="1112"/>
      <c r="H6" s="1112"/>
      <c r="I6" s="1112"/>
      <c r="J6" s="1112"/>
      <c r="K6" s="1112"/>
      <c r="L6" s="1112"/>
      <c r="M6" s="1112"/>
      <c r="N6" s="1112"/>
      <c r="O6" s="1112"/>
      <c r="P6" s="1112"/>
      <c r="Q6" s="1112"/>
      <c r="R6" s="1112"/>
      <c r="S6" s="1112"/>
    </row>
    <row r="7" spans="2:19" x14ac:dyDescent="0.25">
      <c r="B7" s="1004"/>
      <c r="C7" s="1112"/>
      <c r="D7" s="1112"/>
      <c r="E7" s="1112"/>
      <c r="F7" s="1112"/>
      <c r="G7" s="1112"/>
      <c r="H7" s="1112"/>
      <c r="I7" s="1112"/>
      <c r="J7" s="1112"/>
      <c r="K7" s="1112"/>
      <c r="L7" s="1112"/>
      <c r="M7" s="1112"/>
      <c r="N7" s="1112"/>
      <c r="O7" s="1112"/>
      <c r="P7" s="1112"/>
      <c r="Q7" s="1112"/>
      <c r="R7" s="1112"/>
      <c r="S7" s="1112"/>
    </row>
    <row r="8" spans="2:19" x14ac:dyDescent="0.25">
      <c r="B8" s="1004" t="s">
        <v>148</v>
      </c>
      <c r="C8" s="1112" t="s">
        <v>788</v>
      </c>
      <c r="D8" s="1112"/>
      <c r="E8" s="1112"/>
      <c r="F8" s="1112"/>
      <c r="G8" s="1112"/>
      <c r="H8" s="1112"/>
      <c r="I8" s="1112"/>
      <c r="J8" s="1112"/>
      <c r="K8" s="1112"/>
      <c r="L8" s="1112"/>
      <c r="M8" s="1112"/>
      <c r="N8" s="1112"/>
      <c r="O8" s="1112"/>
      <c r="P8" s="1112"/>
      <c r="Q8" s="1112"/>
      <c r="R8" s="1112"/>
      <c r="S8" s="1112"/>
    </row>
    <row r="9" spans="2:19" x14ac:dyDescent="0.25">
      <c r="B9" s="1004"/>
      <c r="C9" s="1112"/>
      <c r="D9" s="1112"/>
      <c r="E9" s="1112"/>
      <c r="F9" s="1112"/>
      <c r="G9" s="1112"/>
      <c r="H9" s="1112"/>
      <c r="I9" s="1112"/>
      <c r="J9" s="1112"/>
      <c r="K9" s="1112"/>
      <c r="L9" s="1112"/>
      <c r="M9" s="1112"/>
      <c r="N9" s="1112"/>
      <c r="O9" s="1112"/>
      <c r="P9" s="1112"/>
      <c r="Q9" s="1112"/>
      <c r="R9" s="1112"/>
      <c r="S9" s="1112"/>
    </row>
    <row r="10" spans="2:19" x14ac:dyDescent="0.25">
      <c r="B10" s="1004" t="s">
        <v>133</v>
      </c>
      <c r="C10" s="1112" t="s">
        <v>789</v>
      </c>
      <c r="D10" s="1112"/>
      <c r="E10" s="1112"/>
      <c r="F10" s="1112"/>
      <c r="G10" s="1112"/>
      <c r="H10" s="1112"/>
      <c r="I10" s="1112"/>
      <c r="J10" s="1112"/>
      <c r="K10" s="1112"/>
      <c r="L10" s="1112"/>
      <c r="M10" s="1112"/>
      <c r="N10" s="1112"/>
      <c r="O10" s="1112"/>
      <c r="P10" s="1112"/>
      <c r="Q10" s="1112"/>
      <c r="R10" s="1112"/>
      <c r="S10" s="1112"/>
    </row>
    <row r="11" spans="2:19" ht="42" customHeight="1" x14ac:dyDescent="0.25">
      <c r="B11" s="1004"/>
      <c r="C11" s="1112"/>
      <c r="D11" s="1112"/>
      <c r="E11" s="1112"/>
      <c r="F11" s="1112"/>
      <c r="G11" s="1112"/>
      <c r="H11" s="1112"/>
      <c r="I11" s="1112"/>
      <c r="J11" s="1112"/>
      <c r="K11" s="1112"/>
      <c r="L11" s="1112"/>
      <c r="M11" s="1112"/>
      <c r="N11" s="1112"/>
      <c r="O11" s="1112"/>
      <c r="P11" s="1112"/>
      <c r="Q11" s="1112"/>
      <c r="R11" s="1112"/>
      <c r="S11" s="1112"/>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96EDB-D774-4BF6-B376-7017D1510420}">
  <sheetPr codeName="Sheet41">
    <pageSetUpPr fitToPage="1"/>
  </sheetPr>
  <dimension ref="A1:Q30"/>
  <sheetViews>
    <sheetView workbookViewId="0">
      <selection activeCell="N14" sqref="N14"/>
    </sheetView>
  </sheetViews>
  <sheetFormatPr defaultColWidth="9.140625" defaultRowHeight="15" x14ac:dyDescent="0.25"/>
  <cols>
    <col min="1" max="1" width="5.85546875" style="1" customWidth="1"/>
    <col min="2" max="2" width="24" style="1" bestFit="1" customWidth="1"/>
    <col min="3" max="3" width="12.7109375" style="1" bestFit="1" customWidth="1"/>
    <col min="4" max="4" width="12.85546875" style="1" bestFit="1" customWidth="1"/>
    <col min="5" max="5" width="12" style="1" bestFit="1" customWidth="1"/>
    <col min="6" max="7" width="9.28515625" style="1" bestFit="1" customWidth="1"/>
    <col min="8" max="8" width="10.140625" style="1" bestFit="1" customWidth="1"/>
    <col min="9" max="14" width="9.28515625" style="1" bestFit="1" customWidth="1"/>
    <col min="15" max="15" width="10.5703125" style="1" customWidth="1"/>
    <col min="16" max="16384" width="9.140625" style="1"/>
  </cols>
  <sheetData>
    <row r="1" spans="1:17" x14ac:dyDescent="0.25">
      <c r="A1" s="228" t="s">
        <v>790</v>
      </c>
    </row>
    <row r="2" spans="1:17" ht="15.75" x14ac:dyDescent="0.25">
      <c r="A2" s="188"/>
      <c r="B2" s="229"/>
      <c r="C2" s="229"/>
      <c r="D2" s="229"/>
      <c r="E2" s="229"/>
      <c r="F2" s="229"/>
      <c r="G2" s="229"/>
      <c r="H2" s="229"/>
      <c r="I2" s="229"/>
      <c r="J2" s="229"/>
      <c r="K2" s="229"/>
      <c r="L2" s="229"/>
      <c r="M2" s="229"/>
      <c r="N2" s="229"/>
      <c r="O2" s="229"/>
      <c r="P2" s="229"/>
      <c r="Q2" s="229"/>
    </row>
    <row r="3" spans="1:17" ht="16.5" thickBot="1" x14ac:dyDescent="0.3">
      <c r="A3" s="188"/>
      <c r="B3" s="229"/>
      <c r="C3" s="229"/>
      <c r="D3" s="229"/>
      <c r="E3" s="229"/>
      <c r="F3" s="229"/>
      <c r="G3" s="229"/>
      <c r="H3" s="229"/>
      <c r="I3" s="229"/>
      <c r="J3" s="229"/>
      <c r="K3" s="229"/>
      <c r="L3" s="229"/>
      <c r="M3" s="229"/>
      <c r="N3" s="229"/>
      <c r="O3" s="229"/>
      <c r="P3" s="229"/>
      <c r="Q3" s="229"/>
    </row>
    <row r="4" spans="1:17" ht="16.5" thickBot="1" x14ac:dyDescent="0.3">
      <c r="A4" s="230"/>
      <c r="B4" s="230"/>
      <c r="C4" s="231" t="s">
        <v>7</v>
      </c>
      <c r="D4" s="232" t="s">
        <v>8</v>
      </c>
      <c r="E4" s="232" t="s">
        <v>9</v>
      </c>
      <c r="F4" s="232" t="s">
        <v>46</v>
      </c>
      <c r="G4" s="232" t="s">
        <v>47</v>
      </c>
      <c r="H4" s="232" t="s">
        <v>156</v>
      </c>
      <c r="I4" s="232" t="s">
        <v>157</v>
      </c>
      <c r="J4" s="232" t="s">
        <v>158</v>
      </c>
      <c r="K4" s="232" t="s">
        <v>159</v>
      </c>
      <c r="L4" s="232" t="s">
        <v>160</v>
      </c>
      <c r="M4" s="232" t="s">
        <v>161</v>
      </c>
      <c r="N4" s="232" t="s">
        <v>162</v>
      </c>
      <c r="O4" s="232" t="s">
        <v>163</v>
      </c>
      <c r="P4" s="232" t="s">
        <v>758</v>
      </c>
      <c r="Q4" s="232" t="s">
        <v>759</v>
      </c>
    </row>
    <row r="5" spans="1:17" ht="40.5" customHeight="1" thickBot="1" x14ac:dyDescent="0.3">
      <c r="A5" s="230"/>
      <c r="B5" s="230"/>
      <c r="C5" s="1116" t="s">
        <v>791</v>
      </c>
      <c r="D5" s="1117"/>
      <c r="E5" s="1117"/>
      <c r="F5" s="1117"/>
      <c r="G5" s="1117"/>
      <c r="H5" s="1118"/>
      <c r="I5" s="1119" t="s">
        <v>792</v>
      </c>
      <c r="J5" s="1117"/>
      <c r="K5" s="1117"/>
      <c r="L5" s="1117"/>
      <c r="M5" s="1117"/>
      <c r="N5" s="1118"/>
      <c r="O5" s="1120" t="s">
        <v>793</v>
      </c>
      <c r="P5" s="1116" t="s">
        <v>794</v>
      </c>
      <c r="Q5" s="1118"/>
    </row>
    <row r="6" spans="1:17" ht="57.75" customHeight="1" thickBot="1" x14ac:dyDescent="0.3">
      <c r="A6" s="230"/>
      <c r="B6" s="230"/>
      <c r="C6" s="1122" t="s">
        <v>795</v>
      </c>
      <c r="D6" s="1123"/>
      <c r="E6" s="1124"/>
      <c r="F6" s="1125" t="s">
        <v>796</v>
      </c>
      <c r="G6" s="1123"/>
      <c r="H6" s="1124"/>
      <c r="I6" s="1125" t="s">
        <v>797</v>
      </c>
      <c r="J6" s="1123"/>
      <c r="K6" s="1124"/>
      <c r="L6" s="1125" t="s">
        <v>798</v>
      </c>
      <c r="M6" s="1123"/>
      <c r="N6" s="1124"/>
      <c r="O6" s="1121"/>
      <c r="P6" s="1126" t="s">
        <v>799</v>
      </c>
      <c r="Q6" s="1126" t="s">
        <v>800</v>
      </c>
    </row>
    <row r="7" spans="1:17" ht="21.75" thickBot="1" x14ac:dyDescent="0.3">
      <c r="A7" s="230"/>
      <c r="B7" s="233"/>
      <c r="C7" s="234"/>
      <c r="D7" s="232" t="s">
        <v>801</v>
      </c>
      <c r="E7" s="232" t="s">
        <v>802</v>
      </c>
      <c r="F7" s="234"/>
      <c r="G7" s="232" t="s">
        <v>802</v>
      </c>
      <c r="H7" s="232" t="s">
        <v>803</v>
      </c>
      <c r="I7" s="235"/>
      <c r="J7" s="236" t="s">
        <v>801</v>
      </c>
      <c r="K7" s="236" t="s">
        <v>802</v>
      </c>
      <c r="L7" s="234"/>
      <c r="M7" s="236" t="s">
        <v>802</v>
      </c>
      <c r="N7" s="236" t="s">
        <v>803</v>
      </c>
      <c r="O7" s="234"/>
      <c r="P7" s="1127"/>
      <c r="Q7" s="1127"/>
    </row>
    <row r="8" spans="1:17" ht="21.75" thickBot="1" x14ac:dyDescent="0.3">
      <c r="A8" s="237" t="s">
        <v>804</v>
      </c>
      <c r="B8" s="238" t="s">
        <v>805</v>
      </c>
      <c r="C8" s="698">
        <f>SUM(D8:E8)</f>
        <v>2167972681.7799997</v>
      </c>
      <c r="D8" s="699">
        <v>2167972681.7799997</v>
      </c>
      <c r="E8" s="699"/>
      <c r="F8" s="698">
        <f>SUM(G8:H8)</f>
        <v>0</v>
      </c>
      <c r="G8" s="699"/>
      <c r="H8" s="699"/>
      <c r="I8" s="699"/>
      <c r="J8" s="698"/>
      <c r="K8" s="698"/>
      <c r="L8" s="698"/>
      <c r="M8" s="698"/>
      <c r="N8" s="698"/>
      <c r="O8" s="711"/>
      <c r="P8" s="712"/>
      <c r="Q8" s="712"/>
    </row>
    <row r="9" spans="1:17" ht="15.75" thickBot="1" x14ac:dyDescent="0.3">
      <c r="A9" s="237" t="s">
        <v>179</v>
      </c>
      <c r="B9" s="238" t="s">
        <v>806</v>
      </c>
      <c r="C9" s="698">
        <f t="shared" ref="C9:C29" si="0">SUM(D9:E9)</f>
        <v>3534942882.0100002</v>
      </c>
      <c r="D9" s="699">
        <f>SUM(D10:D14,D16)</f>
        <v>3248956578.8000002</v>
      </c>
      <c r="E9" s="699">
        <f t="shared" ref="E9" si="1">SUM(E10:E14,E16)</f>
        <v>285986303.21000004</v>
      </c>
      <c r="F9" s="698">
        <f t="shared" ref="F9:F29" si="2">SUM(G9:H9)</f>
        <v>7467215.8000000007</v>
      </c>
      <c r="G9" s="699">
        <f t="shared" ref="G9:H9" si="3">SUM(G10:G14,G16)</f>
        <v>0</v>
      </c>
      <c r="H9" s="699">
        <f t="shared" si="3"/>
        <v>7467215.8000000007</v>
      </c>
      <c r="I9" s="699">
        <f t="shared" ref="I9:I29" si="4">SUM(J9:K9)</f>
        <v>-18570462.539999999</v>
      </c>
      <c r="J9" s="698">
        <f t="shared" ref="J9" si="5">SUM(J10:J14,J16)</f>
        <v>-10938298.85</v>
      </c>
      <c r="K9" s="698">
        <f t="shared" ref="K9" si="6">SUM(K10:K14,K16)</f>
        <v>-7632163.6899999995</v>
      </c>
      <c r="L9" s="698">
        <f t="shared" ref="L9:L29" si="7">SUM(M9:N9)</f>
        <v>-2071936.99</v>
      </c>
      <c r="M9" s="698">
        <f t="shared" ref="M9" si="8">SUM(M10:M14,M16)</f>
        <v>0</v>
      </c>
      <c r="N9" s="698">
        <f t="shared" ref="N9" si="9">SUM(N10:N14,N16)</f>
        <v>-2071936.99</v>
      </c>
      <c r="O9" s="711"/>
      <c r="P9" s="712"/>
      <c r="Q9" s="712"/>
    </row>
    <row r="10" spans="1:17" ht="15.75" thickBot="1" x14ac:dyDescent="0.3">
      <c r="A10" s="240" t="s">
        <v>181</v>
      </c>
      <c r="B10" s="241" t="s">
        <v>807</v>
      </c>
      <c r="C10" s="713">
        <f t="shared" si="0"/>
        <v>4620.16</v>
      </c>
      <c r="D10" s="713">
        <v>4620.16</v>
      </c>
      <c r="E10" s="713">
        <v>0</v>
      </c>
      <c r="F10" s="699">
        <f t="shared" si="2"/>
        <v>0</v>
      </c>
      <c r="G10" s="699"/>
      <c r="H10" s="699">
        <v>0</v>
      </c>
      <c r="I10" s="699">
        <f t="shared" si="4"/>
        <v>-0.16</v>
      </c>
      <c r="J10" s="699">
        <v>-0.16</v>
      </c>
      <c r="K10" s="699">
        <v>0</v>
      </c>
      <c r="L10" s="699">
        <f t="shared" si="7"/>
        <v>0</v>
      </c>
      <c r="M10" s="699"/>
      <c r="N10" s="699">
        <v>0</v>
      </c>
      <c r="O10" s="712"/>
      <c r="P10" s="712"/>
      <c r="Q10" s="712"/>
    </row>
    <row r="11" spans="1:17" ht="15.75" thickBot="1" x14ac:dyDescent="0.3">
      <c r="A11" s="240" t="s">
        <v>808</v>
      </c>
      <c r="B11" s="241" t="s">
        <v>809</v>
      </c>
      <c r="C11" s="713">
        <f t="shared" si="0"/>
        <v>85550430.790000007</v>
      </c>
      <c r="D11" s="713">
        <v>85550430.790000007</v>
      </c>
      <c r="E11" s="713">
        <v>0</v>
      </c>
      <c r="F11" s="699">
        <f t="shared" si="2"/>
        <v>0</v>
      </c>
      <c r="G11" s="699"/>
      <c r="H11" s="699">
        <v>0</v>
      </c>
      <c r="I11" s="699">
        <f t="shared" si="4"/>
        <v>-155801.26999999999</v>
      </c>
      <c r="J11" s="699">
        <v>-155801.26999999999</v>
      </c>
      <c r="K11" s="699">
        <v>0</v>
      </c>
      <c r="L11" s="699">
        <f t="shared" si="7"/>
        <v>0</v>
      </c>
      <c r="M11" s="699"/>
      <c r="N11" s="699">
        <v>0</v>
      </c>
      <c r="O11" s="712"/>
      <c r="P11" s="712"/>
      <c r="Q11" s="712"/>
    </row>
    <row r="12" spans="1:17" ht="15.75" thickBot="1" x14ac:dyDescent="0.3">
      <c r="A12" s="240" t="s">
        <v>810</v>
      </c>
      <c r="B12" s="241" t="s">
        <v>811</v>
      </c>
      <c r="C12" s="713">
        <f t="shared" si="0"/>
        <v>610.14</v>
      </c>
      <c r="D12" s="713">
        <v>610.14</v>
      </c>
      <c r="E12" s="713">
        <v>0</v>
      </c>
      <c r="F12" s="699">
        <f t="shared" si="2"/>
        <v>0</v>
      </c>
      <c r="G12" s="699"/>
      <c r="H12" s="699">
        <v>0</v>
      </c>
      <c r="I12" s="699">
        <f t="shared" si="4"/>
        <v>-0.14000000000000001</v>
      </c>
      <c r="J12" s="699">
        <v>-0.14000000000000001</v>
      </c>
      <c r="K12" s="699">
        <v>0</v>
      </c>
      <c r="L12" s="699">
        <f t="shared" si="7"/>
        <v>0</v>
      </c>
      <c r="M12" s="699"/>
      <c r="N12" s="699">
        <v>0</v>
      </c>
      <c r="O12" s="712"/>
      <c r="P12" s="712"/>
      <c r="Q12" s="712"/>
    </row>
    <row r="13" spans="1:17" ht="15.75" thickBot="1" x14ac:dyDescent="0.3">
      <c r="A13" s="240" t="s">
        <v>812</v>
      </c>
      <c r="B13" s="241" t="s">
        <v>813</v>
      </c>
      <c r="C13" s="713">
        <f t="shared" si="0"/>
        <v>441962646</v>
      </c>
      <c r="D13" s="713">
        <v>432626078.89999998</v>
      </c>
      <c r="E13" s="713">
        <v>9336567.0999999996</v>
      </c>
      <c r="F13" s="699">
        <f t="shared" si="2"/>
        <v>0</v>
      </c>
      <c r="G13" s="699"/>
      <c r="H13" s="699">
        <v>0</v>
      </c>
      <c r="I13" s="699">
        <f t="shared" si="4"/>
        <v>-822388.2</v>
      </c>
      <c r="J13" s="699">
        <v>-669020.37</v>
      </c>
      <c r="K13" s="699">
        <v>-153367.82999999999</v>
      </c>
      <c r="L13" s="699">
        <f t="shared" si="7"/>
        <v>0</v>
      </c>
      <c r="M13" s="699"/>
      <c r="N13" s="699">
        <v>0</v>
      </c>
      <c r="O13" s="712"/>
      <c r="P13" s="712"/>
      <c r="Q13" s="712"/>
    </row>
    <row r="14" spans="1:17" ht="15.75" thickBot="1" x14ac:dyDescent="0.3">
      <c r="A14" s="240" t="s">
        <v>814</v>
      </c>
      <c r="B14" s="241" t="s">
        <v>815</v>
      </c>
      <c r="C14" s="713">
        <f t="shared" si="0"/>
        <v>1764355235.1899998</v>
      </c>
      <c r="D14" s="713">
        <v>1603138570.3599999</v>
      </c>
      <c r="E14" s="713">
        <v>161216664.83000001</v>
      </c>
      <c r="F14" s="699">
        <f t="shared" si="2"/>
        <v>2021154.48</v>
      </c>
      <c r="G14" s="699"/>
      <c r="H14" s="699">
        <v>2021154.48</v>
      </c>
      <c r="I14" s="699">
        <f t="shared" si="4"/>
        <v>-15644414.32</v>
      </c>
      <c r="J14" s="699">
        <v>-9372017.4299999997</v>
      </c>
      <c r="K14" s="699">
        <v>-6272396.8899999997</v>
      </c>
      <c r="L14" s="699">
        <f t="shared" si="7"/>
        <v>-862645.46</v>
      </c>
      <c r="M14" s="699"/>
      <c r="N14" s="699">
        <v>-862645.46</v>
      </c>
      <c r="O14" s="712"/>
      <c r="P14" s="712"/>
      <c r="Q14" s="712"/>
    </row>
    <row r="15" spans="1:17" ht="15.75" thickBot="1" x14ac:dyDescent="0.3">
      <c r="A15" s="240" t="s">
        <v>816</v>
      </c>
      <c r="B15" s="242" t="s">
        <v>817</v>
      </c>
      <c r="C15" s="713">
        <f t="shared" si="0"/>
        <v>1376221661.47</v>
      </c>
      <c r="D15" s="713">
        <v>1235495220.03</v>
      </c>
      <c r="E15" s="713">
        <v>140726441.44</v>
      </c>
      <c r="F15" s="699">
        <f t="shared" si="2"/>
        <v>2021154.48</v>
      </c>
      <c r="G15" s="699"/>
      <c r="H15" s="699">
        <v>2021154.48</v>
      </c>
      <c r="I15" s="699">
        <f t="shared" si="4"/>
        <v>-11661612.42</v>
      </c>
      <c r="J15" s="699">
        <v>-7682041.9100000001</v>
      </c>
      <c r="K15" s="699">
        <v>-3979570.51</v>
      </c>
      <c r="L15" s="699">
        <f t="shared" si="7"/>
        <v>-862645.46</v>
      </c>
      <c r="M15" s="699"/>
      <c r="N15" s="699">
        <v>-862645.46</v>
      </c>
      <c r="O15" s="712"/>
      <c r="P15" s="712"/>
      <c r="Q15" s="712"/>
    </row>
    <row r="16" spans="1:17" ht="15.75" thickBot="1" x14ac:dyDescent="0.3">
      <c r="A16" s="240" t="s">
        <v>818</v>
      </c>
      <c r="B16" s="241" t="s">
        <v>819</v>
      </c>
      <c r="C16" s="713">
        <f t="shared" si="0"/>
        <v>1243069339.73</v>
      </c>
      <c r="D16" s="713">
        <v>1127636268.45</v>
      </c>
      <c r="E16" s="713">
        <v>115433071.28</v>
      </c>
      <c r="F16" s="699">
        <f t="shared" si="2"/>
        <v>5446061.3200000003</v>
      </c>
      <c r="G16" s="699"/>
      <c r="H16" s="699">
        <v>5446061.3200000003</v>
      </c>
      <c r="I16" s="699">
        <f t="shared" si="4"/>
        <v>-1947858.45</v>
      </c>
      <c r="J16" s="699">
        <v>-741459.48</v>
      </c>
      <c r="K16" s="699">
        <v>-1206398.97</v>
      </c>
      <c r="L16" s="699">
        <f t="shared" si="7"/>
        <v>-1209291.53</v>
      </c>
      <c r="M16" s="699"/>
      <c r="N16" s="699">
        <v>-1209291.53</v>
      </c>
      <c r="O16" s="712"/>
      <c r="P16" s="712"/>
      <c r="Q16" s="712"/>
    </row>
    <row r="17" spans="1:17" ht="15.75" thickBot="1" x14ac:dyDescent="0.3">
      <c r="A17" s="243" t="s">
        <v>820</v>
      </c>
      <c r="B17" s="239" t="s">
        <v>821</v>
      </c>
      <c r="C17" s="699">
        <f t="shared" si="0"/>
        <v>765253.84000000008</v>
      </c>
      <c r="D17" s="699">
        <f>SUM(D18:D22)</f>
        <v>765253.84000000008</v>
      </c>
      <c r="E17" s="699">
        <f>SUM(E18:E22)</f>
        <v>0</v>
      </c>
      <c r="F17" s="699">
        <f t="shared" si="2"/>
        <v>0</v>
      </c>
      <c r="G17" s="699"/>
      <c r="H17" s="699"/>
      <c r="I17" s="699">
        <f t="shared" si="4"/>
        <v>0</v>
      </c>
      <c r="J17" s="699"/>
      <c r="K17" s="699"/>
      <c r="L17" s="699">
        <f t="shared" si="7"/>
        <v>0</v>
      </c>
      <c r="M17" s="699"/>
      <c r="N17" s="699"/>
      <c r="O17" s="712"/>
      <c r="P17" s="712"/>
      <c r="Q17" s="712"/>
    </row>
    <row r="18" spans="1:17" ht="15.75" thickBot="1" x14ac:dyDescent="0.3">
      <c r="A18" s="240" t="s">
        <v>822</v>
      </c>
      <c r="B18" s="241" t="s">
        <v>807</v>
      </c>
      <c r="C18" s="713">
        <f t="shared" si="0"/>
        <v>0</v>
      </c>
      <c r="D18" s="713">
        <v>0</v>
      </c>
      <c r="E18" s="713"/>
      <c r="F18" s="699">
        <f t="shared" si="2"/>
        <v>0</v>
      </c>
      <c r="G18" s="699"/>
      <c r="H18" s="699"/>
      <c r="I18" s="699">
        <f t="shared" si="4"/>
        <v>0</v>
      </c>
      <c r="J18" s="699"/>
      <c r="K18" s="699"/>
      <c r="L18" s="699">
        <f t="shared" si="7"/>
        <v>0</v>
      </c>
      <c r="M18" s="699"/>
      <c r="N18" s="699"/>
      <c r="O18" s="712"/>
      <c r="P18" s="712"/>
      <c r="Q18" s="712"/>
    </row>
    <row r="19" spans="1:17" ht="15.75" thickBot="1" x14ac:dyDescent="0.3">
      <c r="A19" s="240" t="s">
        <v>823</v>
      </c>
      <c r="B19" s="241" t="s">
        <v>809</v>
      </c>
      <c r="C19" s="713">
        <f t="shared" si="0"/>
        <v>0</v>
      </c>
      <c r="D19" s="713">
        <v>0</v>
      </c>
      <c r="E19" s="713"/>
      <c r="F19" s="699">
        <f t="shared" si="2"/>
        <v>0</v>
      </c>
      <c r="G19" s="699"/>
      <c r="H19" s="699"/>
      <c r="I19" s="699">
        <f t="shared" si="4"/>
        <v>0</v>
      </c>
      <c r="J19" s="699"/>
      <c r="K19" s="699"/>
      <c r="L19" s="699">
        <f t="shared" si="7"/>
        <v>0</v>
      </c>
      <c r="M19" s="699"/>
      <c r="N19" s="699"/>
      <c r="O19" s="712"/>
      <c r="P19" s="712"/>
      <c r="Q19" s="712"/>
    </row>
    <row r="20" spans="1:17" ht="15.75" thickBot="1" x14ac:dyDescent="0.3">
      <c r="A20" s="240" t="s">
        <v>824</v>
      </c>
      <c r="B20" s="241" t="s">
        <v>811</v>
      </c>
      <c r="C20" s="713">
        <f t="shared" si="0"/>
        <v>623346.64</v>
      </c>
      <c r="D20" s="713">
        <v>623346.64</v>
      </c>
      <c r="E20" s="713"/>
      <c r="F20" s="699">
        <f t="shared" si="2"/>
        <v>0</v>
      </c>
      <c r="G20" s="699"/>
      <c r="H20" s="699"/>
      <c r="I20" s="699">
        <f t="shared" si="4"/>
        <v>0</v>
      </c>
      <c r="J20" s="699"/>
      <c r="K20" s="699"/>
      <c r="L20" s="699">
        <f t="shared" si="7"/>
        <v>0</v>
      </c>
      <c r="M20" s="699"/>
      <c r="N20" s="699"/>
      <c r="O20" s="712"/>
      <c r="P20" s="712"/>
      <c r="Q20" s="712"/>
    </row>
    <row r="21" spans="1:17" ht="15.75" thickBot="1" x14ac:dyDescent="0.3">
      <c r="A21" s="240" t="s">
        <v>825</v>
      </c>
      <c r="B21" s="241" t="s">
        <v>813</v>
      </c>
      <c r="C21" s="713">
        <f t="shared" si="0"/>
        <v>0</v>
      </c>
      <c r="D21" s="713">
        <v>0</v>
      </c>
      <c r="E21" s="713"/>
      <c r="F21" s="699">
        <f t="shared" si="2"/>
        <v>0</v>
      </c>
      <c r="G21" s="699"/>
      <c r="H21" s="699"/>
      <c r="I21" s="699">
        <f t="shared" si="4"/>
        <v>0</v>
      </c>
      <c r="J21" s="699"/>
      <c r="K21" s="699"/>
      <c r="L21" s="699">
        <f t="shared" si="7"/>
        <v>0</v>
      </c>
      <c r="M21" s="699"/>
      <c r="N21" s="699"/>
      <c r="O21" s="712"/>
      <c r="P21" s="712"/>
      <c r="Q21" s="712"/>
    </row>
    <row r="22" spans="1:17" ht="15.75" thickBot="1" x14ac:dyDescent="0.3">
      <c r="A22" s="240" t="s">
        <v>826</v>
      </c>
      <c r="B22" s="241" t="s">
        <v>815</v>
      </c>
      <c r="C22" s="713">
        <f t="shared" si="0"/>
        <v>141907.20000000001</v>
      </c>
      <c r="D22" s="713">
        <v>141907.20000000001</v>
      </c>
      <c r="E22" s="713"/>
      <c r="F22" s="699">
        <f t="shared" si="2"/>
        <v>0</v>
      </c>
      <c r="G22" s="699"/>
      <c r="H22" s="699"/>
      <c r="I22" s="699">
        <f t="shared" si="4"/>
        <v>0</v>
      </c>
      <c r="J22" s="699"/>
      <c r="K22" s="699"/>
      <c r="L22" s="699">
        <f t="shared" si="7"/>
        <v>0</v>
      </c>
      <c r="M22" s="699"/>
      <c r="N22" s="699"/>
      <c r="O22" s="712"/>
      <c r="P22" s="712"/>
      <c r="Q22" s="712"/>
    </row>
    <row r="23" spans="1:17" ht="15.75" thickBot="1" x14ac:dyDescent="0.3">
      <c r="A23" s="243" t="s">
        <v>827</v>
      </c>
      <c r="B23" s="239" t="s">
        <v>740</v>
      </c>
      <c r="C23" s="700">
        <f t="shared" si="0"/>
        <v>513725504.77999991</v>
      </c>
      <c r="D23" s="700">
        <f>SUM(D24:D29)</f>
        <v>455552010.69999993</v>
      </c>
      <c r="E23" s="700">
        <f>SUM(E24:E29)</f>
        <v>58173494.079999998</v>
      </c>
      <c r="F23" s="700">
        <f t="shared" si="2"/>
        <v>2149.04</v>
      </c>
      <c r="G23" s="700">
        <f t="shared" ref="G23:H23" si="10">SUM(G24:G29)</f>
        <v>0</v>
      </c>
      <c r="H23" s="700">
        <f t="shared" si="10"/>
        <v>2149.04</v>
      </c>
      <c r="I23" s="700">
        <f t="shared" si="4"/>
        <v>-2199580.86</v>
      </c>
      <c r="J23" s="700">
        <f t="shared" ref="J23" si="11">SUM(J24:J29)</f>
        <v>-1764890.5599999998</v>
      </c>
      <c r="K23" s="700">
        <f t="shared" ref="K23" si="12">SUM(K24:K29)</f>
        <v>-434690.30000000005</v>
      </c>
      <c r="L23" s="700">
        <f t="shared" si="7"/>
        <v>-732.18</v>
      </c>
      <c r="M23" s="700">
        <f t="shared" ref="M23" si="13">SUM(M24:M29)</f>
        <v>0</v>
      </c>
      <c r="N23" s="700">
        <f t="shared" ref="N23" si="14">SUM(N24:N29)</f>
        <v>-732.18</v>
      </c>
      <c r="O23" s="714"/>
      <c r="P23" s="715"/>
      <c r="Q23" s="715"/>
    </row>
    <row r="24" spans="1:17" ht="15.75" thickBot="1" x14ac:dyDescent="0.3">
      <c r="A24" s="240" t="s">
        <v>828</v>
      </c>
      <c r="B24" s="241" t="s">
        <v>807</v>
      </c>
      <c r="C24" s="700">
        <f t="shared" si="0"/>
        <v>206479.84</v>
      </c>
      <c r="D24" s="700">
        <v>206479.84</v>
      </c>
      <c r="E24" s="700">
        <v>0</v>
      </c>
      <c r="F24" s="700">
        <f t="shared" si="2"/>
        <v>0</v>
      </c>
      <c r="G24" s="700"/>
      <c r="H24" s="700">
        <v>0</v>
      </c>
      <c r="I24" s="700">
        <f t="shared" si="4"/>
        <v>-1.07</v>
      </c>
      <c r="J24" s="700">
        <v>-1.07</v>
      </c>
      <c r="K24" s="700"/>
      <c r="L24" s="700">
        <f t="shared" si="7"/>
        <v>0</v>
      </c>
      <c r="M24" s="700"/>
      <c r="N24" s="700"/>
      <c r="O24" s="714"/>
      <c r="P24" s="715"/>
      <c r="Q24" s="715"/>
    </row>
    <row r="25" spans="1:17" ht="15.75" thickBot="1" x14ac:dyDescent="0.3">
      <c r="A25" s="240" t="s">
        <v>829</v>
      </c>
      <c r="B25" s="241" t="s">
        <v>809</v>
      </c>
      <c r="C25" s="700">
        <f t="shared" si="0"/>
        <v>100584622.13</v>
      </c>
      <c r="D25" s="700">
        <v>100584622.13</v>
      </c>
      <c r="E25" s="700">
        <v>0</v>
      </c>
      <c r="F25" s="700">
        <f t="shared" si="2"/>
        <v>0</v>
      </c>
      <c r="G25" s="700"/>
      <c r="H25" s="700">
        <v>0</v>
      </c>
      <c r="I25" s="700">
        <f t="shared" si="4"/>
        <v>-16645.03</v>
      </c>
      <c r="J25" s="700">
        <v>-16645.03</v>
      </c>
      <c r="K25" s="700"/>
      <c r="L25" s="700">
        <f t="shared" si="7"/>
        <v>0</v>
      </c>
      <c r="M25" s="700"/>
      <c r="N25" s="700"/>
      <c r="O25" s="714"/>
      <c r="P25" s="715"/>
      <c r="Q25" s="715"/>
    </row>
    <row r="26" spans="1:17" ht="15.75" thickBot="1" x14ac:dyDescent="0.3">
      <c r="A26" s="240" t="s">
        <v>830</v>
      </c>
      <c r="B26" s="241" t="s">
        <v>811</v>
      </c>
      <c r="C26" s="700">
        <f t="shared" si="0"/>
        <v>49389.859999999986</v>
      </c>
      <c r="D26" s="700">
        <v>49389.859999999986</v>
      </c>
      <c r="E26" s="700">
        <v>0</v>
      </c>
      <c r="F26" s="700">
        <f t="shared" si="2"/>
        <v>0</v>
      </c>
      <c r="G26" s="700"/>
      <c r="H26" s="700">
        <v>0</v>
      </c>
      <c r="I26" s="700">
        <f t="shared" si="4"/>
        <v>-2.2299999999999969</v>
      </c>
      <c r="J26" s="700">
        <v>-2.2299999999999969</v>
      </c>
      <c r="K26" s="700"/>
      <c r="L26" s="700">
        <f t="shared" si="7"/>
        <v>0</v>
      </c>
      <c r="M26" s="700"/>
      <c r="N26" s="700"/>
      <c r="O26" s="714"/>
      <c r="P26" s="715"/>
      <c r="Q26" s="715"/>
    </row>
    <row r="27" spans="1:17" ht="15.75" thickBot="1" x14ac:dyDescent="0.3">
      <c r="A27" s="240" t="s">
        <v>831</v>
      </c>
      <c r="B27" s="241" t="s">
        <v>813</v>
      </c>
      <c r="C27" s="700">
        <f t="shared" si="0"/>
        <v>59489263.169999994</v>
      </c>
      <c r="D27" s="700">
        <v>55828756.319999993</v>
      </c>
      <c r="E27" s="700">
        <v>3660506.85</v>
      </c>
      <c r="F27" s="700">
        <f t="shared" si="2"/>
        <v>0</v>
      </c>
      <c r="G27" s="700"/>
      <c r="H27" s="700">
        <v>0</v>
      </c>
      <c r="I27" s="700">
        <f t="shared" si="4"/>
        <v>-58072.419999999991</v>
      </c>
      <c r="J27" s="700">
        <v>-58072.419999999991</v>
      </c>
      <c r="K27" s="700"/>
      <c r="L27" s="700">
        <f t="shared" si="7"/>
        <v>0</v>
      </c>
      <c r="M27" s="700"/>
      <c r="N27" s="700"/>
      <c r="O27" s="714"/>
      <c r="P27" s="715"/>
      <c r="Q27" s="715"/>
    </row>
    <row r="28" spans="1:17" ht="15.75" thickBot="1" x14ac:dyDescent="0.3">
      <c r="A28" s="240" t="s">
        <v>832</v>
      </c>
      <c r="B28" s="241" t="s">
        <v>815</v>
      </c>
      <c r="C28" s="700">
        <f t="shared" si="0"/>
        <v>285446943.65999997</v>
      </c>
      <c r="D28" s="700">
        <v>276751701.95999998</v>
      </c>
      <c r="E28" s="700">
        <v>8695241.6999999993</v>
      </c>
      <c r="F28" s="700">
        <f t="shared" si="2"/>
        <v>0</v>
      </c>
      <c r="G28" s="700"/>
      <c r="H28" s="700">
        <v>0</v>
      </c>
      <c r="I28" s="700">
        <f t="shared" si="4"/>
        <v>-1840414.88</v>
      </c>
      <c r="J28" s="700">
        <v>-1687139.8599999999</v>
      </c>
      <c r="K28" s="700">
        <v>-153275.02000000002</v>
      </c>
      <c r="L28" s="700">
        <f t="shared" si="7"/>
        <v>0</v>
      </c>
      <c r="M28" s="700"/>
      <c r="N28" s="700">
        <v>0</v>
      </c>
      <c r="O28" s="714"/>
      <c r="P28" s="715"/>
      <c r="Q28" s="715"/>
    </row>
    <row r="29" spans="1:17" ht="15.75" thickBot="1" x14ac:dyDescent="0.3">
      <c r="A29" s="240" t="s">
        <v>833</v>
      </c>
      <c r="B29" s="241" t="s">
        <v>819</v>
      </c>
      <c r="C29" s="700">
        <f t="shared" si="0"/>
        <v>67948806.120000005</v>
      </c>
      <c r="D29" s="700">
        <v>22131060.59</v>
      </c>
      <c r="E29" s="700">
        <v>45817745.530000001</v>
      </c>
      <c r="F29" s="700">
        <f t="shared" si="2"/>
        <v>2149.04</v>
      </c>
      <c r="G29" s="700"/>
      <c r="H29" s="700">
        <v>2149.04</v>
      </c>
      <c r="I29" s="700">
        <f t="shared" si="4"/>
        <v>-284445.23000000004</v>
      </c>
      <c r="J29" s="700">
        <v>-3029.95</v>
      </c>
      <c r="K29" s="700">
        <v>-281415.28000000003</v>
      </c>
      <c r="L29" s="700">
        <f t="shared" si="7"/>
        <v>-732.18</v>
      </c>
      <c r="M29" s="700"/>
      <c r="N29" s="700">
        <v>-732.18</v>
      </c>
      <c r="O29" s="714"/>
      <c r="P29" s="715"/>
      <c r="Q29" s="715"/>
    </row>
    <row r="30" spans="1:17" ht="15.75" thickBot="1" x14ac:dyDescent="0.3">
      <c r="A30" s="245" t="s">
        <v>834</v>
      </c>
      <c r="B30" s="244" t="s">
        <v>45</v>
      </c>
      <c r="C30" s="700">
        <f>C8+C9+C17+C23</f>
        <v>6217406322.4099998</v>
      </c>
      <c r="D30" s="700">
        <f t="shared" ref="D30:N30" si="15">D8+D9+D17+D23</f>
        <v>5873246525.1199999</v>
      </c>
      <c r="E30" s="700">
        <f t="shared" si="15"/>
        <v>344159797.29000002</v>
      </c>
      <c r="F30" s="700">
        <f t="shared" si="15"/>
        <v>7469364.8400000008</v>
      </c>
      <c r="G30" s="700">
        <f t="shared" si="15"/>
        <v>0</v>
      </c>
      <c r="H30" s="700">
        <f t="shared" si="15"/>
        <v>7469364.8400000008</v>
      </c>
      <c r="I30" s="700">
        <f t="shared" si="15"/>
        <v>-20770043.399999999</v>
      </c>
      <c r="J30" s="700">
        <f t="shared" si="15"/>
        <v>-12703189.41</v>
      </c>
      <c r="K30" s="700">
        <f t="shared" si="15"/>
        <v>-8066853.9899999993</v>
      </c>
      <c r="L30" s="700">
        <f t="shared" si="15"/>
        <v>-2072669.17</v>
      </c>
      <c r="M30" s="700">
        <f t="shared" si="15"/>
        <v>0</v>
      </c>
      <c r="N30" s="700">
        <f t="shared" si="15"/>
        <v>-2072669.17</v>
      </c>
      <c r="O30" s="715"/>
      <c r="P30" s="715"/>
      <c r="Q30" s="715"/>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77" fitToHeight="0" orientation="landscape" r:id="rId1"/>
  <headerFooter>
    <oddHeader>&amp;CEN
Annex 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91E1F-4F79-4A79-9A6A-679AD6E71042}">
  <sheetPr codeName="Sheet42">
    <pageSetUpPr fitToPage="1"/>
  </sheetPr>
  <dimension ref="B2:I9"/>
  <sheetViews>
    <sheetView workbookViewId="0"/>
  </sheetViews>
  <sheetFormatPr defaultColWidth="9.140625" defaultRowHeight="15" x14ac:dyDescent="0.25"/>
  <cols>
    <col min="1" max="1" width="7.140625" style="1" customWidth="1"/>
    <col min="2" max="2" width="6.140625" style="1" customWidth="1"/>
    <col min="3" max="3" width="27" style="1" customWidth="1"/>
    <col min="4" max="4" width="18.5703125" style="1" bestFit="1" customWidth="1"/>
    <col min="5" max="5" width="10.7109375" style="1" customWidth="1"/>
    <col min="6" max="6" width="21.85546875" style="1" customWidth="1"/>
    <col min="7" max="7" width="13.140625" style="1" customWidth="1"/>
    <col min="8" max="8" width="11.42578125" style="1" customWidth="1"/>
    <col min="9" max="9" width="10.85546875" style="1" customWidth="1"/>
    <col min="10" max="16384" width="9.140625" style="1"/>
  </cols>
  <sheetData>
    <row r="2" spans="2:9" x14ac:dyDescent="0.25">
      <c r="B2" s="228" t="s">
        <v>769</v>
      </c>
    </row>
    <row r="3" spans="2:9" x14ac:dyDescent="0.25">
      <c r="B3" s="246"/>
    </row>
    <row r="4" spans="2:9" x14ac:dyDescent="0.25">
      <c r="B4" s="246"/>
      <c r="D4" s="40" t="s">
        <v>7</v>
      </c>
      <c r="E4" s="40" t="s">
        <v>8</v>
      </c>
      <c r="F4" s="40" t="s">
        <v>9</v>
      </c>
      <c r="G4" s="40" t="s">
        <v>46</v>
      </c>
      <c r="H4" s="40" t="s">
        <v>47</v>
      </c>
      <c r="I4" s="40" t="s">
        <v>156</v>
      </c>
    </row>
    <row r="5" spans="2:9" x14ac:dyDescent="0.25">
      <c r="D5" s="1070" t="s">
        <v>835</v>
      </c>
      <c r="E5" s="1070"/>
      <c r="F5" s="1070"/>
      <c r="G5" s="1070"/>
      <c r="H5" s="1070"/>
      <c r="I5" s="1070"/>
    </row>
    <row r="6" spans="2:9" ht="42" customHeight="1" x14ac:dyDescent="0.25">
      <c r="D6" s="16" t="s">
        <v>836</v>
      </c>
      <c r="E6" s="16" t="s">
        <v>837</v>
      </c>
      <c r="F6" s="16" t="s">
        <v>838</v>
      </c>
      <c r="G6" s="16" t="s">
        <v>839</v>
      </c>
      <c r="H6" s="16" t="s">
        <v>840</v>
      </c>
      <c r="I6" s="16" t="s">
        <v>45</v>
      </c>
    </row>
    <row r="7" spans="2:9" x14ac:dyDescent="0.25">
      <c r="B7" s="143">
        <v>1</v>
      </c>
      <c r="C7" s="247" t="s">
        <v>806</v>
      </c>
      <c r="D7" s="248"/>
      <c r="E7" s="248"/>
      <c r="F7" s="248"/>
      <c r="G7" s="248"/>
      <c r="H7" s="248"/>
      <c r="I7" s="248"/>
    </row>
    <row r="8" spans="2:9" x14ac:dyDescent="0.25">
      <c r="B8" s="143">
        <v>2</v>
      </c>
      <c r="C8" s="247" t="s">
        <v>821</v>
      </c>
      <c r="D8" s="248"/>
      <c r="E8" s="248"/>
      <c r="F8" s="248"/>
      <c r="G8" s="248"/>
      <c r="H8" s="248"/>
      <c r="I8" s="248"/>
    </row>
    <row r="9" spans="2:9" x14ac:dyDescent="0.25">
      <c r="B9" s="249">
        <v>3</v>
      </c>
      <c r="C9" s="250" t="s">
        <v>45</v>
      </c>
      <c r="D9" s="28"/>
      <c r="E9" s="28"/>
      <c r="F9" s="28"/>
      <c r="G9" s="28"/>
      <c r="H9" s="28"/>
      <c r="I9" s="28"/>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13ADD-96EB-4F95-A2ED-F21865F80805}">
  <sheetPr codeName="Sheet43">
    <pageSetUpPr fitToPage="1"/>
  </sheetPr>
  <dimension ref="B2:E11"/>
  <sheetViews>
    <sheetView workbookViewId="0">
      <selection activeCell="F16" sqref="F16"/>
    </sheetView>
  </sheetViews>
  <sheetFormatPr defaultColWidth="9.140625" defaultRowHeight="15" x14ac:dyDescent="0.25"/>
  <cols>
    <col min="1" max="1" width="7" style="1" customWidth="1"/>
    <col min="2" max="2" width="4.7109375" style="1" customWidth="1"/>
    <col min="3" max="3" width="58.5703125" style="1" customWidth="1"/>
    <col min="4" max="4" width="27.28515625" style="1" customWidth="1"/>
    <col min="5" max="5" width="9.140625" style="1"/>
    <col min="6" max="6" width="3.28515625" style="1" customWidth="1"/>
    <col min="7" max="7" width="54.5703125" style="1" customWidth="1"/>
    <col min="8" max="8" width="25" style="1" customWidth="1"/>
    <col min="9" max="16384" width="9.140625" style="1"/>
  </cols>
  <sheetData>
    <row r="2" spans="2:5" x14ac:dyDescent="0.25">
      <c r="B2" s="228" t="s">
        <v>770</v>
      </c>
      <c r="C2" s="3"/>
      <c r="D2" s="3"/>
      <c r="E2" s="3"/>
    </row>
    <row r="3" spans="2:5" ht="16.5" thickBot="1" x14ac:dyDescent="0.3">
      <c r="B3" s="251"/>
      <c r="C3" s="252"/>
      <c r="D3" s="252"/>
      <c r="E3" s="3"/>
    </row>
    <row r="4" spans="2:5" ht="16.5" thickBot="1" x14ac:dyDescent="0.3">
      <c r="B4" s="251"/>
      <c r="C4" s="252"/>
      <c r="D4" s="253" t="s">
        <v>7</v>
      </c>
      <c r="E4" s="3"/>
    </row>
    <row r="5" spans="2:5" ht="16.5" thickBot="1" x14ac:dyDescent="0.3">
      <c r="B5" s="251"/>
      <c r="C5" s="252"/>
      <c r="D5" s="254" t="s">
        <v>841</v>
      </c>
      <c r="E5" s="3"/>
    </row>
    <row r="6" spans="2:5" ht="25.5" customHeight="1" thickBot="1" x14ac:dyDescent="0.3">
      <c r="B6" s="255" t="s">
        <v>179</v>
      </c>
      <c r="C6" s="256" t="s">
        <v>842</v>
      </c>
      <c r="D6" s="701">
        <v>15963790.769999998</v>
      </c>
      <c r="E6" s="3"/>
    </row>
    <row r="7" spans="2:5" ht="25.5" customHeight="1" thickBot="1" x14ac:dyDescent="0.3">
      <c r="B7" s="257" t="s">
        <v>181</v>
      </c>
      <c r="C7" s="258" t="s">
        <v>843</v>
      </c>
      <c r="D7" s="701">
        <v>1601660.32</v>
      </c>
      <c r="E7" s="3"/>
    </row>
    <row r="8" spans="2:5" ht="25.5" customHeight="1" thickBot="1" x14ac:dyDescent="0.3">
      <c r="B8" s="257" t="s">
        <v>808</v>
      </c>
      <c r="C8" s="258" t="s">
        <v>844</v>
      </c>
      <c r="D8" s="701"/>
      <c r="E8" s="3"/>
    </row>
    <row r="9" spans="2:5" ht="25.5" customHeight="1" thickBot="1" x14ac:dyDescent="0.3">
      <c r="B9" s="257" t="s">
        <v>810</v>
      </c>
      <c r="C9" s="259" t="s">
        <v>845</v>
      </c>
      <c r="D9" s="702"/>
      <c r="E9" s="3"/>
    </row>
    <row r="10" spans="2:5" ht="25.5" customHeight="1" thickBot="1" x14ac:dyDescent="0.3">
      <c r="B10" s="257" t="s">
        <v>812</v>
      </c>
      <c r="C10" s="259" t="s">
        <v>846</v>
      </c>
      <c r="D10" s="702"/>
      <c r="E10" s="3"/>
    </row>
    <row r="11" spans="2:5" ht="25.5" customHeight="1" thickBot="1" x14ac:dyDescent="0.3">
      <c r="B11" s="260" t="s">
        <v>814</v>
      </c>
      <c r="C11" s="261" t="s">
        <v>847</v>
      </c>
      <c r="D11" s="702">
        <v>7467215.7999999998</v>
      </c>
      <c r="E11" s="3"/>
    </row>
  </sheetData>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C596D-82C0-45F9-B908-72EA83E0E51D}">
  <sheetPr codeName="Sheet44"/>
  <dimension ref="B2:E18"/>
  <sheetViews>
    <sheetView workbookViewId="0">
      <selection activeCell="D7" sqref="D7"/>
    </sheetView>
  </sheetViews>
  <sheetFormatPr defaultColWidth="9.140625" defaultRowHeight="15" x14ac:dyDescent="0.25"/>
  <cols>
    <col min="1" max="1" width="7" style="1" customWidth="1"/>
    <col min="2" max="2" width="4.7109375" style="1" customWidth="1"/>
    <col min="3" max="3" width="58.5703125" style="1" customWidth="1"/>
    <col min="4" max="4" width="27.28515625" style="1" customWidth="1"/>
    <col min="5" max="5" width="29.140625" style="1" customWidth="1"/>
    <col min="6" max="6" width="9.140625" style="1"/>
    <col min="7" max="7" width="3.28515625" style="1" customWidth="1"/>
    <col min="8" max="8" width="54.5703125" style="1" customWidth="1"/>
    <col min="9" max="9" width="25" style="1" customWidth="1"/>
    <col min="10" max="16384" width="9.140625" style="1"/>
  </cols>
  <sheetData>
    <row r="2" spans="2:5" x14ac:dyDescent="0.25">
      <c r="B2" s="228" t="s">
        <v>771</v>
      </c>
    </row>
    <row r="3" spans="2:5" ht="16.5" thickBot="1" x14ac:dyDescent="0.3">
      <c r="B3" s="188"/>
      <c r="C3" s="229"/>
      <c r="D3" s="229"/>
      <c r="E3" s="262"/>
    </row>
    <row r="4" spans="2:5" ht="16.5" thickBot="1" x14ac:dyDescent="0.3">
      <c r="B4" s="188"/>
      <c r="C4" s="229"/>
      <c r="D4" s="231" t="s">
        <v>7</v>
      </c>
      <c r="E4" s="263" t="s">
        <v>8</v>
      </c>
    </row>
    <row r="5" spans="2:5" ht="16.5" thickBot="1" x14ac:dyDescent="0.3">
      <c r="B5" s="188"/>
      <c r="C5" s="229"/>
      <c r="D5" s="264" t="s">
        <v>841</v>
      </c>
      <c r="E5" s="263" t="s">
        <v>848</v>
      </c>
    </row>
    <row r="6" spans="2:5" ht="25.5" customHeight="1" thickBot="1" x14ac:dyDescent="0.3">
      <c r="B6" s="265" t="s">
        <v>179</v>
      </c>
      <c r="C6" s="266" t="s">
        <v>842</v>
      </c>
      <c r="D6" s="716">
        <v>15963790.769999998</v>
      </c>
      <c r="E6" s="717"/>
    </row>
    <row r="7" spans="2:5" ht="25.5" customHeight="1" thickBot="1" x14ac:dyDescent="0.3">
      <c r="B7" s="243" t="s">
        <v>181</v>
      </c>
      <c r="C7" s="239" t="s">
        <v>843</v>
      </c>
      <c r="D7" s="716">
        <v>1601660.32</v>
      </c>
      <c r="E7" s="717"/>
    </row>
    <row r="8" spans="2:5" ht="25.5" customHeight="1" thickBot="1" x14ac:dyDescent="0.3">
      <c r="B8" s="243" t="s">
        <v>808</v>
      </c>
      <c r="C8" s="239" t="s">
        <v>844</v>
      </c>
      <c r="D8" s="716"/>
      <c r="E8" s="717"/>
    </row>
    <row r="9" spans="2:5" ht="25.5" customHeight="1" thickBot="1" x14ac:dyDescent="0.3">
      <c r="B9" s="243" t="s">
        <v>810</v>
      </c>
      <c r="C9" s="267" t="s">
        <v>849</v>
      </c>
      <c r="D9" s="716"/>
      <c r="E9" s="717"/>
    </row>
    <row r="10" spans="2:5" ht="25.5" customHeight="1" thickBot="1" x14ac:dyDescent="0.3">
      <c r="B10" s="243" t="s">
        <v>812</v>
      </c>
      <c r="C10" s="267" t="s">
        <v>850</v>
      </c>
      <c r="D10" s="721"/>
      <c r="E10" s="718"/>
    </row>
    <row r="11" spans="2:5" ht="25.5" customHeight="1" thickBot="1" x14ac:dyDescent="0.3">
      <c r="B11" s="243" t="s">
        <v>814</v>
      </c>
      <c r="C11" s="267" t="s">
        <v>851</v>
      </c>
      <c r="D11" s="721"/>
      <c r="E11" s="719"/>
    </row>
    <row r="12" spans="2:5" ht="25.5" customHeight="1" thickBot="1" x14ac:dyDescent="0.3">
      <c r="B12" s="243" t="s">
        <v>816</v>
      </c>
      <c r="C12" s="267" t="s">
        <v>852</v>
      </c>
      <c r="D12" s="721"/>
      <c r="E12" s="719"/>
    </row>
    <row r="13" spans="2:5" ht="25.5" customHeight="1" thickBot="1" x14ac:dyDescent="0.3">
      <c r="B13" s="243" t="s">
        <v>818</v>
      </c>
      <c r="C13" s="267" t="s">
        <v>853</v>
      </c>
      <c r="D13" s="721"/>
      <c r="E13" s="719"/>
    </row>
    <row r="14" spans="2:5" ht="25.5" customHeight="1" thickBot="1" x14ac:dyDescent="0.3">
      <c r="B14" s="243" t="s">
        <v>820</v>
      </c>
      <c r="C14" s="267" t="s">
        <v>854</v>
      </c>
      <c r="D14" s="721"/>
      <c r="E14" s="719"/>
    </row>
    <row r="15" spans="2:5" ht="25.5" customHeight="1" thickBot="1" x14ac:dyDescent="0.3">
      <c r="B15" s="243" t="s">
        <v>822</v>
      </c>
      <c r="C15" s="267" t="s">
        <v>845</v>
      </c>
      <c r="D15" s="721"/>
      <c r="E15" s="717"/>
    </row>
    <row r="16" spans="2:5" ht="25.5" customHeight="1" thickBot="1" x14ac:dyDescent="0.3">
      <c r="B16" s="243" t="s">
        <v>823</v>
      </c>
      <c r="C16" s="267" t="s">
        <v>846</v>
      </c>
      <c r="D16" s="721"/>
      <c r="E16" s="717"/>
    </row>
    <row r="17" spans="2:5" ht="25.5" customHeight="1" thickBot="1" x14ac:dyDescent="0.3">
      <c r="B17" s="257" t="s">
        <v>824</v>
      </c>
      <c r="C17" s="259" t="s">
        <v>855</v>
      </c>
      <c r="D17" s="722"/>
      <c r="E17" s="720"/>
    </row>
    <row r="18" spans="2:5" ht="25.5" customHeight="1" thickBot="1" x14ac:dyDescent="0.3">
      <c r="B18" s="269" t="s">
        <v>825</v>
      </c>
      <c r="C18" s="270" t="s">
        <v>847</v>
      </c>
      <c r="D18" s="721">
        <v>7467215.7999999998</v>
      </c>
      <c r="E18" s="717"/>
    </row>
  </sheetData>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CE0F0-BDB5-4EDB-BF70-383232C47B28}">
  <sheetPr codeName="Sheet51"/>
  <dimension ref="A1:E14"/>
  <sheetViews>
    <sheetView workbookViewId="0">
      <selection activeCell="F29" sqref="F29"/>
    </sheetView>
  </sheetViews>
  <sheetFormatPr defaultColWidth="9.140625" defaultRowHeight="15" x14ac:dyDescent="0.25"/>
  <cols>
    <col min="1" max="1" width="4.7109375" style="1" customWidth="1"/>
    <col min="2" max="3" width="26.42578125" style="1" customWidth="1"/>
    <col min="4" max="5" width="27" style="1" customWidth="1"/>
    <col min="6" max="16384" width="9.140625" style="1"/>
  </cols>
  <sheetData>
    <row r="1" spans="1:5" x14ac:dyDescent="0.25">
      <c r="A1" s="228" t="s">
        <v>778</v>
      </c>
    </row>
    <row r="2" spans="1:5" ht="16.5" thickBot="1" x14ac:dyDescent="0.3">
      <c r="A2" s="1135"/>
      <c r="B2" s="1135"/>
      <c r="C2" s="293"/>
      <c r="D2" s="294"/>
      <c r="E2" s="294"/>
    </row>
    <row r="3" spans="1:5" ht="16.5" thickBot="1" x14ac:dyDescent="0.3">
      <c r="A3" s="1135"/>
      <c r="B3" s="1135"/>
      <c r="C3" s="285"/>
      <c r="D3" s="295" t="s">
        <v>7</v>
      </c>
      <c r="E3" s="295" t="s">
        <v>8</v>
      </c>
    </row>
    <row r="4" spans="1:5" ht="15.75" x14ac:dyDescent="0.25">
      <c r="A4" s="1135"/>
      <c r="B4" s="1135"/>
      <c r="C4" s="229"/>
      <c r="D4" s="1122" t="s">
        <v>936</v>
      </c>
      <c r="E4" s="1136"/>
    </row>
    <row r="5" spans="1:5" ht="16.5" thickBot="1" x14ac:dyDescent="0.3">
      <c r="A5" s="1135"/>
      <c r="B5" s="1135"/>
      <c r="C5" s="233"/>
      <c r="D5" s="1137"/>
      <c r="E5" s="1138"/>
    </row>
    <row r="6" spans="1:5" ht="16.5" thickBot="1" x14ac:dyDescent="0.3">
      <c r="A6" s="1134"/>
      <c r="B6" s="1134"/>
      <c r="C6" s="239"/>
      <c r="D6" s="263" t="s">
        <v>937</v>
      </c>
      <c r="E6" s="232" t="s">
        <v>938</v>
      </c>
    </row>
    <row r="7" spans="1:5" ht="15.75" thickBot="1" x14ac:dyDescent="0.3">
      <c r="A7" s="286" t="s">
        <v>179</v>
      </c>
      <c r="B7" s="1132" t="s">
        <v>939</v>
      </c>
      <c r="C7" s="1133"/>
      <c r="D7" s="239"/>
      <c r="E7" s="239"/>
    </row>
    <row r="8" spans="1:5" ht="15.75" thickBot="1" x14ac:dyDescent="0.3">
      <c r="A8" s="292" t="s">
        <v>181</v>
      </c>
      <c r="B8" s="1132" t="s">
        <v>940</v>
      </c>
      <c r="C8" s="1133"/>
      <c r="D8" s="239"/>
      <c r="E8" s="239"/>
    </row>
    <row r="9" spans="1:5" ht="15.75" thickBot="1" x14ac:dyDescent="0.3">
      <c r="A9" s="288" t="s">
        <v>808</v>
      </c>
      <c r="B9" s="1128" t="s">
        <v>941</v>
      </c>
      <c r="C9" s="1129"/>
      <c r="D9" s="239"/>
      <c r="E9" s="239"/>
    </row>
    <row r="10" spans="1:5" ht="15.75" thickBot="1" x14ac:dyDescent="0.3">
      <c r="A10" s="288" t="s">
        <v>810</v>
      </c>
      <c r="B10" s="1128" t="s">
        <v>942</v>
      </c>
      <c r="C10" s="1129"/>
      <c r="D10" s="239"/>
      <c r="E10" s="239"/>
    </row>
    <row r="11" spans="1:5" ht="15.75" thickBot="1" x14ac:dyDescent="0.3">
      <c r="A11" s="288" t="s">
        <v>812</v>
      </c>
      <c r="B11" s="1128" t="s">
        <v>943</v>
      </c>
      <c r="C11" s="1129"/>
      <c r="D11" s="239"/>
      <c r="E11" s="239"/>
    </row>
    <row r="12" spans="1:5" ht="15.75" thickBot="1" x14ac:dyDescent="0.3">
      <c r="A12" s="288" t="s">
        <v>814</v>
      </c>
      <c r="B12" s="1128" t="s">
        <v>944</v>
      </c>
      <c r="C12" s="1129"/>
      <c r="D12" s="239"/>
      <c r="E12" s="239"/>
    </row>
    <row r="13" spans="1:5" ht="15.75" thickBot="1" x14ac:dyDescent="0.3">
      <c r="A13" s="288" t="s">
        <v>816</v>
      </c>
      <c r="B13" s="1128" t="s">
        <v>945</v>
      </c>
      <c r="C13" s="1129"/>
      <c r="D13" s="239"/>
      <c r="E13" s="239"/>
    </row>
    <row r="14" spans="1:5" ht="15.75" thickBot="1" x14ac:dyDescent="0.3">
      <c r="A14" s="296" t="s">
        <v>818</v>
      </c>
      <c r="B14" s="1130" t="s">
        <v>45</v>
      </c>
      <c r="C14" s="1131"/>
      <c r="D14" s="239"/>
      <c r="E14" s="239"/>
    </row>
  </sheetData>
  <mergeCells count="14">
    <mergeCell ref="A6:B6"/>
    <mergeCell ref="A2:B2"/>
    <mergeCell ref="A3:B3"/>
    <mergeCell ref="A4:B4"/>
    <mergeCell ref="D4:E5"/>
    <mergeCell ref="A5:B5"/>
    <mergeCell ref="B13:C13"/>
    <mergeCell ref="B14:C14"/>
    <mergeCell ref="B7:C7"/>
    <mergeCell ref="B8:C8"/>
    <mergeCell ref="B9:C9"/>
    <mergeCell ref="B10:C10"/>
    <mergeCell ref="B11:C11"/>
    <mergeCell ref="B12:C12"/>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B79EF-002E-44BC-B15D-1DD9665B97A7}">
  <sheetPr codeName="Sheet45">
    <pageSetUpPr fitToPage="1"/>
  </sheetPr>
  <dimension ref="A1:J17"/>
  <sheetViews>
    <sheetView workbookViewId="0">
      <selection activeCell="D13" sqref="D13"/>
    </sheetView>
  </sheetViews>
  <sheetFormatPr defaultColWidth="9.140625" defaultRowHeight="15" x14ac:dyDescent="0.25"/>
  <cols>
    <col min="1" max="1" width="9.140625" style="1"/>
    <col min="2" max="2" width="26" style="1" customWidth="1"/>
    <col min="3" max="6" width="9.140625" style="1"/>
    <col min="7" max="7" width="14.42578125" style="1" customWidth="1"/>
    <col min="8" max="8" width="17" style="1" customWidth="1"/>
    <col min="9" max="9" width="17.85546875" style="1" customWidth="1"/>
    <col min="10" max="10" width="18.5703125" style="1" customWidth="1"/>
    <col min="11" max="16384" width="9.140625" style="1"/>
  </cols>
  <sheetData>
    <row r="1" spans="1:10" x14ac:dyDescent="0.25">
      <c r="A1" s="228" t="s">
        <v>772</v>
      </c>
    </row>
    <row r="2" spans="1:10" ht="16.5" thickBot="1" x14ac:dyDescent="0.3">
      <c r="A2" s="188"/>
      <c r="B2" s="229"/>
      <c r="C2" s="229"/>
      <c r="D2" s="229"/>
      <c r="E2" s="229"/>
      <c r="F2" s="229"/>
      <c r="G2" s="229"/>
      <c r="H2" s="229"/>
      <c r="I2" s="229"/>
      <c r="J2" s="229"/>
    </row>
    <row r="3" spans="1:10" ht="23.25" customHeight="1" thickBot="1" x14ac:dyDescent="0.3">
      <c r="A3" s="230"/>
      <c r="B3" s="230"/>
      <c r="C3" s="231" t="s">
        <v>7</v>
      </c>
      <c r="D3" s="232" t="s">
        <v>8</v>
      </c>
      <c r="E3" s="232" t="s">
        <v>9</v>
      </c>
      <c r="F3" s="232" t="s">
        <v>46</v>
      </c>
      <c r="G3" s="232" t="s">
        <v>47</v>
      </c>
      <c r="H3" s="232" t="s">
        <v>156</v>
      </c>
      <c r="I3" s="232" t="s">
        <v>157</v>
      </c>
      <c r="J3" s="232" t="s">
        <v>158</v>
      </c>
    </row>
    <row r="4" spans="1:10" ht="36" customHeight="1" thickBot="1" x14ac:dyDescent="0.3">
      <c r="A4" s="230"/>
      <c r="B4" s="230"/>
      <c r="C4" s="1116" t="s">
        <v>856</v>
      </c>
      <c r="D4" s="1117"/>
      <c r="E4" s="1117"/>
      <c r="F4" s="1139"/>
      <c r="G4" s="1140" t="s">
        <v>792</v>
      </c>
      <c r="H4" s="1141"/>
      <c r="I4" s="1125" t="s">
        <v>857</v>
      </c>
      <c r="J4" s="1124"/>
    </row>
    <row r="5" spans="1:10" ht="16.5" thickBot="1" x14ac:dyDescent="0.3">
      <c r="A5" s="230"/>
      <c r="B5" s="230"/>
      <c r="C5" s="1142" t="s">
        <v>858</v>
      </c>
      <c r="D5" s="1122" t="s">
        <v>859</v>
      </c>
      <c r="E5" s="1123"/>
      <c r="F5" s="1136"/>
      <c r="G5" s="1126" t="s">
        <v>860</v>
      </c>
      <c r="H5" s="1126" t="s">
        <v>861</v>
      </c>
      <c r="I5" s="271"/>
      <c r="J5" s="1126" t="s">
        <v>862</v>
      </c>
    </row>
    <row r="6" spans="1:10" ht="66.75" customHeight="1" thickBot="1" x14ac:dyDescent="0.3">
      <c r="A6" s="230"/>
      <c r="B6" s="230"/>
      <c r="C6" s="1143"/>
      <c r="D6" s="235"/>
      <c r="E6" s="272" t="s">
        <v>863</v>
      </c>
      <c r="F6" s="273" t="s">
        <v>864</v>
      </c>
      <c r="G6" s="1127"/>
      <c r="H6" s="1127"/>
      <c r="I6" s="274"/>
      <c r="J6" s="1144"/>
    </row>
    <row r="7" spans="1:10" ht="21.75" thickBot="1" x14ac:dyDescent="0.3">
      <c r="A7" s="237" t="s">
        <v>804</v>
      </c>
      <c r="B7" s="238" t="s">
        <v>805</v>
      </c>
      <c r="C7" s="275"/>
      <c r="D7" s="275"/>
      <c r="E7" s="275"/>
      <c r="F7" s="276"/>
      <c r="G7" s="276"/>
      <c r="H7" s="276"/>
      <c r="I7" s="276"/>
      <c r="J7" s="276"/>
    </row>
    <row r="8" spans="1:10" ht="15.75" thickBot="1" x14ac:dyDescent="0.3">
      <c r="A8" s="237" t="s">
        <v>179</v>
      </c>
      <c r="B8" s="238" t="s">
        <v>806</v>
      </c>
      <c r="C8" s="705">
        <f>SUM(C9:C14)</f>
        <v>40093325.390000001</v>
      </c>
      <c r="D8" s="705">
        <f t="shared" ref="D8:J8" si="0">SUM(D9:D14)</f>
        <v>6213742.7599999998</v>
      </c>
      <c r="E8" s="705">
        <f t="shared" si="0"/>
        <v>0</v>
      </c>
      <c r="F8" s="706">
        <f t="shared" si="0"/>
        <v>0</v>
      </c>
      <c r="G8" s="706">
        <f t="shared" si="0"/>
        <v>-3525568.18</v>
      </c>
      <c r="H8" s="706">
        <f t="shared" si="0"/>
        <v>-1541594.77</v>
      </c>
      <c r="I8" s="706">
        <f t="shared" si="0"/>
        <v>0</v>
      </c>
      <c r="J8" s="706">
        <f t="shared" si="0"/>
        <v>0</v>
      </c>
    </row>
    <row r="9" spans="1:10" ht="15.75" thickBot="1" x14ac:dyDescent="0.3">
      <c r="A9" s="240" t="s">
        <v>181</v>
      </c>
      <c r="B9" s="241" t="s">
        <v>807</v>
      </c>
      <c r="C9" s="703">
        <v>0</v>
      </c>
      <c r="D9" s="703">
        <v>0</v>
      </c>
      <c r="E9" s="703"/>
      <c r="F9" s="703"/>
      <c r="G9" s="703">
        <v>0</v>
      </c>
      <c r="H9" s="703">
        <v>0</v>
      </c>
      <c r="I9" s="704"/>
      <c r="J9" s="704"/>
    </row>
    <row r="10" spans="1:10" ht="15.75" thickBot="1" x14ac:dyDescent="0.3">
      <c r="A10" s="240" t="s">
        <v>808</v>
      </c>
      <c r="B10" s="241" t="s">
        <v>809</v>
      </c>
      <c r="C10" s="703">
        <v>0</v>
      </c>
      <c r="D10" s="703">
        <v>0</v>
      </c>
      <c r="E10" s="703"/>
      <c r="F10" s="703"/>
      <c r="G10" s="703">
        <v>0</v>
      </c>
      <c r="H10" s="703">
        <v>0</v>
      </c>
      <c r="I10" s="704"/>
      <c r="J10" s="704"/>
    </row>
    <row r="11" spans="1:10" ht="15.75" thickBot="1" x14ac:dyDescent="0.3">
      <c r="A11" s="240" t="s">
        <v>810</v>
      </c>
      <c r="B11" s="241" t="s">
        <v>811</v>
      </c>
      <c r="C11" s="703">
        <v>0</v>
      </c>
      <c r="D11" s="703">
        <v>0</v>
      </c>
      <c r="E11" s="703"/>
      <c r="F11" s="703"/>
      <c r="G11" s="703">
        <v>0</v>
      </c>
      <c r="H11" s="703">
        <v>0</v>
      </c>
      <c r="I11" s="704"/>
      <c r="J11" s="704"/>
    </row>
    <row r="12" spans="1:10" ht="15.75" thickBot="1" x14ac:dyDescent="0.3">
      <c r="A12" s="240" t="s">
        <v>812</v>
      </c>
      <c r="B12" s="241" t="s">
        <v>813</v>
      </c>
      <c r="C12" s="703">
        <v>0</v>
      </c>
      <c r="D12" s="703">
        <v>0</v>
      </c>
      <c r="E12" s="703"/>
      <c r="F12" s="703"/>
      <c r="G12" s="703">
        <v>0</v>
      </c>
      <c r="H12" s="703">
        <v>0</v>
      </c>
      <c r="I12" s="704"/>
      <c r="J12" s="704"/>
    </row>
    <row r="13" spans="1:10" ht="15.75" thickBot="1" x14ac:dyDescent="0.3">
      <c r="A13" s="240" t="s">
        <v>814</v>
      </c>
      <c r="B13" s="241" t="s">
        <v>815</v>
      </c>
      <c r="C13" s="703">
        <v>24642157.34</v>
      </c>
      <c r="D13" s="703">
        <v>1906655.48</v>
      </c>
      <c r="E13" s="703"/>
      <c r="F13" s="703"/>
      <c r="G13" s="703">
        <v>-2744702.5700000003</v>
      </c>
      <c r="H13" s="703">
        <v>-824453.02</v>
      </c>
      <c r="I13" s="704"/>
      <c r="J13" s="704"/>
    </row>
    <row r="14" spans="1:10" ht="15.75" thickBot="1" x14ac:dyDescent="0.3">
      <c r="A14" s="240" t="s">
        <v>816</v>
      </c>
      <c r="B14" s="241" t="s">
        <v>819</v>
      </c>
      <c r="C14" s="703">
        <v>15451168.050000001</v>
      </c>
      <c r="D14" s="703">
        <v>4307087.28</v>
      </c>
      <c r="E14" s="703"/>
      <c r="F14" s="703"/>
      <c r="G14" s="703">
        <v>-780865.61</v>
      </c>
      <c r="H14" s="703">
        <v>-717141.75</v>
      </c>
      <c r="I14" s="704"/>
      <c r="J14" s="704"/>
    </row>
    <row r="15" spans="1:10" ht="15.75" thickBot="1" x14ac:dyDescent="0.3">
      <c r="A15" s="243" t="s">
        <v>818</v>
      </c>
      <c r="B15" s="239" t="s">
        <v>865</v>
      </c>
      <c r="C15" s="703"/>
      <c r="D15" s="703"/>
      <c r="E15" s="703"/>
      <c r="F15" s="703"/>
      <c r="G15" s="703"/>
      <c r="H15" s="703"/>
      <c r="I15" s="704"/>
      <c r="J15" s="704"/>
    </row>
    <row r="16" spans="1:10" ht="15.75" thickBot="1" x14ac:dyDescent="0.3">
      <c r="A16" s="243" t="s">
        <v>820</v>
      </c>
      <c r="B16" s="239" t="s">
        <v>866</v>
      </c>
      <c r="C16" s="703"/>
      <c r="D16" s="703"/>
      <c r="E16" s="703"/>
      <c r="F16" s="704"/>
      <c r="G16" s="704"/>
      <c r="H16" s="704"/>
      <c r="I16" s="704"/>
      <c r="J16" s="704"/>
    </row>
    <row r="17" spans="1:10" ht="15.75" thickBot="1" x14ac:dyDescent="0.3">
      <c r="A17" s="245">
        <v>100</v>
      </c>
      <c r="B17" s="244" t="s">
        <v>45</v>
      </c>
      <c r="C17" s="705">
        <f>SUM(C8,C15,C16)</f>
        <v>40093325.390000001</v>
      </c>
      <c r="D17" s="705">
        <f t="shared" ref="D17:J17" si="1">SUM(D8,D15,D16)</f>
        <v>6213742.7599999998</v>
      </c>
      <c r="E17" s="705">
        <f t="shared" si="1"/>
        <v>0</v>
      </c>
      <c r="F17" s="706">
        <f t="shared" si="1"/>
        <v>0</v>
      </c>
      <c r="G17" s="706">
        <f t="shared" si="1"/>
        <v>-3525568.18</v>
      </c>
      <c r="H17" s="706">
        <f t="shared" si="1"/>
        <v>-1541594.77</v>
      </c>
      <c r="I17" s="706">
        <f t="shared" si="1"/>
        <v>0</v>
      </c>
      <c r="J17" s="706">
        <f t="shared" si="1"/>
        <v>0</v>
      </c>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93" fitToHeight="0" orientation="landscape" r:id="rId1"/>
  <headerFooter>
    <oddHeader>&amp;CEN
Annex XV</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D2A3-0552-4775-B1B2-DDF49E1DE929}">
  <sheetPr codeName="Sheet46"/>
  <dimension ref="B2:D9"/>
  <sheetViews>
    <sheetView workbookViewId="0"/>
  </sheetViews>
  <sheetFormatPr defaultColWidth="9.140625" defaultRowHeight="15" x14ac:dyDescent="0.25"/>
  <cols>
    <col min="1" max="1" width="9.140625" style="1"/>
    <col min="2" max="2" width="4.28515625" style="1" customWidth="1"/>
    <col min="3" max="3" width="41.85546875" style="1" customWidth="1"/>
    <col min="4" max="4" width="49.42578125" style="1" customWidth="1"/>
    <col min="5" max="16384" width="9.140625" style="1"/>
  </cols>
  <sheetData>
    <row r="2" spans="2:4" x14ac:dyDescent="0.25">
      <c r="B2" s="228" t="s">
        <v>773</v>
      </c>
    </row>
    <row r="3" spans="2:4" ht="16.5" thickBot="1" x14ac:dyDescent="0.3">
      <c r="B3" s="188"/>
      <c r="C3" s="229"/>
      <c r="D3" s="229"/>
    </row>
    <row r="4" spans="2:4" ht="16.5" thickBot="1" x14ac:dyDescent="0.3">
      <c r="B4" s="230"/>
      <c r="C4" s="230"/>
      <c r="D4" s="231" t="s">
        <v>7</v>
      </c>
    </row>
    <row r="5" spans="2:4" ht="36" customHeight="1" x14ac:dyDescent="0.25">
      <c r="B5" s="230"/>
      <c r="C5" s="230"/>
      <c r="D5" s="1126" t="s">
        <v>867</v>
      </c>
    </row>
    <row r="6" spans="2:4" ht="16.5" thickBot="1" x14ac:dyDescent="0.3">
      <c r="B6" s="230"/>
      <c r="C6" s="230"/>
      <c r="D6" s="1144"/>
    </row>
    <row r="7" spans="2:4" ht="29.25" customHeight="1" thickBot="1" x14ac:dyDescent="0.3">
      <c r="B7" s="237" t="s">
        <v>179</v>
      </c>
      <c r="C7" s="238" t="s">
        <v>868</v>
      </c>
      <c r="D7" s="268"/>
    </row>
    <row r="8" spans="2:4" ht="50.25" customHeight="1" thickBot="1" x14ac:dyDescent="0.3">
      <c r="B8" s="243" t="s">
        <v>181</v>
      </c>
      <c r="C8" s="239" t="s">
        <v>869</v>
      </c>
      <c r="D8" s="268"/>
    </row>
    <row r="9" spans="2:4" ht="63" customHeight="1" x14ac:dyDescent="0.25">
      <c r="B9" s="1145"/>
      <c r="C9" s="1145"/>
      <c r="D9" s="1145"/>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2B324-B2EC-4A7B-A1F8-55B20178AFC4}">
  <sheetPr codeName="Sheet47">
    <pageSetUpPr fitToPage="1"/>
  </sheetPr>
  <dimension ref="A1:N31"/>
  <sheetViews>
    <sheetView workbookViewId="0">
      <selection activeCell="D12" sqref="D12"/>
    </sheetView>
  </sheetViews>
  <sheetFormatPr defaultColWidth="9.140625" defaultRowHeight="15" x14ac:dyDescent="0.25"/>
  <cols>
    <col min="1" max="1" width="9.140625" style="1"/>
    <col min="2" max="2" width="24.85546875" style="1" customWidth="1"/>
    <col min="3" max="14" width="14.7109375" style="1" customWidth="1"/>
    <col min="15" max="16384" width="9.140625" style="1"/>
  </cols>
  <sheetData>
    <row r="1" spans="1:14" x14ac:dyDescent="0.25">
      <c r="A1" s="228" t="s">
        <v>774</v>
      </c>
    </row>
    <row r="2" spans="1:14" ht="16.5" thickBot="1" x14ac:dyDescent="0.3">
      <c r="A2" s="188"/>
      <c r="B2" s="229"/>
      <c r="C2" s="229"/>
      <c r="D2" s="229"/>
      <c r="E2" s="229"/>
      <c r="F2" s="229"/>
      <c r="G2" s="229"/>
      <c r="H2" s="229"/>
      <c r="I2" s="229"/>
      <c r="J2" s="229"/>
      <c r="K2" s="229"/>
      <c r="L2" s="229"/>
      <c r="M2" s="229"/>
      <c r="N2" s="229"/>
    </row>
    <row r="3" spans="1:14" ht="16.5" thickBot="1" x14ac:dyDescent="0.3">
      <c r="A3" s="230"/>
      <c r="B3" s="230"/>
      <c r="C3" s="231" t="s">
        <v>7</v>
      </c>
      <c r="D3" s="232" t="s">
        <v>8</v>
      </c>
      <c r="E3" s="232" t="s">
        <v>9</v>
      </c>
      <c r="F3" s="232" t="s">
        <v>46</v>
      </c>
      <c r="G3" s="232" t="s">
        <v>47</v>
      </c>
      <c r="H3" s="232" t="s">
        <v>156</v>
      </c>
      <c r="I3" s="232" t="s">
        <v>157</v>
      </c>
      <c r="J3" s="232" t="s">
        <v>158</v>
      </c>
      <c r="K3" s="232" t="s">
        <v>159</v>
      </c>
      <c r="L3" s="232" t="s">
        <v>160</v>
      </c>
      <c r="M3" s="232" t="s">
        <v>161</v>
      </c>
      <c r="N3" s="232" t="s">
        <v>162</v>
      </c>
    </row>
    <row r="4" spans="1:14" ht="16.5" thickBot="1" x14ac:dyDescent="0.3">
      <c r="A4" s="230"/>
      <c r="B4" s="230"/>
      <c r="C4" s="1140" t="s">
        <v>791</v>
      </c>
      <c r="D4" s="1150"/>
      <c r="E4" s="1150"/>
      <c r="F4" s="1150"/>
      <c r="G4" s="1150"/>
      <c r="H4" s="1150"/>
      <c r="I4" s="1150"/>
      <c r="J4" s="1150"/>
      <c r="K4" s="1150"/>
      <c r="L4" s="1150"/>
      <c r="M4" s="1150"/>
      <c r="N4" s="1151"/>
    </row>
    <row r="5" spans="1:14" ht="16.5" thickBot="1" x14ac:dyDescent="0.3">
      <c r="A5" s="230"/>
      <c r="B5" s="230"/>
      <c r="C5" s="1122" t="s">
        <v>795</v>
      </c>
      <c r="D5" s="1123"/>
      <c r="E5" s="1124"/>
      <c r="F5" s="1125" t="s">
        <v>796</v>
      </c>
      <c r="G5" s="1123"/>
      <c r="H5" s="1123"/>
      <c r="I5" s="1123"/>
      <c r="J5" s="1123"/>
      <c r="K5" s="1123"/>
      <c r="L5" s="1123"/>
      <c r="M5" s="1123"/>
      <c r="N5" s="1136"/>
    </row>
    <row r="6" spans="1:14" x14ac:dyDescent="0.25">
      <c r="A6" s="1146"/>
      <c r="B6" s="1147"/>
      <c r="C6" s="1148"/>
      <c r="D6" s="1126" t="s">
        <v>870</v>
      </c>
      <c r="E6" s="1126" t="s">
        <v>871</v>
      </c>
      <c r="F6" s="1148"/>
      <c r="G6" s="1126" t="s">
        <v>872</v>
      </c>
      <c r="H6" s="1126" t="s">
        <v>873</v>
      </c>
      <c r="I6" s="1126" t="s">
        <v>874</v>
      </c>
      <c r="J6" s="1126" t="s">
        <v>875</v>
      </c>
      <c r="K6" s="1126" t="s">
        <v>876</v>
      </c>
      <c r="L6" s="1126" t="s">
        <v>877</v>
      </c>
      <c r="M6" s="1126" t="s">
        <v>878</v>
      </c>
      <c r="N6" s="1126" t="s">
        <v>863</v>
      </c>
    </row>
    <row r="7" spans="1:14" x14ac:dyDescent="0.25">
      <c r="A7" s="1146"/>
      <c r="B7" s="1147"/>
      <c r="C7" s="1148"/>
      <c r="D7" s="1149"/>
      <c r="E7" s="1149"/>
      <c r="F7" s="1148"/>
      <c r="G7" s="1149"/>
      <c r="H7" s="1149"/>
      <c r="I7" s="1149"/>
      <c r="J7" s="1149"/>
      <c r="K7" s="1149"/>
      <c r="L7" s="1149"/>
      <c r="M7" s="1149"/>
      <c r="N7" s="1149"/>
    </row>
    <row r="8" spans="1:14" ht="39" customHeight="1" thickBot="1" x14ac:dyDescent="0.3">
      <c r="A8" s="230"/>
      <c r="B8" s="230"/>
      <c r="C8" s="264"/>
      <c r="D8" s="1144"/>
      <c r="E8" s="1144"/>
      <c r="F8" s="1152"/>
      <c r="G8" s="1144"/>
      <c r="H8" s="1127"/>
      <c r="I8" s="1127"/>
      <c r="J8" s="1127"/>
      <c r="K8" s="1127"/>
      <c r="L8" s="1127"/>
      <c r="M8" s="1127"/>
      <c r="N8" s="1127"/>
    </row>
    <row r="9" spans="1:14" ht="21.75" thickBot="1" x14ac:dyDescent="0.3">
      <c r="A9" s="237" t="s">
        <v>804</v>
      </c>
      <c r="B9" s="238" t="s">
        <v>805</v>
      </c>
      <c r="C9" s="707"/>
      <c r="D9" s="703"/>
      <c r="E9" s="703"/>
      <c r="F9" s="703"/>
      <c r="G9" s="703"/>
      <c r="H9" s="703"/>
      <c r="I9" s="703"/>
      <c r="J9" s="703"/>
      <c r="K9" s="703"/>
      <c r="L9" s="703"/>
      <c r="M9" s="703"/>
      <c r="N9" s="703"/>
    </row>
    <row r="10" spans="1:14" ht="15.75" thickBot="1" x14ac:dyDescent="0.3">
      <c r="A10" s="237" t="s">
        <v>179</v>
      </c>
      <c r="B10" s="238" t="s">
        <v>806</v>
      </c>
      <c r="C10" s="708">
        <f>SUM(D10:E10)</f>
        <v>3534942882.0099998</v>
      </c>
      <c r="D10" s="705">
        <f>SUM(D11:D15,D17)</f>
        <v>3532771384.8199997</v>
      </c>
      <c r="E10" s="705">
        <f>SUM(E11:E15,E17)</f>
        <v>2171497.19</v>
      </c>
      <c r="F10" s="708">
        <f>SUM(G10:M10)</f>
        <v>6719610.4700000007</v>
      </c>
      <c r="G10" s="705">
        <f t="shared" ref="G10:M10" si="0">SUM(G11:G15,G17)</f>
        <v>6635018.7200000007</v>
      </c>
      <c r="H10" s="705">
        <f t="shared" si="0"/>
        <v>84591.75</v>
      </c>
      <c r="I10" s="705">
        <f t="shared" si="0"/>
        <v>0</v>
      </c>
      <c r="J10" s="705">
        <f t="shared" si="0"/>
        <v>0</v>
      </c>
      <c r="K10" s="705">
        <f t="shared" si="0"/>
        <v>0</v>
      </c>
      <c r="L10" s="705">
        <f t="shared" si="0"/>
        <v>0</v>
      </c>
      <c r="M10" s="705">
        <f t="shared" si="0"/>
        <v>0</v>
      </c>
      <c r="N10" s="703"/>
    </row>
    <row r="11" spans="1:14" ht="15.75" thickBot="1" x14ac:dyDescent="0.3">
      <c r="A11" s="240" t="s">
        <v>181</v>
      </c>
      <c r="B11" s="241" t="s">
        <v>807</v>
      </c>
      <c r="C11" s="708">
        <f t="shared" ref="C11:C23" si="1">SUM(D11:E11)</f>
        <v>4620.16</v>
      </c>
      <c r="D11" s="703">
        <v>4620.16</v>
      </c>
      <c r="E11" s="703">
        <v>0</v>
      </c>
      <c r="F11" s="705">
        <f t="shared" ref="F11:F23" si="2">SUM(G11:M11)</f>
        <v>0</v>
      </c>
      <c r="G11" s="703">
        <v>0</v>
      </c>
      <c r="H11" s="703">
        <v>0</v>
      </c>
      <c r="I11" s="703">
        <v>0</v>
      </c>
      <c r="J11" s="703"/>
      <c r="K11" s="703"/>
      <c r="L11" s="703"/>
      <c r="M11" s="703"/>
      <c r="N11" s="703"/>
    </row>
    <row r="12" spans="1:14" ht="15.75" thickBot="1" x14ac:dyDescent="0.3">
      <c r="A12" s="240" t="s">
        <v>808</v>
      </c>
      <c r="B12" s="241" t="s">
        <v>809</v>
      </c>
      <c r="C12" s="708">
        <f t="shared" si="1"/>
        <v>85550430.790000007</v>
      </c>
      <c r="D12" s="703">
        <v>85550430.790000007</v>
      </c>
      <c r="E12" s="703">
        <v>0</v>
      </c>
      <c r="F12" s="705">
        <f t="shared" si="2"/>
        <v>0</v>
      </c>
      <c r="G12" s="703">
        <v>0</v>
      </c>
      <c r="H12" s="703">
        <v>0</v>
      </c>
      <c r="I12" s="703">
        <v>0</v>
      </c>
      <c r="J12" s="703"/>
      <c r="K12" s="703"/>
      <c r="L12" s="703"/>
      <c r="M12" s="703"/>
      <c r="N12" s="703"/>
    </row>
    <row r="13" spans="1:14" ht="15.75" thickBot="1" x14ac:dyDescent="0.3">
      <c r="A13" s="240" t="s">
        <v>810</v>
      </c>
      <c r="B13" s="241" t="s">
        <v>811</v>
      </c>
      <c r="C13" s="708">
        <f t="shared" si="1"/>
        <v>610.14</v>
      </c>
      <c r="D13" s="703">
        <v>610.14</v>
      </c>
      <c r="E13" s="703">
        <v>0</v>
      </c>
      <c r="F13" s="705">
        <f t="shared" si="2"/>
        <v>0</v>
      </c>
      <c r="G13" s="703">
        <v>0</v>
      </c>
      <c r="H13" s="703">
        <v>0</v>
      </c>
      <c r="I13" s="703">
        <v>0</v>
      </c>
      <c r="J13" s="703"/>
      <c r="K13" s="703"/>
      <c r="L13" s="703"/>
      <c r="M13" s="703"/>
      <c r="N13" s="703"/>
    </row>
    <row r="14" spans="1:14" ht="15.75" thickBot="1" x14ac:dyDescent="0.3">
      <c r="A14" s="240" t="s">
        <v>812</v>
      </c>
      <c r="B14" s="241" t="s">
        <v>813</v>
      </c>
      <c r="C14" s="708">
        <f t="shared" si="1"/>
        <v>441962646</v>
      </c>
      <c r="D14" s="703">
        <v>441962646</v>
      </c>
      <c r="E14" s="703">
        <v>0</v>
      </c>
      <c r="F14" s="705">
        <f t="shared" si="2"/>
        <v>0</v>
      </c>
      <c r="G14" s="703">
        <v>0</v>
      </c>
      <c r="H14" s="703">
        <v>0</v>
      </c>
      <c r="I14" s="703">
        <v>0</v>
      </c>
      <c r="J14" s="703"/>
      <c r="K14" s="703"/>
      <c r="L14" s="703"/>
      <c r="M14" s="703"/>
      <c r="N14" s="703"/>
    </row>
    <row r="15" spans="1:14" ht="15.75" thickBot="1" x14ac:dyDescent="0.3">
      <c r="A15" s="240" t="s">
        <v>814</v>
      </c>
      <c r="B15" s="241" t="s">
        <v>815</v>
      </c>
      <c r="C15" s="708">
        <f t="shared" si="1"/>
        <v>1764355235.1900001</v>
      </c>
      <c r="D15" s="703">
        <v>1764167482.3</v>
      </c>
      <c r="E15" s="703">
        <v>187752.89</v>
      </c>
      <c r="F15" s="705">
        <f t="shared" si="2"/>
        <v>2021154.48</v>
      </c>
      <c r="G15" s="703">
        <v>1936562.73</v>
      </c>
      <c r="H15" s="703">
        <v>84591.75</v>
      </c>
      <c r="I15" s="703">
        <v>0</v>
      </c>
      <c r="J15" s="703"/>
      <c r="K15" s="703"/>
      <c r="L15" s="703"/>
      <c r="M15" s="703"/>
      <c r="N15" s="703"/>
    </row>
    <row r="16" spans="1:14" ht="15.75" thickBot="1" x14ac:dyDescent="0.3">
      <c r="A16" s="240" t="s">
        <v>816</v>
      </c>
      <c r="B16" s="241" t="s">
        <v>879</v>
      </c>
      <c r="C16" s="708">
        <f t="shared" si="1"/>
        <v>1376221661.47</v>
      </c>
      <c r="D16" s="703">
        <v>1376033908.5799999</v>
      </c>
      <c r="E16" s="703">
        <v>187752.89</v>
      </c>
      <c r="F16" s="705">
        <f t="shared" si="2"/>
        <v>2021154.48</v>
      </c>
      <c r="G16" s="703">
        <v>1936562.73</v>
      </c>
      <c r="H16" s="703">
        <v>84591.75</v>
      </c>
      <c r="I16" s="703">
        <v>0</v>
      </c>
      <c r="J16" s="703"/>
      <c r="K16" s="703"/>
      <c r="L16" s="703"/>
      <c r="M16" s="703"/>
      <c r="N16" s="703"/>
    </row>
    <row r="17" spans="1:14" ht="15.75" thickBot="1" x14ac:dyDescent="0.3">
      <c r="A17" s="240" t="s">
        <v>818</v>
      </c>
      <c r="B17" s="241" t="s">
        <v>819</v>
      </c>
      <c r="C17" s="708">
        <f t="shared" si="1"/>
        <v>1243069339.73</v>
      </c>
      <c r="D17" s="703">
        <v>1241085595.4300001</v>
      </c>
      <c r="E17" s="703">
        <v>1983744.3</v>
      </c>
      <c r="F17" s="705">
        <f t="shared" si="2"/>
        <v>4698455.99</v>
      </c>
      <c r="G17" s="703">
        <v>4698455.99</v>
      </c>
      <c r="H17" s="703">
        <v>0</v>
      </c>
      <c r="I17" s="703">
        <v>0</v>
      </c>
      <c r="J17" s="703"/>
      <c r="K17" s="703"/>
      <c r="L17" s="703"/>
      <c r="M17" s="703"/>
      <c r="N17" s="703"/>
    </row>
    <row r="18" spans="1:14" ht="15.75" thickBot="1" x14ac:dyDescent="0.3">
      <c r="A18" s="243" t="s">
        <v>820</v>
      </c>
      <c r="B18" s="239" t="s">
        <v>821</v>
      </c>
      <c r="C18" s="708">
        <f t="shared" si="1"/>
        <v>765253.84000000008</v>
      </c>
      <c r="D18" s="705">
        <f>SUM(D19:D23)</f>
        <v>765253.84000000008</v>
      </c>
      <c r="E18" s="705">
        <f>SUM(E19:E23)</f>
        <v>0</v>
      </c>
      <c r="F18" s="705">
        <f t="shared" si="2"/>
        <v>0</v>
      </c>
      <c r="G18" s="705">
        <f>SUM(G19:G23)</f>
        <v>0</v>
      </c>
      <c r="H18" s="705">
        <f t="shared" ref="H18:M18" si="3">SUM(H19:H23)</f>
        <v>0</v>
      </c>
      <c r="I18" s="705">
        <f t="shared" si="3"/>
        <v>0</v>
      </c>
      <c r="J18" s="705">
        <f t="shared" si="3"/>
        <v>0</v>
      </c>
      <c r="K18" s="705">
        <f t="shared" si="3"/>
        <v>0</v>
      </c>
      <c r="L18" s="705">
        <f t="shared" si="3"/>
        <v>0</v>
      </c>
      <c r="M18" s="705">
        <f t="shared" si="3"/>
        <v>0</v>
      </c>
      <c r="N18" s="703"/>
    </row>
    <row r="19" spans="1:14" ht="15.75" thickBot="1" x14ac:dyDescent="0.3">
      <c r="A19" s="240" t="s">
        <v>822</v>
      </c>
      <c r="B19" s="241" t="s">
        <v>807</v>
      </c>
      <c r="C19" s="708">
        <f t="shared" si="1"/>
        <v>0</v>
      </c>
      <c r="D19" s="703">
        <v>0</v>
      </c>
      <c r="E19" s="703"/>
      <c r="F19" s="705">
        <f t="shared" si="2"/>
        <v>0</v>
      </c>
      <c r="G19" s="703"/>
      <c r="H19" s="703"/>
      <c r="I19" s="703"/>
      <c r="J19" s="703"/>
      <c r="K19" s="703"/>
      <c r="L19" s="703"/>
      <c r="M19" s="703"/>
      <c r="N19" s="703"/>
    </row>
    <row r="20" spans="1:14" ht="15.75" thickBot="1" x14ac:dyDescent="0.3">
      <c r="A20" s="240" t="s">
        <v>823</v>
      </c>
      <c r="B20" s="241" t="s">
        <v>809</v>
      </c>
      <c r="C20" s="708">
        <f t="shared" si="1"/>
        <v>0</v>
      </c>
      <c r="D20" s="703">
        <v>0</v>
      </c>
      <c r="E20" s="703"/>
      <c r="F20" s="705">
        <f t="shared" si="2"/>
        <v>0</v>
      </c>
      <c r="G20" s="703"/>
      <c r="H20" s="703"/>
      <c r="I20" s="703"/>
      <c r="J20" s="703"/>
      <c r="K20" s="703"/>
      <c r="L20" s="703"/>
      <c r="M20" s="703"/>
      <c r="N20" s="703"/>
    </row>
    <row r="21" spans="1:14" ht="15.75" thickBot="1" x14ac:dyDescent="0.3">
      <c r="A21" s="240" t="s">
        <v>824</v>
      </c>
      <c r="B21" s="241" t="s">
        <v>811</v>
      </c>
      <c r="C21" s="708">
        <f t="shared" si="1"/>
        <v>623346.64</v>
      </c>
      <c r="D21" s="703">
        <v>623346.64</v>
      </c>
      <c r="E21" s="703"/>
      <c r="F21" s="705">
        <f t="shared" si="2"/>
        <v>0</v>
      </c>
      <c r="G21" s="703"/>
      <c r="H21" s="703"/>
      <c r="I21" s="703"/>
      <c r="J21" s="703"/>
      <c r="K21" s="703"/>
      <c r="L21" s="703"/>
      <c r="M21" s="703"/>
      <c r="N21" s="703"/>
    </row>
    <row r="22" spans="1:14" ht="15.75" thickBot="1" x14ac:dyDescent="0.3">
      <c r="A22" s="240" t="s">
        <v>825</v>
      </c>
      <c r="B22" s="241" t="s">
        <v>813</v>
      </c>
      <c r="C22" s="708">
        <f t="shared" si="1"/>
        <v>0</v>
      </c>
      <c r="D22" s="703">
        <v>0</v>
      </c>
      <c r="E22" s="703"/>
      <c r="F22" s="705">
        <f t="shared" si="2"/>
        <v>0</v>
      </c>
      <c r="G22" s="703"/>
      <c r="H22" s="703"/>
      <c r="I22" s="703"/>
      <c r="J22" s="703"/>
      <c r="K22" s="703"/>
      <c r="L22" s="703"/>
      <c r="M22" s="703"/>
      <c r="N22" s="703"/>
    </row>
    <row r="23" spans="1:14" ht="15.75" thickBot="1" x14ac:dyDescent="0.3">
      <c r="A23" s="240" t="s">
        <v>826</v>
      </c>
      <c r="B23" s="241" t="s">
        <v>815</v>
      </c>
      <c r="C23" s="708">
        <f t="shared" si="1"/>
        <v>141907.20000000001</v>
      </c>
      <c r="D23" s="703">
        <v>141907.20000000001</v>
      </c>
      <c r="E23" s="703"/>
      <c r="F23" s="705">
        <f t="shared" si="2"/>
        <v>0</v>
      </c>
      <c r="G23" s="703"/>
      <c r="H23" s="703"/>
      <c r="I23" s="703"/>
      <c r="J23" s="703"/>
      <c r="K23" s="703"/>
      <c r="L23" s="703"/>
      <c r="M23" s="703"/>
      <c r="N23" s="703"/>
    </row>
    <row r="24" spans="1:14" ht="15.75" thickBot="1" x14ac:dyDescent="0.3">
      <c r="A24" s="243" t="s">
        <v>827</v>
      </c>
      <c r="B24" s="239" t="s">
        <v>740</v>
      </c>
      <c r="C24" s="708">
        <f>SUM(C25:C30)</f>
        <v>2510960.4899999998</v>
      </c>
      <c r="D24" s="709"/>
      <c r="E24" s="709"/>
      <c r="F24" s="705">
        <f>SUM(F25:F30)</f>
        <v>732.18</v>
      </c>
      <c r="G24" s="709"/>
      <c r="H24" s="709"/>
      <c r="I24" s="709"/>
      <c r="J24" s="709"/>
      <c r="K24" s="709"/>
      <c r="L24" s="709"/>
      <c r="M24" s="709"/>
      <c r="N24" s="703"/>
    </row>
    <row r="25" spans="1:14" ht="15.75" thickBot="1" x14ac:dyDescent="0.3">
      <c r="A25" s="240" t="s">
        <v>828</v>
      </c>
      <c r="B25" s="241" t="s">
        <v>807</v>
      </c>
      <c r="C25" s="708">
        <v>1.07</v>
      </c>
      <c r="D25" s="709"/>
      <c r="E25" s="709"/>
      <c r="F25" s="705">
        <v>0</v>
      </c>
      <c r="G25" s="709"/>
      <c r="H25" s="709"/>
      <c r="I25" s="709"/>
      <c r="J25" s="709"/>
      <c r="K25" s="709"/>
      <c r="L25" s="709"/>
      <c r="M25" s="709"/>
      <c r="N25" s="703"/>
    </row>
    <row r="26" spans="1:14" ht="15.75" thickBot="1" x14ac:dyDescent="0.3">
      <c r="A26" s="240" t="s">
        <v>829</v>
      </c>
      <c r="B26" s="241" t="s">
        <v>809</v>
      </c>
      <c r="C26" s="708">
        <v>16645.03</v>
      </c>
      <c r="D26" s="709"/>
      <c r="E26" s="709"/>
      <c r="F26" s="705">
        <v>0</v>
      </c>
      <c r="G26" s="709"/>
      <c r="H26" s="709"/>
      <c r="I26" s="709"/>
      <c r="J26" s="709"/>
      <c r="K26" s="709"/>
      <c r="L26" s="709"/>
      <c r="M26" s="709"/>
      <c r="N26" s="703"/>
    </row>
    <row r="27" spans="1:14" ht="15.75" thickBot="1" x14ac:dyDescent="0.3">
      <c r="A27" s="240" t="s">
        <v>830</v>
      </c>
      <c r="B27" s="241" t="s">
        <v>811</v>
      </c>
      <c r="C27" s="708">
        <v>2.2299999999999969</v>
      </c>
      <c r="D27" s="709"/>
      <c r="E27" s="709"/>
      <c r="F27" s="705">
        <v>0</v>
      </c>
      <c r="G27" s="709"/>
      <c r="H27" s="709"/>
      <c r="I27" s="709"/>
      <c r="J27" s="709"/>
      <c r="K27" s="709"/>
      <c r="L27" s="709"/>
      <c r="M27" s="709"/>
      <c r="N27" s="703"/>
    </row>
    <row r="28" spans="1:14" ht="15.75" thickBot="1" x14ac:dyDescent="0.3">
      <c r="A28" s="240" t="s">
        <v>831</v>
      </c>
      <c r="B28" s="241" t="s">
        <v>813</v>
      </c>
      <c r="C28" s="708">
        <v>91745.449999999983</v>
      </c>
      <c r="D28" s="709"/>
      <c r="E28" s="709"/>
      <c r="F28" s="705">
        <v>0</v>
      </c>
      <c r="G28" s="709"/>
      <c r="H28" s="709"/>
      <c r="I28" s="709"/>
      <c r="J28" s="709"/>
      <c r="K28" s="709"/>
      <c r="L28" s="709"/>
      <c r="M28" s="709"/>
      <c r="N28" s="703"/>
    </row>
    <row r="29" spans="1:14" ht="15.75" thickBot="1" x14ac:dyDescent="0.3">
      <c r="A29" s="240" t="s">
        <v>832</v>
      </c>
      <c r="B29" s="241" t="s">
        <v>815</v>
      </c>
      <c r="C29" s="708">
        <v>2118121.48</v>
      </c>
      <c r="D29" s="709"/>
      <c r="E29" s="709"/>
      <c r="F29" s="705">
        <v>0</v>
      </c>
      <c r="G29" s="709"/>
      <c r="H29" s="709"/>
      <c r="I29" s="709"/>
      <c r="J29" s="709"/>
      <c r="K29" s="709"/>
      <c r="L29" s="709"/>
      <c r="M29" s="709"/>
      <c r="N29" s="703"/>
    </row>
    <row r="30" spans="1:14" ht="15.75" thickBot="1" x14ac:dyDescent="0.3">
      <c r="A30" s="240" t="s">
        <v>833</v>
      </c>
      <c r="B30" s="241" t="s">
        <v>819</v>
      </c>
      <c r="C30" s="708">
        <v>284445.23000000004</v>
      </c>
      <c r="D30" s="709"/>
      <c r="E30" s="709"/>
      <c r="F30" s="705">
        <v>732.18</v>
      </c>
      <c r="G30" s="709"/>
      <c r="H30" s="709"/>
      <c r="I30" s="709"/>
      <c r="J30" s="709"/>
      <c r="K30" s="709"/>
      <c r="L30" s="709"/>
      <c r="M30" s="709"/>
      <c r="N30" s="703"/>
    </row>
    <row r="31" spans="1:14" ht="15.75" thickBot="1" x14ac:dyDescent="0.3">
      <c r="A31" s="245" t="s">
        <v>834</v>
      </c>
      <c r="B31" s="244" t="s">
        <v>45</v>
      </c>
      <c r="C31" s="708">
        <f>SUM(C9,C10,C18,C24)</f>
        <v>3538219096.3399997</v>
      </c>
      <c r="D31" s="703">
        <f t="shared" ref="D31:N31" si="4">SUM(D9,D10,D18,D24)</f>
        <v>3533536638.6599998</v>
      </c>
      <c r="E31" s="703">
        <f t="shared" si="4"/>
        <v>2171497.19</v>
      </c>
      <c r="F31" s="703">
        <f t="shared" si="4"/>
        <v>6720342.6500000004</v>
      </c>
      <c r="G31" s="703">
        <f t="shared" si="4"/>
        <v>6635018.7200000007</v>
      </c>
      <c r="H31" s="703">
        <f t="shared" si="4"/>
        <v>84591.75</v>
      </c>
      <c r="I31" s="703">
        <f t="shared" si="4"/>
        <v>0</v>
      </c>
      <c r="J31" s="703">
        <f t="shared" si="4"/>
        <v>0</v>
      </c>
      <c r="K31" s="703">
        <f t="shared" si="4"/>
        <v>0</v>
      </c>
      <c r="L31" s="703">
        <f t="shared" si="4"/>
        <v>0</v>
      </c>
      <c r="M31" s="703">
        <f t="shared" si="4"/>
        <v>0</v>
      </c>
      <c r="N31" s="703">
        <f t="shared" si="4"/>
        <v>0</v>
      </c>
    </row>
  </sheetData>
  <mergeCells count="17">
    <mergeCell ref="L6:L8"/>
    <mergeCell ref="M6:M8"/>
    <mergeCell ref="C4:N4"/>
    <mergeCell ref="C5:E5"/>
    <mergeCell ref="F5:N5"/>
    <mergeCell ref="F6:F8"/>
    <mergeCell ref="G6:G8"/>
    <mergeCell ref="N6:N8"/>
    <mergeCell ref="H6:H8"/>
    <mergeCell ref="I6:I8"/>
    <mergeCell ref="J6:J8"/>
    <mergeCell ref="K6:K8"/>
    <mergeCell ref="A6:A7"/>
    <mergeCell ref="B6:B7"/>
    <mergeCell ref="C6:C7"/>
    <mergeCell ref="D6:D8"/>
    <mergeCell ref="E6:E8"/>
  </mergeCells>
  <pageMargins left="0.70866141732283472" right="0.70866141732283472" top="0.74803149606299213" bottom="0.74803149606299213" header="0.31496062992125984" footer="0.31496062992125984"/>
  <pageSetup paperSize="9" scale="89" fitToHeight="0" orientation="landscape" r:id="rId1"/>
  <headerFooter>
    <oddHeader>&amp;CEN
Annex 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3E8F8-3820-4578-81D8-47AF8C0C5220}">
  <sheetPr codeName="Sheet48"/>
  <dimension ref="B2:P24"/>
  <sheetViews>
    <sheetView workbookViewId="0">
      <selection activeCell="O13" sqref="O13"/>
    </sheetView>
  </sheetViews>
  <sheetFormatPr defaultColWidth="9.140625" defaultRowHeight="15" x14ac:dyDescent="0.25"/>
  <cols>
    <col min="1" max="1" width="9.140625" style="1"/>
    <col min="2" max="2" width="4.28515625" style="1" customWidth="1"/>
    <col min="3" max="3" width="14.7109375" style="1" customWidth="1"/>
    <col min="4" max="7" width="9.140625" style="1"/>
    <col min="8" max="8" width="12.42578125" style="1" customWidth="1"/>
    <col min="9" max="9" width="16" style="1" customWidth="1"/>
    <col min="10" max="10" width="10.85546875" style="1" customWidth="1"/>
    <col min="11" max="11" width="6.7109375" style="1" customWidth="1"/>
    <col min="12" max="12" width="9.140625" style="1"/>
    <col min="13" max="13" width="9.5703125" style="1" bestFit="1" customWidth="1"/>
    <col min="14" max="15" width="9.140625" style="1"/>
    <col min="16" max="16" width="12.42578125" style="1" bestFit="1" customWidth="1"/>
    <col min="17" max="16384" width="9.140625" style="1"/>
  </cols>
  <sheetData>
    <row r="2" spans="2:16" x14ac:dyDescent="0.25">
      <c r="B2" s="228" t="s">
        <v>880</v>
      </c>
    </row>
    <row r="3" spans="2:16" ht="15.75" x14ac:dyDescent="0.25">
      <c r="B3" s="188"/>
      <c r="C3" s="229"/>
      <c r="D3" s="229"/>
      <c r="E3" s="229"/>
      <c r="H3" s="229"/>
      <c r="I3" s="229"/>
      <c r="J3" s="92"/>
      <c r="K3" s="229"/>
    </row>
    <row r="4" spans="2:16" ht="16.5" thickBot="1" x14ac:dyDescent="0.3">
      <c r="B4" s="188"/>
      <c r="C4" s="229"/>
      <c r="D4" s="229"/>
      <c r="E4" s="229"/>
      <c r="F4" s="1134"/>
      <c r="G4" s="1134"/>
      <c r="H4" s="229"/>
      <c r="I4" s="229"/>
      <c r="J4" s="92"/>
      <c r="K4" s="229"/>
    </row>
    <row r="5" spans="2:16" ht="16.5" thickBot="1" x14ac:dyDescent="0.3">
      <c r="B5" s="230"/>
      <c r="C5" s="230"/>
      <c r="D5" s="231" t="s">
        <v>7</v>
      </c>
      <c r="E5" s="232" t="s">
        <v>8</v>
      </c>
      <c r="F5" s="232" t="s">
        <v>9</v>
      </c>
      <c r="G5" s="232" t="s">
        <v>46</v>
      </c>
      <c r="H5" s="232" t="s">
        <v>47</v>
      </c>
      <c r="I5" s="232" t="s">
        <v>881</v>
      </c>
      <c r="J5" s="1116" t="s">
        <v>157</v>
      </c>
      <c r="K5" s="1139"/>
    </row>
    <row r="6" spans="2:16" ht="84" customHeight="1" thickBot="1" x14ac:dyDescent="0.3">
      <c r="B6" s="230"/>
      <c r="C6" s="230"/>
      <c r="D6" s="1122" t="s">
        <v>882</v>
      </c>
      <c r="E6" s="1123"/>
      <c r="F6" s="1123"/>
      <c r="G6" s="1124"/>
      <c r="H6" s="1136" t="s">
        <v>883</v>
      </c>
      <c r="I6" s="1126" t="s">
        <v>884</v>
      </c>
      <c r="J6" s="1122" t="s">
        <v>885</v>
      </c>
      <c r="K6" s="1136"/>
    </row>
    <row r="7" spans="2:16" ht="34.5" customHeight="1" thickBot="1" x14ac:dyDescent="0.3">
      <c r="B7" s="277"/>
      <c r="C7" s="277"/>
      <c r="D7" s="278"/>
      <c r="E7" s="1122" t="s">
        <v>886</v>
      </c>
      <c r="F7" s="1136"/>
      <c r="G7" s="1161" t="s">
        <v>887</v>
      </c>
      <c r="H7" s="1159"/>
      <c r="I7" s="1149"/>
      <c r="J7" s="1160"/>
      <c r="K7" s="1159"/>
    </row>
    <row r="8" spans="2:16" ht="15.75" x14ac:dyDescent="0.25">
      <c r="B8" s="230"/>
      <c r="C8" s="230"/>
      <c r="D8" s="278"/>
      <c r="E8" s="1164"/>
      <c r="F8" s="1126" t="s">
        <v>863</v>
      </c>
      <c r="G8" s="1162"/>
      <c r="H8" s="1166"/>
      <c r="I8" s="1149"/>
      <c r="J8" s="1160"/>
      <c r="K8" s="1159"/>
    </row>
    <row r="9" spans="2:16" ht="16.5" thickBot="1" x14ac:dyDescent="0.3">
      <c r="B9" s="230"/>
      <c r="C9" s="230"/>
      <c r="D9" s="278"/>
      <c r="E9" s="1165"/>
      <c r="F9" s="1144"/>
      <c r="G9" s="1163"/>
      <c r="H9" s="1167"/>
      <c r="I9" s="1144"/>
      <c r="J9" s="1137"/>
      <c r="K9" s="1138"/>
      <c r="P9" s="682"/>
    </row>
    <row r="10" spans="2:16" ht="21.75" thickBot="1" x14ac:dyDescent="0.3">
      <c r="B10" s="265" t="s">
        <v>179</v>
      </c>
      <c r="C10" s="279" t="s">
        <v>739</v>
      </c>
      <c r="D10" s="723">
        <f>SUM(D11:D16)</f>
        <v>7467215.8000000026</v>
      </c>
      <c r="E10" s="724">
        <f t="shared" ref="E10:G10" si="0">SUM(E11:E16)</f>
        <v>7467215.8000000026</v>
      </c>
      <c r="F10" s="723">
        <f t="shared" si="0"/>
        <v>7467215.8000000026</v>
      </c>
      <c r="G10" s="723">
        <f t="shared" si="0"/>
        <v>7467215.8000000026</v>
      </c>
      <c r="H10" s="723">
        <f>SUM(H11:H16)</f>
        <v>-2071936.9900000012</v>
      </c>
      <c r="I10" s="725"/>
      <c r="J10" s="1168"/>
      <c r="K10" s="1169"/>
      <c r="M10" s="710"/>
    </row>
    <row r="11" spans="2:16" ht="15.75" thickBot="1" x14ac:dyDescent="0.3">
      <c r="B11" s="240" t="s">
        <v>181</v>
      </c>
      <c r="C11" s="280" t="s">
        <v>1722</v>
      </c>
      <c r="D11" s="699">
        <f>E11</f>
        <v>7364025.1700000027</v>
      </c>
      <c r="E11" s="699">
        <v>7364025.1700000027</v>
      </c>
      <c r="F11" s="699">
        <v>7364025.1700000027</v>
      </c>
      <c r="G11" s="699">
        <v>7364025.1700000027</v>
      </c>
      <c r="H11" s="699">
        <v>-2041069.9900000012</v>
      </c>
      <c r="I11" s="726"/>
      <c r="J11" s="1157"/>
      <c r="K11" s="1158"/>
    </row>
    <row r="12" spans="2:16" ht="15.75" thickBot="1" x14ac:dyDescent="0.3">
      <c r="B12" s="240" t="s">
        <v>808</v>
      </c>
      <c r="C12" s="280" t="s">
        <v>1723</v>
      </c>
      <c r="D12" s="699">
        <f t="shared" ref="D12:D16" si="1">E12</f>
        <v>22113.89</v>
      </c>
      <c r="E12" s="699">
        <v>22113.89</v>
      </c>
      <c r="F12" s="699">
        <v>22113.89</v>
      </c>
      <c r="G12" s="699">
        <v>22113.89</v>
      </c>
      <c r="H12" s="699">
        <v>-10163.250000000002</v>
      </c>
      <c r="I12" s="726"/>
      <c r="J12" s="1157"/>
      <c r="K12" s="1158"/>
    </row>
    <row r="13" spans="2:16" ht="15.75" thickBot="1" x14ac:dyDescent="0.3">
      <c r="B13" s="240" t="s">
        <v>810</v>
      </c>
      <c r="C13" s="280" t="s">
        <v>1724</v>
      </c>
      <c r="D13" s="699">
        <f t="shared" si="1"/>
        <v>70491.239999999991</v>
      </c>
      <c r="E13" s="699">
        <v>70491.239999999991</v>
      </c>
      <c r="F13" s="699">
        <v>70491.239999999991</v>
      </c>
      <c r="G13" s="699">
        <v>70491.239999999991</v>
      </c>
      <c r="H13" s="699">
        <v>-14518.91</v>
      </c>
      <c r="I13" s="726"/>
      <c r="J13" s="1157"/>
      <c r="K13" s="1158"/>
    </row>
    <row r="14" spans="2:16" ht="15.75" thickBot="1" x14ac:dyDescent="0.3">
      <c r="B14" s="240" t="s">
        <v>812</v>
      </c>
      <c r="C14" s="280" t="s">
        <v>1794</v>
      </c>
      <c r="D14" s="699">
        <f t="shared" si="1"/>
        <v>10585.5</v>
      </c>
      <c r="E14" s="699">
        <v>10585.5</v>
      </c>
      <c r="F14" s="699">
        <v>10585.5</v>
      </c>
      <c r="G14" s="699">
        <v>10585.5</v>
      </c>
      <c r="H14" s="699">
        <v>-6184.84</v>
      </c>
      <c r="I14" s="726"/>
      <c r="J14" s="1157"/>
      <c r="K14" s="1158"/>
    </row>
    <row r="15" spans="2:16" ht="15.75" thickBot="1" x14ac:dyDescent="0.3">
      <c r="B15" s="240" t="s">
        <v>814</v>
      </c>
      <c r="C15" s="280" t="s">
        <v>891</v>
      </c>
      <c r="D15" s="699">
        <f t="shared" si="1"/>
        <v>0</v>
      </c>
      <c r="E15" s="699"/>
      <c r="F15" s="699"/>
      <c r="G15" s="699"/>
      <c r="H15" s="699"/>
      <c r="I15" s="726"/>
      <c r="J15" s="1157"/>
      <c r="K15" s="1158"/>
    </row>
    <row r="16" spans="2:16" ht="15.75" thickBot="1" x14ac:dyDescent="0.3">
      <c r="B16" s="240" t="s">
        <v>816</v>
      </c>
      <c r="C16" s="280" t="s">
        <v>892</v>
      </c>
      <c r="D16" s="699">
        <f t="shared" si="1"/>
        <v>0</v>
      </c>
      <c r="E16" s="699"/>
      <c r="F16" s="699"/>
      <c r="G16" s="699"/>
      <c r="H16" s="699"/>
      <c r="I16" s="726"/>
      <c r="J16" s="1157"/>
      <c r="K16" s="1158"/>
    </row>
    <row r="17" spans="2:11" ht="21.75" thickBot="1" x14ac:dyDescent="0.3">
      <c r="B17" s="240" t="s">
        <v>818</v>
      </c>
      <c r="C17" s="244" t="s">
        <v>740</v>
      </c>
      <c r="D17" s="727">
        <f>SUM(D18:D23)</f>
        <v>37144.149999999994</v>
      </c>
      <c r="E17" s="727">
        <f t="shared" ref="E17" si="2">SUM(E18:E23)</f>
        <v>37144.149999999994</v>
      </c>
      <c r="F17" s="727">
        <f t="shared" ref="F17" si="3">SUM(F18:F23)</f>
        <v>0</v>
      </c>
      <c r="G17" s="728"/>
      <c r="H17" s="728"/>
      <c r="I17" s="724">
        <f>SUM(I18:I23)</f>
        <v>-8572.64</v>
      </c>
      <c r="J17" s="1153"/>
      <c r="K17" s="1154"/>
    </row>
    <row r="18" spans="2:11" ht="15.75" thickBot="1" x14ac:dyDescent="0.3">
      <c r="B18" s="243" t="s">
        <v>820</v>
      </c>
      <c r="C18" s="280" t="s">
        <v>1722</v>
      </c>
      <c r="D18" s="699">
        <f t="shared" ref="D18:D23" si="4">E18</f>
        <v>37144.149999999994</v>
      </c>
      <c r="E18" s="699">
        <v>37144.149999999994</v>
      </c>
      <c r="F18" s="699"/>
      <c r="G18" s="729"/>
      <c r="H18" s="729"/>
      <c r="I18" s="699">
        <v>-8572.64</v>
      </c>
      <c r="J18" s="1153"/>
      <c r="K18" s="1154"/>
    </row>
    <row r="19" spans="2:11" ht="15.75" thickBot="1" x14ac:dyDescent="0.3">
      <c r="B19" s="240" t="s">
        <v>822</v>
      </c>
      <c r="C19" s="280" t="s">
        <v>888</v>
      </c>
      <c r="D19" s="699">
        <f t="shared" si="4"/>
        <v>0</v>
      </c>
      <c r="E19" s="699"/>
      <c r="F19" s="699"/>
      <c r="G19" s="729"/>
      <c r="H19" s="729"/>
      <c r="I19" s="699"/>
      <c r="J19" s="1153"/>
      <c r="K19" s="1154"/>
    </row>
    <row r="20" spans="2:11" ht="15.75" thickBot="1" x14ac:dyDescent="0.3">
      <c r="B20" s="240" t="s">
        <v>823</v>
      </c>
      <c r="C20" s="280" t="s">
        <v>889</v>
      </c>
      <c r="D20" s="699">
        <f t="shared" si="4"/>
        <v>0</v>
      </c>
      <c r="E20" s="699"/>
      <c r="F20" s="699"/>
      <c r="G20" s="729"/>
      <c r="H20" s="729"/>
      <c r="I20" s="699"/>
      <c r="J20" s="1153"/>
      <c r="K20" s="1154"/>
    </row>
    <row r="21" spans="2:11" ht="15.75" thickBot="1" x14ac:dyDescent="0.3">
      <c r="B21" s="240" t="s">
        <v>824</v>
      </c>
      <c r="C21" s="280" t="s">
        <v>890</v>
      </c>
      <c r="D21" s="699">
        <f t="shared" si="4"/>
        <v>0</v>
      </c>
      <c r="E21" s="699"/>
      <c r="F21" s="699"/>
      <c r="G21" s="729"/>
      <c r="H21" s="729"/>
      <c r="I21" s="699"/>
      <c r="J21" s="1153"/>
      <c r="K21" s="1154"/>
    </row>
    <row r="22" spans="2:11" ht="15.75" thickBot="1" x14ac:dyDescent="0.3">
      <c r="B22" s="240" t="s">
        <v>825</v>
      </c>
      <c r="C22" s="280" t="s">
        <v>891</v>
      </c>
      <c r="D22" s="699">
        <f t="shared" si="4"/>
        <v>0</v>
      </c>
      <c r="E22" s="699"/>
      <c r="F22" s="699"/>
      <c r="G22" s="729"/>
      <c r="H22" s="729"/>
      <c r="I22" s="699"/>
      <c r="J22" s="1153"/>
      <c r="K22" s="1154"/>
    </row>
    <row r="23" spans="2:11" ht="15.75" thickBot="1" x14ac:dyDescent="0.3">
      <c r="B23" s="240" t="s">
        <v>826</v>
      </c>
      <c r="C23" s="280" t="s">
        <v>892</v>
      </c>
      <c r="D23" s="699">
        <f t="shared" si="4"/>
        <v>0</v>
      </c>
      <c r="E23" s="699"/>
      <c r="F23" s="699"/>
      <c r="G23" s="729"/>
      <c r="H23" s="729"/>
      <c r="I23" s="699"/>
      <c r="J23" s="1153"/>
      <c r="K23" s="1154"/>
    </row>
    <row r="24" spans="2:11" ht="15.75" thickBot="1" x14ac:dyDescent="0.3">
      <c r="B24" s="269" t="s">
        <v>827</v>
      </c>
      <c r="C24" s="244" t="s">
        <v>45</v>
      </c>
      <c r="D24" s="699">
        <f>D10+D17</f>
        <v>7504359.950000003</v>
      </c>
      <c r="E24" s="699">
        <f t="shared" ref="E24:K24" si="5">E10+E17</f>
        <v>7504359.950000003</v>
      </c>
      <c r="F24" s="699">
        <f t="shared" si="5"/>
        <v>7467215.8000000026</v>
      </c>
      <c r="G24" s="699">
        <f t="shared" si="5"/>
        <v>7467215.8000000026</v>
      </c>
      <c r="H24" s="699">
        <f t="shared" si="5"/>
        <v>-2071936.9900000012</v>
      </c>
      <c r="I24" s="699">
        <f t="shared" si="5"/>
        <v>-8572.64</v>
      </c>
      <c r="J24" s="1155">
        <f t="shared" si="5"/>
        <v>0</v>
      </c>
      <c r="K24" s="1156">
        <f t="shared" si="5"/>
        <v>0</v>
      </c>
    </row>
  </sheetData>
  <mergeCells count="26">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 ref="J21:K21"/>
    <mergeCell ref="J22:K22"/>
    <mergeCell ref="J23:K23"/>
    <mergeCell ref="J24:K24"/>
    <mergeCell ref="J15:K15"/>
    <mergeCell ref="J16:K16"/>
    <mergeCell ref="J17:K17"/>
    <mergeCell ref="J18:K18"/>
    <mergeCell ref="J19:K19"/>
    <mergeCell ref="J20:K20"/>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D2CC1-50F7-4793-BDAF-B4411423D4FB}">
  <sheetPr codeName="Sheet49">
    <pageSetUpPr fitToPage="1"/>
  </sheetPr>
  <dimension ref="B2:I28"/>
  <sheetViews>
    <sheetView workbookViewId="0">
      <selection activeCell="H9" sqref="H9"/>
    </sheetView>
  </sheetViews>
  <sheetFormatPr defaultColWidth="9.140625" defaultRowHeight="15" x14ac:dyDescent="0.25"/>
  <cols>
    <col min="1" max="1" width="9.140625" style="1"/>
    <col min="2" max="2" width="4.7109375" style="1" customWidth="1"/>
    <col min="3" max="3" width="25" style="1" customWidth="1"/>
    <col min="4" max="4" width="11.42578125" style="1" bestFit="1" customWidth="1"/>
    <col min="5" max="6" width="9.140625" style="1"/>
    <col min="7" max="7" width="13" style="1" customWidth="1"/>
    <col min="8" max="8" width="12.42578125" style="1" customWidth="1"/>
    <col min="9" max="9" width="20.28515625" style="1" customWidth="1"/>
    <col min="10" max="16384" width="9.140625" style="1"/>
  </cols>
  <sheetData>
    <row r="2" spans="2:9" x14ac:dyDescent="0.25">
      <c r="B2" s="228" t="s">
        <v>893</v>
      </c>
    </row>
    <row r="3" spans="2:9" ht="16.5" thickBot="1" x14ac:dyDescent="0.3">
      <c r="B3" s="188"/>
      <c r="C3" s="229"/>
      <c r="D3" s="229"/>
      <c r="E3" s="1134"/>
      <c r="F3" s="1134"/>
      <c r="G3" s="229"/>
      <c r="H3" s="229"/>
      <c r="I3" s="229"/>
    </row>
    <row r="4" spans="2:9" ht="16.5" thickBot="1" x14ac:dyDescent="0.3">
      <c r="B4" s="230"/>
      <c r="C4" s="230"/>
      <c r="D4" s="231" t="s">
        <v>7</v>
      </c>
      <c r="E4" s="232" t="s">
        <v>8</v>
      </c>
      <c r="F4" s="232" t="s">
        <v>9</v>
      </c>
      <c r="G4" s="232" t="s">
        <v>46</v>
      </c>
      <c r="H4" s="232" t="s">
        <v>47</v>
      </c>
      <c r="I4" s="232" t="s">
        <v>156</v>
      </c>
    </row>
    <row r="5" spans="2:9" ht="19.5" customHeight="1" thickBot="1" x14ac:dyDescent="0.3">
      <c r="B5" s="230"/>
      <c r="C5" s="230"/>
      <c r="D5" s="1122" t="s">
        <v>894</v>
      </c>
      <c r="E5" s="1123"/>
      <c r="F5" s="1123"/>
      <c r="G5" s="1124"/>
      <c r="H5" s="1136" t="s">
        <v>883</v>
      </c>
      <c r="I5" s="1126" t="s">
        <v>885</v>
      </c>
    </row>
    <row r="6" spans="2:9" ht="49.5" customHeight="1" thickBot="1" x14ac:dyDescent="0.3">
      <c r="B6" s="277"/>
      <c r="C6" s="277"/>
      <c r="D6" s="281"/>
      <c r="E6" s="1122" t="s">
        <v>886</v>
      </c>
      <c r="F6" s="1136"/>
      <c r="G6" s="236" t="s">
        <v>895</v>
      </c>
      <c r="H6" s="1159"/>
      <c r="I6" s="1149"/>
    </row>
    <row r="7" spans="2:9" ht="15.75" x14ac:dyDescent="0.25">
      <c r="B7" s="230"/>
      <c r="C7" s="230"/>
      <c r="D7" s="278"/>
      <c r="E7" s="1173"/>
      <c r="F7" s="1126" t="s">
        <v>863</v>
      </c>
      <c r="G7" s="1173"/>
      <c r="H7" s="1159"/>
      <c r="I7" s="1149"/>
    </row>
    <row r="8" spans="2:9" ht="16.5" thickBot="1" x14ac:dyDescent="0.3">
      <c r="B8" s="230"/>
      <c r="C8" s="230"/>
      <c r="D8" s="282"/>
      <c r="E8" s="1174"/>
      <c r="F8" s="1144"/>
      <c r="G8" s="1175"/>
      <c r="H8" s="1172"/>
      <c r="I8" s="1127"/>
    </row>
    <row r="9" spans="2:9" ht="15.75" thickBot="1" x14ac:dyDescent="0.3">
      <c r="B9" s="237" t="s">
        <v>179</v>
      </c>
      <c r="C9" s="238" t="s">
        <v>896</v>
      </c>
      <c r="D9" s="699">
        <v>79559776.069999993</v>
      </c>
      <c r="E9" s="699">
        <v>0</v>
      </c>
      <c r="F9" s="699">
        <v>0</v>
      </c>
      <c r="G9" s="699">
        <f>D9</f>
        <v>79559776.069999993</v>
      </c>
      <c r="H9" s="699">
        <v>-111888.82</v>
      </c>
      <c r="I9" s="712"/>
    </row>
    <row r="10" spans="2:9" ht="15.75" thickBot="1" x14ac:dyDescent="0.3">
      <c r="B10" s="283" t="s">
        <v>181</v>
      </c>
      <c r="C10" s="239" t="s">
        <v>897</v>
      </c>
      <c r="D10" s="712">
        <v>1679247.83</v>
      </c>
      <c r="E10" s="712">
        <v>122328.92</v>
      </c>
      <c r="F10" s="712">
        <v>122328.92</v>
      </c>
      <c r="G10" s="712">
        <f t="shared" ref="G10:G27" si="0">D10</f>
        <v>1679247.83</v>
      </c>
      <c r="H10" s="712">
        <v>-48862.19</v>
      </c>
      <c r="I10" s="712"/>
    </row>
    <row r="11" spans="2:9" ht="15.75" thickBot="1" x14ac:dyDescent="0.3">
      <c r="B11" s="283" t="s">
        <v>808</v>
      </c>
      <c r="C11" s="239" t="s">
        <v>898</v>
      </c>
      <c r="D11" s="712">
        <v>155377104.61000001</v>
      </c>
      <c r="E11" s="712">
        <v>81005.600000000006</v>
      </c>
      <c r="F11" s="712">
        <v>81005.600000000006</v>
      </c>
      <c r="G11" s="712">
        <f t="shared" si="0"/>
        <v>155377104.61000001</v>
      </c>
      <c r="H11" s="712">
        <v>-1307709.6599999999</v>
      </c>
      <c r="I11" s="712"/>
    </row>
    <row r="12" spans="2:9" ht="21.75" thickBot="1" x14ac:dyDescent="0.3">
      <c r="B12" s="283" t="s">
        <v>810</v>
      </c>
      <c r="C12" s="239" t="s">
        <v>899</v>
      </c>
      <c r="D12" s="712">
        <v>93327082.010000005</v>
      </c>
      <c r="E12" s="712">
        <v>0</v>
      </c>
      <c r="F12" s="712">
        <v>0</v>
      </c>
      <c r="G12" s="712">
        <f t="shared" si="0"/>
        <v>93327082.010000005</v>
      </c>
      <c r="H12" s="712">
        <v>-320400.05</v>
      </c>
      <c r="I12" s="712"/>
    </row>
    <row r="13" spans="2:9" ht="15.75" thickBot="1" x14ac:dyDescent="0.3">
      <c r="B13" s="283" t="s">
        <v>812</v>
      </c>
      <c r="C13" s="239" t="s">
        <v>900</v>
      </c>
      <c r="D13" s="712">
        <v>29403718.059999999</v>
      </c>
      <c r="E13" s="712">
        <v>0</v>
      </c>
      <c r="F13" s="712">
        <v>0</v>
      </c>
      <c r="G13" s="712">
        <f t="shared" si="0"/>
        <v>29403718.059999999</v>
      </c>
      <c r="H13" s="712">
        <v>-274908.71000000002</v>
      </c>
      <c r="I13" s="712"/>
    </row>
    <row r="14" spans="2:9" ht="15.75" thickBot="1" x14ac:dyDescent="0.3">
      <c r="B14" s="283" t="s">
        <v>814</v>
      </c>
      <c r="C14" s="239" t="s">
        <v>901</v>
      </c>
      <c r="D14" s="712">
        <v>111657261.84</v>
      </c>
      <c r="E14" s="712">
        <v>58271.53</v>
      </c>
      <c r="F14" s="712">
        <v>58271.53</v>
      </c>
      <c r="G14" s="712">
        <f t="shared" si="0"/>
        <v>111657261.84</v>
      </c>
      <c r="H14" s="712">
        <v>-1716209.68</v>
      </c>
      <c r="I14" s="712"/>
    </row>
    <row r="15" spans="2:9" ht="15.75" thickBot="1" x14ac:dyDescent="0.3">
      <c r="B15" s="283" t="s">
        <v>816</v>
      </c>
      <c r="C15" s="239" t="s">
        <v>902</v>
      </c>
      <c r="D15" s="712">
        <v>151253427.75</v>
      </c>
      <c r="E15" s="712">
        <v>68761.539999999994</v>
      </c>
      <c r="F15" s="712">
        <v>68761.539999999994</v>
      </c>
      <c r="G15" s="712">
        <f t="shared" si="0"/>
        <v>151253427.75</v>
      </c>
      <c r="H15" s="712">
        <v>-923869.64</v>
      </c>
      <c r="I15" s="712"/>
    </row>
    <row r="16" spans="2:9" ht="15.75" thickBot="1" x14ac:dyDescent="0.3">
      <c r="B16" s="283" t="s">
        <v>818</v>
      </c>
      <c r="C16" s="239" t="s">
        <v>903</v>
      </c>
      <c r="D16" s="712">
        <v>25522209.5</v>
      </c>
      <c r="E16" s="712">
        <v>1213.54</v>
      </c>
      <c r="F16" s="712">
        <v>1213.54</v>
      </c>
      <c r="G16" s="712">
        <f t="shared" si="0"/>
        <v>25522209.5</v>
      </c>
      <c r="H16" s="712">
        <v>-691453.03</v>
      </c>
      <c r="I16" s="712"/>
    </row>
    <row r="17" spans="2:9" ht="21.75" thickBot="1" x14ac:dyDescent="0.3">
      <c r="B17" s="243" t="s">
        <v>820</v>
      </c>
      <c r="C17" s="239" t="s">
        <v>904</v>
      </c>
      <c r="D17" s="712">
        <v>35333861.100000001</v>
      </c>
      <c r="E17" s="712">
        <v>43575.87</v>
      </c>
      <c r="F17" s="712">
        <v>43575.87</v>
      </c>
      <c r="G17" s="712">
        <f t="shared" si="0"/>
        <v>35333861.100000001</v>
      </c>
      <c r="H17" s="712">
        <v>-1531264.57</v>
      </c>
      <c r="I17" s="712"/>
    </row>
    <row r="18" spans="2:9" ht="21.75" thickBot="1" x14ac:dyDescent="0.3">
      <c r="B18" s="283" t="s">
        <v>822</v>
      </c>
      <c r="C18" s="239" t="s">
        <v>905</v>
      </c>
      <c r="D18" s="712">
        <v>13842996</v>
      </c>
      <c r="E18" s="712">
        <v>568.71</v>
      </c>
      <c r="F18" s="712">
        <v>568.71</v>
      </c>
      <c r="G18" s="712">
        <f t="shared" si="0"/>
        <v>13842996</v>
      </c>
      <c r="H18" s="712">
        <v>-33547.06</v>
      </c>
      <c r="I18" s="712"/>
    </row>
    <row r="19" spans="2:9" ht="21.75" thickBot="1" x14ac:dyDescent="0.3">
      <c r="B19" s="283" t="s">
        <v>823</v>
      </c>
      <c r="C19" s="239" t="s">
        <v>906</v>
      </c>
      <c r="D19" s="712">
        <v>0</v>
      </c>
      <c r="E19" s="1170">
        <v>0</v>
      </c>
      <c r="F19" s="1171" t="s">
        <v>1666</v>
      </c>
      <c r="G19" s="712">
        <f t="shared" si="0"/>
        <v>0</v>
      </c>
      <c r="H19" s="712">
        <v>0</v>
      </c>
      <c r="I19" s="712"/>
    </row>
    <row r="20" spans="2:9" ht="15.75" thickBot="1" x14ac:dyDescent="0.3">
      <c r="B20" s="283" t="s">
        <v>824</v>
      </c>
      <c r="C20" s="239" t="s">
        <v>907</v>
      </c>
      <c r="D20" s="712">
        <v>793577914.28999996</v>
      </c>
      <c r="E20" s="712">
        <v>1557565.25</v>
      </c>
      <c r="F20" s="712">
        <v>1557565.25</v>
      </c>
      <c r="G20" s="712">
        <f t="shared" si="0"/>
        <v>793577914.28999996</v>
      </c>
      <c r="H20" s="712">
        <v>-3269441.78</v>
      </c>
      <c r="I20" s="712"/>
    </row>
    <row r="21" spans="2:9" ht="21.75" thickBot="1" x14ac:dyDescent="0.3">
      <c r="B21" s="283" t="s">
        <v>825</v>
      </c>
      <c r="C21" s="239" t="s">
        <v>908</v>
      </c>
      <c r="D21" s="712">
        <v>75344899.439999998</v>
      </c>
      <c r="E21" s="712">
        <v>30230.18</v>
      </c>
      <c r="F21" s="712">
        <v>30230.18</v>
      </c>
      <c r="G21" s="712">
        <f t="shared" si="0"/>
        <v>75344899.439999998</v>
      </c>
      <c r="H21" s="712">
        <v>-171407.52</v>
      </c>
      <c r="I21" s="712"/>
    </row>
    <row r="22" spans="2:9" ht="21.75" thickBot="1" x14ac:dyDescent="0.3">
      <c r="B22" s="283" t="s">
        <v>826</v>
      </c>
      <c r="C22" s="239" t="s">
        <v>909</v>
      </c>
      <c r="D22" s="712">
        <v>119269112.59</v>
      </c>
      <c r="E22" s="712">
        <v>32007.69</v>
      </c>
      <c r="F22" s="712">
        <v>32007.69</v>
      </c>
      <c r="G22" s="712">
        <f t="shared" si="0"/>
        <v>119269112.59</v>
      </c>
      <c r="H22" s="712">
        <v>-3112283.82</v>
      </c>
      <c r="I22" s="712"/>
    </row>
    <row r="23" spans="2:9" ht="32.25" thickBot="1" x14ac:dyDescent="0.3">
      <c r="B23" s="243" t="s">
        <v>827</v>
      </c>
      <c r="C23" s="239" t="s">
        <v>910</v>
      </c>
      <c r="D23" s="712">
        <v>0</v>
      </c>
      <c r="E23" s="712">
        <v>0</v>
      </c>
      <c r="F23" s="712">
        <v>0</v>
      </c>
      <c r="G23" s="712">
        <f t="shared" si="0"/>
        <v>0</v>
      </c>
      <c r="H23" s="712">
        <v>0</v>
      </c>
      <c r="I23" s="712"/>
    </row>
    <row r="24" spans="2:9" ht="15.75" thickBot="1" x14ac:dyDescent="0.3">
      <c r="B24" s="283" t="s">
        <v>828</v>
      </c>
      <c r="C24" s="239" t="s">
        <v>911</v>
      </c>
      <c r="D24" s="712">
        <v>4558183.09</v>
      </c>
      <c r="E24" s="712">
        <v>0</v>
      </c>
      <c r="F24" s="712">
        <v>0</v>
      </c>
      <c r="G24" s="712">
        <f t="shared" si="0"/>
        <v>4558183.09</v>
      </c>
      <c r="H24" s="712">
        <v>-302333.28999999998</v>
      </c>
      <c r="I24" s="712"/>
    </row>
    <row r="25" spans="2:9" ht="21.75" thickBot="1" x14ac:dyDescent="0.3">
      <c r="B25" s="283" t="s">
        <v>829</v>
      </c>
      <c r="C25" s="239" t="s">
        <v>912</v>
      </c>
      <c r="D25" s="712">
        <v>14278941.199999999</v>
      </c>
      <c r="E25" s="712">
        <v>0</v>
      </c>
      <c r="F25" s="712">
        <v>0</v>
      </c>
      <c r="G25" s="712">
        <f t="shared" si="0"/>
        <v>14278941.199999999</v>
      </c>
      <c r="H25" s="712">
        <v>-84987.19</v>
      </c>
      <c r="I25" s="712"/>
    </row>
    <row r="26" spans="2:9" ht="21.75" thickBot="1" x14ac:dyDescent="0.3">
      <c r="B26" s="283" t="s">
        <v>830</v>
      </c>
      <c r="C26" s="239" t="s">
        <v>913</v>
      </c>
      <c r="D26" s="712">
        <v>54075878.939999998</v>
      </c>
      <c r="E26" s="712">
        <v>14511.12</v>
      </c>
      <c r="F26" s="712">
        <v>14511.12</v>
      </c>
      <c r="G26" s="712">
        <f t="shared" si="0"/>
        <v>54075878.939999998</v>
      </c>
      <c r="H26" s="712">
        <v>-2564228.2599999998</v>
      </c>
      <c r="I26" s="712"/>
    </row>
    <row r="27" spans="2:9" ht="15.75" thickBot="1" x14ac:dyDescent="0.3">
      <c r="B27" s="283" t="s">
        <v>831</v>
      </c>
      <c r="C27" s="239" t="s">
        <v>914</v>
      </c>
      <c r="D27" s="712">
        <v>8314775.3499999996</v>
      </c>
      <c r="E27" s="712">
        <v>11114.53</v>
      </c>
      <c r="F27" s="712">
        <v>11114.53</v>
      </c>
      <c r="G27" s="712">
        <f t="shared" si="0"/>
        <v>8314775.3499999996</v>
      </c>
      <c r="H27" s="712">
        <v>-42264.51</v>
      </c>
      <c r="I27" s="712"/>
    </row>
    <row r="28" spans="2:9" ht="15.75" thickBot="1" x14ac:dyDescent="0.3">
      <c r="B28" s="284" t="s">
        <v>832</v>
      </c>
      <c r="C28" s="244" t="s">
        <v>45</v>
      </c>
      <c r="D28" s="700">
        <f>SUM(D9:D27)</f>
        <v>1766376389.6699998</v>
      </c>
      <c r="E28" s="700">
        <f t="shared" ref="E28:I28" si="1">SUM(E9:E27)</f>
        <v>2021154.48</v>
      </c>
      <c r="F28" s="700">
        <f t="shared" si="1"/>
        <v>2021154.48</v>
      </c>
      <c r="G28" s="700">
        <f t="shared" si="1"/>
        <v>1766376389.6699998</v>
      </c>
      <c r="H28" s="700">
        <f t="shared" si="1"/>
        <v>-16507059.779999997</v>
      </c>
      <c r="I28" s="700">
        <f t="shared" si="1"/>
        <v>0</v>
      </c>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&amp;CEN
Annex 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7F8AF-AAB0-4BF9-8D45-F4D5AF7CB3A9}">
  <sheetPr codeName="Sheet50"/>
  <dimension ref="A2:N22"/>
  <sheetViews>
    <sheetView workbookViewId="0">
      <selection activeCell="N11" sqref="N11"/>
    </sheetView>
  </sheetViews>
  <sheetFormatPr defaultColWidth="9.140625" defaultRowHeight="15" x14ac:dyDescent="0.25"/>
  <cols>
    <col min="1" max="1" width="4.42578125" style="1" customWidth="1"/>
    <col min="2" max="2" width="25.85546875" style="1" customWidth="1"/>
    <col min="3" max="14" width="11.140625" style="710" customWidth="1"/>
    <col min="15" max="16384" width="9.140625" style="1"/>
  </cols>
  <sheetData>
    <row r="2" spans="1:14" x14ac:dyDescent="0.25">
      <c r="A2" s="228" t="s">
        <v>777</v>
      </c>
    </row>
    <row r="3" spans="1:14" ht="16.5" thickBot="1" x14ac:dyDescent="0.3">
      <c r="A3" s="188"/>
      <c r="B3" s="229"/>
      <c r="C3" s="788"/>
      <c r="D3" s="788"/>
      <c r="E3" s="788"/>
      <c r="F3" s="788"/>
      <c r="G3" s="788"/>
      <c r="H3" s="788"/>
      <c r="I3" s="788"/>
      <c r="J3" s="788"/>
      <c r="K3" s="788"/>
      <c r="L3" s="788"/>
      <c r="M3" s="788"/>
      <c r="N3" s="788"/>
    </row>
    <row r="4" spans="1:14" ht="16.5" thickBot="1" x14ac:dyDescent="0.3">
      <c r="A4" s="188"/>
      <c r="B4" s="285"/>
      <c r="C4" s="789" t="s">
        <v>7</v>
      </c>
      <c r="D4" s="790" t="s">
        <v>8</v>
      </c>
      <c r="E4" s="790" t="s">
        <v>9</v>
      </c>
      <c r="F4" s="790" t="s">
        <v>46</v>
      </c>
      <c r="G4" s="790" t="s">
        <v>47</v>
      </c>
      <c r="H4" s="790" t="s">
        <v>156</v>
      </c>
      <c r="I4" s="790" t="s">
        <v>157</v>
      </c>
      <c r="J4" s="790" t="s">
        <v>158</v>
      </c>
      <c r="K4" s="790" t="s">
        <v>159</v>
      </c>
      <c r="L4" s="790" t="s">
        <v>160</v>
      </c>
      <c r="M4" s="790" t="s">
        <v>161</v>
      </c>
      <c r="N4" s="790" t="s">
        <v>162</v>
      </c>
    </row>
    <row r="5" spans="1:14" ht="21" customHeight="1" thickBot="1" x14ac:dyDescent="0.3">
      <c r="A5" s="230"/>
      <c r="B5" s="230"/>
      <c r="C5" s="791" t="s">
        <v>806</v>
      </c>
      <c r="D5" s="792"/>
      <c r="E5" s="792"/>
      <c r="F5" s="792"/>
      <c r="G5" s="792"/>
      <c r="H5" s="792"/>
      <c r="I5" s="792"/>
      <c r="J5" s="792"/>
      <c r="K5" s="792"/>
      <c r="L5" s="792"/>
      <c r="M5" s="792"/>
      <c r="N5" s="793"/>
    </row>
    <row r="6" spans="1:14" ht="23.25" customHeight="1" thickBot="1" x14ac:dyDescent="0.3">
      <c r="A6" s="230"/>
      <c r="B6" s="230"/>
      <c r="C6" s="794"/>
      <c r="D6" s="795" t="s">
        <v>915</v>
      </c>
      <c r="E6" s="796"/>
      <c r="F6" s="795" t="s">
        <v>916</v>
      </c>
      <c r="G6" s="797"/>
      <c r="H6" s="797"/>
      <c r="I6" s="797"/>
      <c r="J6" s="797"/>
      <c r="K6" s="797"/>
      <c r="L6" s="797"/>
      <c r="M6" s="797"/>
      <c r="N6" s="798"/>
    </row>
    <row r="7" spans="1:14" ht="19.5" customHeight="1" thickBot="1" x14ac:dyDescent="0.3">
      <c r="A7" s="230"/>
      <c r="B7" s="230"/>
      <c r="C7" s="794"/>
      <c r="D7" s="794"/>
      <c r="E7" s="799"/>
      <c r="F7" s="794"/>
      <c r="G7" s="1176" t="s">
        <v>872</v>
      </c>
      <c r="H7" s="1178" t="s">
        <v>917</v>
      </c>
      <c r="I7" s="1179"/>
      <c r="J7" s="1179"/>
      <c r="K7" s="1179"/>
      <c r="L7" s="1179"/>
      <c r="M7" s="1179"/>
      <c r="N7" s="1180"/>
    </row>
    <row r="8" spans="1:14" ht="63.75" customHeight="1" thickBot="1" x14ac:dyDescent="0.3">
      <c r="A8" s="230"/>
      <c r="B8" s="230"/>
      <c r="C8" s="794"/>
      <c r="D8" s="794"/>
      <c r="E8" s="800" t="s">
        <v>918</v>
      </c>
      <c r="F8" s="801"/>
      <c r="G8" s="1177"/>
      <c r="H8" s="802"/>
      <c r="I8" s="803" t="s">
        <v>919</v>
      </c>
      <c r="J8" s="803" t="s">
        <v>920</v>
      </c>
      <c r="K8" s="803" t="s">
        <v>921</v>
      </c>
      <c r="L8" s="803" t="s">
        <v>922</v>
      </c>
      <c r="M8" s="803" t="s">
        <v>923</v>
      </c>
      <c r="N8" s="803" t="s">
        <v>924</v>
      </c>
    </row>
    <row r="9" spans="1:14" ht="15.75" thickBot="1" x14ac:dyDescent="0.3">
      <c r="A9" s="286" t="s">
        <v>179</v>
      </c>
      <c r="B9" s="287" t="s">
        <v>894</v>
      </c>
      <c r="C9" s="798">
        <v>0</v>
      </c>
      <c r="D9" s="798">
        <v>0</v>
      </c>
      <c r="E9" s="798">
        <v>0</v>
      </c>
      <c r="F9" s="798">
        <v>0</v>
      </c>
      <c r="G9" s="798">
        <v>0</v>
      </c>
      <c r="H9" s="798">
        <v>0</v>
      </c>
      <c r="I9" s="798">
        <v>0</v>
      </c>
      <c r="J9" s="798">
        <v>0</v>
      </c>
      <c r="K9" s="798">
        <v>0</v>
      </c>
      <c r="L9" s="798"/>
      <c r="M9" s="798"/>
      <c r="N9" s="798"/>
    </row>
    <row r="10" spans="1:14" ht="15.75" thickBot="1" x14ac:dyDescent="0.3">
      <c r="A10" s="288" t="s">
        <v>181</v>
      </c>
      <c r="B10" s="289" t="s">
        <v>925</v>
      </c>
      <c r="C10" s="804"/>
      <c r="D10" s="804"/>
      <c r="E10" s="804"/>
      <c r="F10" s="804"/>
      <c r="G10" s="804"/>
      <c r="H10" s="804"/>
      <c r="I10" s="804"/>
      <c r="J10" s="804"/>
      <c r="K10" s="804"/>
      <c r="L10" s="804"/>
      <c r="M10" s="804"/>
      <c r="N10" s="804"/>
    </row>
    <row r="11" spans="1:14" ht="32.25" customHeight="1" thickBot="1" x14ac:dyDescent="0.3">
      <c r="A11" s="288" t="s">
        <v>808</v>
      </c>
      <c r="B11" s="290" t="s">
        <v>926</v>
      </c>
      <c r="C11" s="804">
        <f>C9</f>
        <v>0</v>
      </c>
      <c r="D11" s="804">
        <f t="shared" ref="D11:N11" si="0">D9</f>
        <v>0</v>
      </c>
      <c r="E11" s="804">
        <f t="shared" si="0"/>
        <v>0</v>
      </c>
      <c r="F11" s="804">
        <f t="shared" si="0"/>
        <v>0</v>
      </c>
      <c r="G11" s="804">
        <f t="shared" si="0"/>
        <v>0</v>
      </c>
      <c r="H11" s="804">
        <f t="shared" si="0"/>
        <v>0</v>
      </c>
      <c r="I11" s="804">
        <f t="shared" si="0"/>
        <v>0</v>
      </c>
      <c r="J11" s="804">
        <f t="shared" si="0"/>
        <v>0</v>
      </c>
      <c r="K11" s="804">
        <f t="shared" si="0"/>
        <v>0</v>
      </c>
      <c r="L11" s="804">
        <f t="shared" si="0"/>
        <v>0</v>
      </c>
      <c r="M11" s="804">
        <f t="shared" si="0"/>
        <v>0</v>
      </c>
      <c r="N11" s="804">
        <f t="shared" si="0"/>
        <v>0</v>
      </c>
    </row>
    <row r="12" spans="1:14" ht="62.25" customHeight="1" thickBot="1" x14ac:dyDescent="0.3">
      <c r="A12" s="288" t="s">
        <v>810</v>
      </c>
      <c r="B12" s="291" t="s">
        <v>927</v>
      </c>
      <c r="C12" s="804">
        <v>0</v>
      </c>
      <c r="D12" s="804">
        <v>0</v>
      </c>
      <c r="E12" s="805"/>
      <c r="F12" s="804">
        <v>0</v>
      </c>
      <c r="G12" s="804">
        <v>0</v>
      </c>
      <c r="H12" s="804">
        <v>0</v>
      </c>
      <c r="I12" s="805"/>
      <c r="J12" s="805"/>
      <c r="K12" s="805"/>
      <c r="L12" s="805"/>
      <c r="M12" s="805"/>
      <c r="N12" s="805"/>
    </row>
    <row r="13" spans="1:14" ht="68.25" customHeight="1" thickBot="1" x14ac:dyDescent="0.3">
      <c r="A13" s="288" t="s">
        <v>812</v>
      </c>
      <c r="B13" s="291" t="s">
        <v>928</v>
      </c>
      <c r="C13" s="804">
        <v>0</v>
      </c>
      <c r="D13" s="804">
        <v>0</v>
      </c>
      <c r="E13" s="805"/>
      <c r="F13" s="804">
        <v>0</v>
      </c>
      <c r="G13" s="804">
        <v>0</v>
      </c>
      <c r="H13" s="804">
        <v>0</v>
      </c>
      <c r="I13" s="805"/>
      <c r="J13" s="805"/>
      <c r="K13" s="805"/>
      <c r="L13" s="805"/>
      <c r="M13" s="805"/>
      <c r="N13" s="805"/>
    </row>
    <row r="14" spans="1:14" ht="51.75" customHeight="1" thickBot="1" x14ac:dyDescent="0.3">
      <c r="A14" s="288" t="s">
        <v>814</v>
      </c>
      <c r="B14" s="291" t="s">
        <v>929</v>
      </c>
      <c r="C14" s="804">
        <v>0</v>
      </c>
      <c r="D14" s="804">
        <v>0</v>
      </c>
      <c r="E14" s="805"/>
      <c r="F14" s="804">
        <v>0</v>
      </c>
      <c r="G14" s="804">
        <v>0</v>
      </c>
      <c r="H14" s="804">
        <v>0</v>
      </c>
      <c r="I14" s="805"/>
      <c r="J14" s="805"/>
      <c r="K14" s="805"/>
      <c r="L14" s="805"/>
      <c r="M14" s="805"/>
      <c r="N14" s="805"/>
    </row>
    <row r="15" spans="1:14" ht="35.25" customHeight="1" thickBot="1" x14ac:dyDescent="0.3">
      <c r="A15" s="292" t="s">
        <v>816</v>
      </c>
      <c r="B15" s="275" t="s">
        <v>930</v>
      </c>
      <c r="C15" s="804">
        <v>0</v>
      </c>
      <c r="D15" s="804">
        <v>0</v>
      </c>
      <c r="E15" s="804">
        <v>0</v>
      </c>
      <c r="F15" s="804">
        <v>0</v>
      </c>
      <c r="G15" s="804">
        <v>0</v>
      </c>
      <c r="H15" s="804">
        <v>0</v>
      </c>
      <c r="I15" s="804">
        <v>0</v>
      </c>
      <c r="J15" s="804">
        <v>0</v>
      </c>
      <c r="K15" s="804">
        <v>0</v>
      </c>
      <c r="L15" s="804">
        <v>0</v>
      </c>
      <c r="M15" s="804">
        <v>0</v>
      </c>
      <c r="N15" s="804">
        <v>0</v>
      </c>
    </row>
    <row r="16" spans="1:14" ht="15.75" thickBot="1" x14ac:dyDescent="0.3">
      <c r="A16" s="292" t="s">
        <v>818</v>
      </c>
      <c r="B16" s="275" t="s">
        <v>931</v>
      </c>
      <c r="C16" s="806"/>
      <c r="D16" s="806"/>
      <c r="E16" s="806"/>
      <c r="F16" s="806"/>
      <c r="G16" s="806"/>
      <c r="H16" s="806"/>
      <c r="I16" s="806"/>
      <c r="J16" s="806"/>
      <c r="K16" s="806"/>
      <c r="L16" s="806"/>
      <c r="M16" s="806"/>
      <c r="N16" s="806"/>
    </row>
    <row r="17" spans="1:14" ht="31.5" customHeight="1" thickBot="1" x14ac:dyDescent="0.3">
      <c r="A17" s="288" t="s">
        <v>820</v>
      </c>
      <c r="B17" s="289" t="s">
        <v>932</v>
      </c>
      <c r="C17" s="807"/>
      <c r="D17" s="808"/>
      <c r="E17" s="808"/>
      <c r="F17" s="808"/>
      <c r="G17" s="808"/>
      <c r="H17" s="808"/>
      <c r="I17" s="809"/>
      <c r="J17" s="809"/>
      <c r="K17" s="809"/>
      <c r="L17" s="809"/>
      <c r="M17" s="809"/>
      <c r="N17" s="809"/>
    </row>
    <row r="18" spans="1:14" ht="30.75" customHeight="1" thickBot="1" x14ac:dyDescent="0.3">
      <c r="A18" s="288" t="s">
        <v>822</v>
      </c>
      <c r="B18" s="290" t="s">
        <v>933</v>
      </c>
      <c r="C18" s="807"/>
      <c r="D18" s="808"/>
      <c r="E18" s="808"/>
      <c r="F18" s="808"/>
      <c r="G18" s="808"/>
      <c r="H18" s="808"/>
      <c r="I18" s="809"/>
      <c r="J18" s="809"/>
      <c r="K18" s="809"/>
      <c r="L18" s="809"/>
      <c r="M18" s="809"/>
      <c r="N18" s="809"/>
    </row>
    <row r="19" spans="1:14" ht="31.5" customHeight="1" thickBot="1" x14ac:dyDescent="0.3">
      <c r="A19" s="288" t="s">
        <v>823</v>
      </c>
      <c r="B19" s="289" t="s">
        <v>934</v>
      </c>
      <c r="C19" s="807"/>
      <c r="D19" s="808"/>
      <c r="E19" s="808"/>
      <c r="F19" s="808"/>
      <c r="G19" s="808"/>
      <c r="H19" s="808"/>
      <c r="I19" s="809"/>
      <c r="J19" s="809"/>
      <c r="K19" s="809"/>
      <c r="L19" s="809"/>
      <c r="M19" s="809"/>
      <c r="N19" s="809"/>
    </row>
    <row r="20" spans="1:14" ht="29.25" customHeight="1" thickBot="1" x14ac:dyDescent="0.3">
      <c r="A20" s="288" t="s">
        <v>824</v>
      </c>
      <c r="B20" s="290" t="s">
        <v>933</v>
      </c>
      <c r="C20" s="807"/>
      <c r="D20" s="808"/>
      <c r="E20" s="808"/>
      <c r="F20" s="808"/>
      <c r="G20" s="808"/>
      <c r="H20" s="808"/>
      <c r="I20" s="809"/>
      <c r="J20" s="809"/>
      <c r="K20" s="809"/>
      <c r="L20" s="809"/>
      <c r="M20" s="809"/>
      <c r="N20" s="809"/>
    </row>
    <row r="21" spans="1:14" ht="15.75" thickBot="1" x14ac:dyDescent="0.3">
      <c r="A21" s="292" t="s">
        <v>825</v>
      </c>
      <c r="B21" s="275" t="s">
        <v>935</v>
      </c>
      <c r="C21" s="807"/>
      <c r="D21" s="808"/>
      <c r="E21" s="808"/>
      <c r="F21" s="808"/>
      <c r="G21" s="808"/>
      <c r="H21" s="808"/>
      <c r="I21" s="809"/>
      <c r="J21" s="809"/>
      <c r="K21" s="809"/>
      <c r="L21" s="809"/>
      <c r="M21" s="809"/>
      <c r="N21" s="809"/>
    </row>
    <row r="22" spans="1:14" ht="15.75" thickBot="1" x14ac:dyDescent="0.3">
      <c r="A22" s="292" t="s">
        <v>826</v>
      </c>
      <c r="B22" s="275" t="s">
        <v>793</v>
      </c>
      <c r="C22" s="807"/>
      <c r="D22" s="808"/>
      <c r="E22" s="808"/>
      <c r="F22" s="808"/>
      <c r="G22" s="808"/>
      <c r="H22" s="808"/>
      <c r="I22" s="809"/>
      <c r="J22" s="809"/>
      <c r="K22" s="809"/>
      <c r="L22" s="809"/>
      <c r="M22" s="809"/>
      <c r="N22" s="809"/>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&amp;CEN
Annex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6891A-0C1E-4014-B012-CBCA004A2893}">
  <sheetPr codeName="Sheet52">
    <pageSetUpPr fitToPage="1"/>
  </sheetPr>
  <dimension ref="A1:X14"/>
  <sheetViews>
    <sheetView workbookViewId="0"/>
  </sheetViews>
  <sheetFormatPr defaultColWidth="9.140625" defaultRowHeight="15" x14ac:dyDescent="0.25"/>
  <cols>
    <col min="1" max="1" width="9.140625" style="1"/>
    <col min="2" max="2" width="15.85546875" style="1" customWidth="1"/>
    <col min="3" max="16384" width="9.140625" style="1"/>
  </cols>
  <sheetData>
    <row r="1" spans="1:24" x14ac:dyDescent="0.25">
      <c r="A1" s="228" t="s">
        <v>779</v>
      </c>
    </row>
    <row r="2" spans="1:24" ht="16.5" thickBot="1" x14ac:dyDescent="0.3">
      <c r="A2" s="229"/>
      <c r="B2" s="229"/>
      <c r="C2" s="297"/>
      <c r="D2" s="1134"/>
      <c r="E2" s="1134"/>
      <c r="F2" s="1134"/>
      <c r="G2" s="297"/>
      <c r="H2" s="1134"/>
      <c r="I2" s="1134"/>
      <c r="J2" s="1134"/>
      <c r="K2" s="297"/>
      <c r="L2" s="1134"/>
      <c r="M2" s="1134"/>
      <c r="N2" s="1134"/>
      <c r="O2" s="1134"/>
      <c r="P2" s="1134"/>
      <c r="Q2" s="1134"/>
      <c r="R2" s="1134"/>
      <c r="S2" s="297"/>
      <c r="T2" s="1134"/>
      <c r="U2" s="1134"/>
      <c r="V2" s="297"/>
      <c r="W2" s="1134"/>
      <c r="X2" s="1134"/>
    </row>
    <row r="3" spans="1:24" ht="15.75" thickBot="1" x14ac:dyDescent="0.3">
      <c r="A3" s="298"/>
      <c r="B3" s="298"/>
      <c r="C3" s="1205" t="s">
        <v>7</v>
      </c>
      <c r="D3" s="1206"/>
      <c r="E3" s="299" t="s">
        <v>8</v>
      </c>
      <c r="F3" s="1205" t="s">
        <v>9</v>
      </c>
      <c r="G3" s="1207"/>
      <c r="H3" s="1206"/>
      <c r="I3" s="299" t="s">
        <v>46</v>
      </c>
      <c r="J3" s="1205" t="s">
        <v>47</v>
      </c>
      <c r="K3" s="1206"/>
      <c r="L3" s="1205" t="s">
        <v>156</v>
      </c>
      <c r="M3" s="1206"/>
      <c r="N3" s="1205" t="s">
        <v>157</v>
      </c>
      <c r="O3" s="1207"/>
      <c r="P3" s="1206"/>
      <c r="Q3" s="300" t="s">
        <v>158</v>
      </c>
      <c r="R3" s="1205" t="s">
        <v>159</v>
      </c>
      <c r="S3" s="1206"/>
      <c r="T3" s="300" t="s">
        <v>160</v>
      </c>
      <c r="U3" s="1205" t="s">
        <v>161</v>
      </c>
      <c r="V3" s="1206"/>
      <c r="W3" s="1205" t="s">
        <v>162</v>
      </c>
      <c r="X3" s="1206"/>
    </row>
    <row r="4" spans="1:24" ht="15.75" thickBot="1" x14ac:dyDescent="0.3">
      <c r="A4" s="301"/>
      <c r="B4" s="301"/>
      <c r="C4" s="1190" t="s">
        <v>946</v>
      </c>
      <c r="D4" s="1191"/>
      <c r="E4" s="1192"/>
      <c r="F4" s="1196" t="s">
        <v>947</v>
      </c>
      <c r="G4" s="1197"/>
      <c r="H4" s="1197"/>
      <c r="I4" s="1197"/>
      <c r="J4" s="1197"/>
      <c r="K4" s="1197"/>
      <c r="L4" s="1197"/>
      <c r="M4" s="1197"/>
      <c r="N4" s="1198"/>
      <c r="O4" s="1198"/>
      <c r="P4" s="1198"/>
      <c r="Q4" s="302"/>
      <c r="R4" s="1198"/>
      <c r="S4" s="1198"/>
      <c r="T4" s="302"/>
      <c r="U4" s="1198"/>
      <c r="V4" s="1198"/>
      <c r="W4" s="1198"/>
      <c r="X4" s="1199"/>
    </row>
    <row r="5" spans="1:24" ht="15.75" thickBot="1" x14ac:dyDescent="0.3">
      <c r="A5" s="301"/>
      <c r="B5" s="303"/>
      <c r="C5" s="1193"/>
      <c r="D5" s="1194"/>
      <c r="E5" s="1195"/>
      <c r="F5" s="1200"/>
      <c r="G5" s="1201"/>
      <c r="H5" s="1201"/>
      <c r="I5" s="1202"/>
      <c r="J5" s="1187" t="s">
        <v>948</v>
      </c>
      <c r="K5" s="1189"/>
      <c r="L5" s="1189"/>
      <c r="M5" s="1203"/>
      <c r="N5" s="1204" t="s">
        <v>949</v>
      </c>
      <c r="O5" s="1189"/>
      <c r="P5" s="1189"/>
      <c r="Q5" s="1203"/>
      <c r="R5" s="1204" t="s">
        <v>950</v>
      </c>
      <c r="S5" s="1189"/>
      <c r="T5" s="1203"/>
      <c r="U5" s="1204" t="s">
        <v>951</v>
      </c>
      <c r="V5" s="1189"/>
      <c r="W5" s="1189"/>
      <c r="X5" s="1203"/>
    </row>
    <row r="6" spans="1:24" ht="30" thickBot="1" x14ac:dyDescent="0.3">
      <c r="A6" s="301"/>
      <c r="B6" s="304"/>
      <c r="C6" s="1187" t="s">
        <v>894</v>
      </c>
      <c r="D6" s="1188"/>
      <c r="E6" s="305" t="s">
        <v>938</v>
      </c>
      <c r="F6" s="1187" t="s">
        <v>937</v>
      </c>
      <c r="G6" s="1188"/>
      <c r="H6" s="1187" t="s">
        <v>938</v>
      </c>
      <c r="I6" s="1188"/>
      <c r="J6" s="1187" t="s">
        <v>937</v>
      </c>
      <c r="K6" s="1189"/>
      <c r="L6" s="1188"/>
      <c r="M6" s="306" t="s">
        <v>938</v>
      </c>
      <c r="N6" s="1187" t="s">
        <v>937</v>
      </c>
      <c r="O6" s="1188"/>
      <c r="P6" s="1187" t="s">
        <v>938</v>
      </c>
      <c r="Q6" s="1188"/>
      <c r="R6" s="1187" t="s">
        <v>937</v>
      </c>
      <c r="S6" s="1188"/>
      <c r="T6" s="306" t="s">
        <v>938</v>
      </c>
      <c r="U6" s="1187" t="s">
        <v>937</v>
      </c>
      <c r="V6" s="1189"/>
      <c r="W6" s="1188"/>
      <c r="X6" s="299" t="s">
        <v>938</v>
      </c>
    </row>
    <row r="7" spans="1:24" ht="30" thickBot="1" x14ac:dyDescent="0.3">
      <c r="A7" s="307" t="s">
        <v>179</v>
      </c>
      <c r="B7" s="304" t="s">
        <v>952</v>
      </c>
      <c r="C7" s="1181"/>
      <c r="D7" s="1182"/>
      <c r="E7" s="304"/>
      <c r="F7" s="1181"/>
      <c r="G7" s="1182"/>
      <c r="H7" s="1181"/>
      <c r="I7" s="1182"/>
      <c r="J7" s="1184"/>
      <c r="K7" s="1186"/>
      <c r="L7" s="1185"/>
      <c r="M7" s="308"/>
      <c r="N7" s="1184"/>
      <c r="O7" s="1185"/>
      <c r="P7" s="1184"/>
      <c r="Q7" s="1185"/>
      <c r="R7" s="1184"/>
      <c r="S7" s="1185"/>
      <c r="T7" s="308"/>
      <c r="U7" s="1184"/>
      <c r="V7" s="1186"/>
      <c r="W7" s="1185"/>
      <c r="X7" s="309"/>
    </row>
    <row r="8" spans="1:24" ht="39.75" thickBot="1" x14ac:dyDescent="0.3">
      <c r="A8" s="310" t="s">
        <v>181</v>
      </c>
      <c r="B8" s="304" t="s">
        <v>953</v>
      </c>
      <c r="C8" s="1181"/>
      <c r="D8" s="1182"/>
      <c r="E8" s="304"/>
      <c r="F8" s="1181"/>
      <c r="G8" s="1182"/>
      <c r="H8" s="1181"/>
      <c r="I8" s="1182"/>
      <c r="J8" s="1181"/>
      <c r="K8" s="1183"/>
      <c r="L8" s="1182"/>
      <c r="M8" s="304"/>
      <c r="N8" s="1181"/>
      <c r="O8" s="1182"/>
      <c r="P8" s="1181"/>
      <c r="Q8" s="1182"/>
      <c r="R8" s="1181"/>
      <c r="S8" s="1182"/>
      <c r="T8" s="304"/>
      <c r="U8" s="1181"/>
      <c r="V8" s="1183"/>
      <c r="W8" s="1182"/>
      <c r="X8" s="304"/>
    </row>
    <row r="9" spans="1:24" ht="30" thickBot="1" x14ac:dyDescent="0.3">
      <c r="A9" s="311" t="s">
        <v>808</v>
      </c>
      <c r="B9" s="312" t="s">
        <v>941</v>
      </c>
      <c r="C9" s="1181"/>
      <c r="D9" s="1182"/>
      <c r="E9" s="304"/>
      <c r="F9" s="1181"/>
      <c r="G9" s="1182"/>
      <c r="H9" s="1181"/>
      <c r="I9" s="1182"/>
      <c r="J9" s="1181"/>
      <c r="K9" s="1183"/>
      <c r="L9" s="1182"/>
      <c r="M9" s="304"/>
      <c r="N9" s="1181"/>
      <c r="O9" s="1182"/>
      <c r="P9" s="1181"/>
      <c r="Q9" s="1182"/>
      <c r="R9" s="1181"/>
      <c r="S9" s="1182"/>
      <c r="T9" s="304"/>
      <c r="U9" s="1181"/>
      <c r="V9" s="1183"/>
      <c r="W9" s="1182"/>
      <c r="X9" s="304"/>
    </row>
    <row r="10" spans="1:24" ht="30" thickBot="1" x14ac:dyDescent="0.3">
      <c r="A10" s="311" t="s">
        <v>810</v>
      </c>
      <c r="B10" s="312" t="s">
        <v>954</v>
      </c>
      <c r="C10" s="1181"/>
      <c r="D10" s="1182"/>
      <c r="E10" s="304"/>
      <c r="F10" s="1181"/>
      <c r="G10" s="1182"/>
      <c r="H10" s="1181"/>
      <c r="I10" s="1182"/>
      <c r="J10" s="1181"/>
      <c r="K10" s="1183"/>
      <c r="L10" s="1182"/>
      <c r="M10" s="304"/>
      <c r="N10" s="1181"/>
      <c r="O10" s="1182"/>
      <c r="P10" s="1181"/>
      <c r="Q10" s="1182"/>
      <c r="R10" s="1181"/>
      <c r="S10" s="1182"/>
      <c r="T10" s="304"/>
      <c r="U10" s="1181"/>
      <c r="V10" s="1183"/>
      <c r="W10" s="1182"/>
      <c r="X10" s="304"/>
    </row>
    <row r="11" spans="1:24" ht="30" thickBot="1" x14ac:dyDescent="0.3">
      <c r="A11" s="311" t="s">
        <v>812</v>
      </c>
      <c r="B11" s="312" t="s">
        <v>943</v>
      </c>
      <c r="C11" s="1181"/>
      <c r="D11" s="1182"/>
      <c r="E11" s="304"/>
      <c r="F11" s="1181"/>
      <c r="G11" s="1182"/>
      <c r="H11" s="1181"/>
      <c r="I11" s="1182"/>
      <c r="J11" s="1181"/>
      <c r="K11" s="1183"/>
      <c r="L11" s="1182"/>
      <c r="M11" s="304"/>
      <c r="N11" s="1181"/>
      <c r="O11" s="1182"/>
      <c r="P11" s="1181"/>
      <c r="Q11" s="1182"/>
      <c r="R11" s="1181"/>
      <c r="S11" s="1182"/>
      <c r="T11" s="304"/>
      <c r="U11" s="1181"/>
      <c r="V11" s="1183"/>
      <c r="W11" s="1182"/>
      <c r="X11" s="304"/>
    </row>
    <row r="12" spans="1:24" ht="20.25" thickBot="1" x14ac:dyDescent="0.3">
      <c r="A12" s="311" t="s">
        <v>814</v>
      </c>
      <c r="B12" s="312" t="s">
        <v>944</v>
      </c>
      <c r="C12" s="1181"/>
      <c r="D12" s="1182"/>
      <c r="E12" s="304"/>
      <c r="F12" s="1181"/>
      <c r="G12" s="1182"/>
      <c r="H12" s="1181"/>
      <c r="I12" s="1182"/>
      <c r="J12" s="1181"/>
      <c r="K12" s="1183"/>
      <c r="L12" s="1182"/>
      <c r="M12" s="304"/>
      <c r="N12" s="1181"/>
      <c r="O12" s="1182"/>
      <c r="P12" s="1181"/>
      <c r="Q12" s="1182"/>
      <c r="R12" s="1181"/>
      <c r="S12" s="1182"/>
      <c r="T12" s="304"/>
      <c r="U12" s="1181"/>
      <c r="V12" s="1183"/>
      <c r="W12" s="1182"/>
      <c r="X12" s="304"/>
    </row>
    <row r="13" spans="1:24" ht="15.75" thickBot="1" x14ac:dyDescent="0.3">
      <c r="A13" s="311" t="s">
        <v>816</v>
      </c>
      <c r="B13" s="312" t="s">
        <v>945</v>
      </c>
      <c r="C13" s="1181"/>
      <c r="D13" s="1182"/>
      <c r="E13" s="304"/>
      <c r="F13" s="1181"/>
      <c r="G13" s="1182"/>
      <c r="H13" s="1181"/>
      <c r="I13" s="1182"/>
      <c r="J13" s="1181"/>
      <c r="K13" s="1183"/>
      <c r="L13" s="1182"/>
      <c r="M13" s="304"/>
      <c r="N13" s="1181"/>
      <c r="O13" s="1182"/>
      <c r="P13" s="1181"/>
      <c r="Q13" s="1182"/>
      <c r="R13" s="1181"/>
      <c r="S13" s="1182"/>
      <c r="T13" s="304"/>
      <c r="U13" s="1181"/>
      <c r="V13" s="1183"/>
      <c r="W13" s="1182"/>
      <c r="X13" s="304"/>
    </row>
    <row r="14" spans="1:24" ht="15.75" thickBot="1" x14ac:dyDescent="0.3">
      <c r="A14" s="313" t="s">
        <v>818</v>
      </c>
      <c r="B14" s="314" t="s">
        <v>45</v>
      </c>
      <c r="C14" s="1181"/>
      <c r="D14" s="1182"/>
      <c r="E14" s="304"/>
      <c r="F14" s="1181"/>
      <c r="G14" s="1182"/>
      <c r="H14" s="1181"/>
      <c r="I14" s="1182"/>
      <c r="J14" s="1181"/>
      <c r="K14" s="1183"/>
      <c r="L14" s="1182"/>
      <c r="M14" s="304"/>
      <c r="N14" s="1181"/>
      <c r="O14" s="1182"/>
      <c r="P14" s="1181"/>
      <c r="Q14" s="1182"/>
      <c r="R14" s="1181"/>
      <c r="S14" s="1182"/>
      <c r="T14" s="304"/>
      <c r="U14" s="1181"/>
      <c r="V14" s="1183"/>
      <c r="W14" s="1182"/>
      <c r="X14" s="304"/>
    </row>
  </sheetData>
  <mergeCells count="99">
    <mergeCell ref="C3:D3"/>
    <mergeCell ref="F3:H3"/>
    <mergeCell ref="J3:K3"/>
    <mergeCell ref="L3:M3"/>
    <mergeCell ref="N3:P3"/>
    <mergeCell ref="D2:F2"/>
    <mergeCell ref="H2:J2"/>
    <mergeCell ref="L2:N2"/>
    <mergeCell ref="O2:P2"/>
    <mergeCell ref="Q2:R2"/>
    <mergeCell ref="J5:M5"/>
    <mergeCell ref="N5:Q5"/>
    <mergeCell ref="W2:X2"/>
    <mergeCell ref="R3:S3"/>
    <mergeCell ref="U3:V3"/>
    <mergeCell ref="W3:X3"/>
    <mergeCell ref="T2:U2"/>
    <mergeCell ref="R5:T5"/>
    <mergeCell ref="U5:X5"/>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s>
  <pageMargins left="0.70866141732283472" right="0.70866141732283472" top="0.74803149606299213" bottom="0.74803149606299213" header="0.31496062992125984" footer="0.31496062992125984"/>
  <pageSetup paperSize="9" scale="57" orientation="landscape" r:id="rId1"/>
  <headerFooter>
    <oddHeader>&amp;CEN
Annex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9B9BD-27D6-4948-A711-FBD1A58E86B2}">
  <sheetPr codeName="Sheet54"/>
  <dimension ref="A1:C10"/>
  <sheetViews>
    <sheetView workbookViewId="0"/>
  </sheetViews>
  <sheetFormatPr defaultColWidth="9.140625" defaultRowHeight="15" x14ac:dyDescent="0.25"/>
  <cols>
    <col min="1" max="1" width="19.5703125" style="1" customWidth="1"/>
    <col min="2" max="2" width="12.28515625" style="1" bestFit="1" customWidth="1"/>
    <col min="3" max="3" width="82.7109375" style="1" customWidth="1"/>
    <col min="4" max="16384" width="9.140625" style="1"/>
  </cols>
  <sheetData>
    <row r="1" spans="1:3" ht="21" x14ac:dyDescent="0.25">
      <c r="A1" s="315" t="s">
        <v>955</v>
      </c>
      <c r="B1" s="211"/>
      <c r="C1" s="211"/>
    </row>
    <row r="2" spans="1:3" ht="21" x14ac:dyDescent="0.25">
      <c r="A2" s="1" t="s">
        <v>121</v>
      </c>
      <c r="B2" s="211"/>
      <c r="C2" s="211"/>
    </row>
    <row r="3" spans="1:3" x14ac:dyDescent="0.25">
      <c r="B3" s="316"/>
    </row>
    <row r="5" spans="1:3" x14ac:dyDescent="0.25">
      <c r="A5" s="16" t="s">
        <v>122</v>
      </c>
      <c r="B5" s="46" t="s">
        <v>114</v>
      </c>
      <c r="C5" s="45" t="s">
        <v>115</v>
      </c>
    </row>
    <row r="6" spans="1:3" ht="60" x14ac:dyDescent="0.25">
      <c r="A6" s="16" t="s">
        <v>957</v>
      </c>
      <c r="B6" s="16" t="s">
        <v>117</v>
      </c>
      <c r="C6" s="213" t="s">
        <v>958</v>
      </c>
    </row>
    <row r="7" spans="1:3" ht="30" x14ac:dyDescent="0.25">
      <c r="A7" s="16" t="s">
        <v>959</v>
      </c>
      <c r="B7" s="16" t="s">
        <v>118</v>
      </c>
      <c r="C7" s="212" t="s">
        <v>960</v>
      </c>
    </row>
    <row r="8" spans="1:3" ht="30" x14ac:dyDescent="0.25">
      <c r="A8" s="16" t="s">
        <v>961</v>
      </c>
      <c r="B8" s="16" t="s">
        <v>962</v>
      </c>
      <c r="C8" s="212" t="s">
        <v>963</v>
      </c>
    </row>
    <row r="9" spans="1:3" ht="60" x14ac:dyDescent="0.25">
      <c r="A9" s="16" t="s">
        <v>964</v>
      </c>
      <c r="B9" s="16" t="s">
        <v>133</v>
      </c>
      <c r="C9" s="212" t="s">
        <v>965</v>
      </c>
    </row>
    <row r="10" spans="1:3" ht="30" x14ac:dyDescent="0.25">
      <c r="A10" s="16" t="s">
        <v>966</v>
      </c>
      <c r="B10" s="16" t="s">
        <v>135</v>
      </c>
      <c r="C10" s="212" t="s">
        <v>967</v>
      </c>
    </row>
  </sheetData>
  <pageMargins left="0.70866141732283472" right="0.70866141732283472" top="0.74803149606299213" bottom="0.74803149606299213" header="0.31496062992125984" footer="0.31496062992125984"/>
  <pageSetup paperSize="9" orientation="landscape" verticalDpi="1200" r:id="rId1"/>
  <headerFooter>
    <oddHeader>&amp;CEN
Annex XVII</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2D80D-E6FC-461F-96EE-AB0B97CA993E}">
  <sheetPr codeName="Sheet55">
    <pageSetUpPr autoPageBreaks="0" fitToPage="1"/>
  </sheetPr>
  <dimension ref="A2:J16"/>
  <sheetViews>
    <sheetView workbookViewId="0">
      <selection activeCell="H22" sqref="H22"/>
    </sheetView>
  </sheetViews>
  <sheetFormatPr defaultColWidth="9.140625" defaultRowHeight="15" x14ac:dyDescent="0.25"/>
  <cols>
    <col min="1" max="1" width="9.140625" style="1"/>
    <col min="2" max="2" width="6.28515625" style="1" customWidth="1"/>
    <col min="3" max="3" width="55" style="1" customWidth="1"/>
    <col min="4" max="4" width="19.28515625" style="1" customWidth="1"/>
    <col min="5" max="5" width="27" style="1" customWidth="1"/>
    <col min="6" max="6" width="23.7109375" style="1" customWidth="1"/>
    <col min="7" max="7" width="21.140625" style="1" customWidth="1"/>
    <col min="8" max="8" width="28.28515625" style="1" customWidth="1"/>
    <col min="9" max="16384" width="9.140625" style="1"/>
  </cols>
  <sheetData>
    <row r="2" spans="1:10" ht="16.5" x14ac:dyDescent="0.25">
      <c r="C2" s="317"/>
      <c r="D2" s="317"/>
      <c r="E2" s="317"/>
      <c r="F2" s="317"/>
      <c r="G2" s="317"/>
      <c r="H2" s="317"/>
      <c r="I2" s="317"/>
      <c r="J2" s="318"/>
    </row>
    <row r="3" spans="1:10" ht="21" customHeight="1" x14ac:dyDescent="0.35">
      <c r="A3" s="319"/>
      <c r="C3" s="320" t="s">
        <v>956</v>
      </c>
      <c r="D3" s="321"/>
      <c r="E3" s="321"/>
      <c r="F3" s="321"/>
      <c r="G3" s="321"/>
      <c r="H3" s="321"/>
      <c r="J3" s="318"/>
    </row>
    <row r="7" spans="1:10" ht="32.25" customHeight="1" x14ac:dyDescent="0.25">
      <c r="C7" s="322"/>
      <c r="D7" s="323" t="s">
        <v>968</v>
      </c>
      <c r="E7" s="324" t="s">
        <v>969</v>
      </c>
      <c r="F7" s="325"/>
      <c r="G7" s="325"/>
      <c r="H7" s="326"/>
      <c r="I7" s="318"/>
      <c r="J7" s="318"/>
    </row>
    <row r="8" spans="1:10" ht="32.25" customHeight="1" x14ac:dyDescent="0.25">
      <c r="C8" s="322"/>
      <c r="D8" s="327"/>
      <c r="E8" s="328"/>
      <c r="F8" s="323" t="s">
        <v>970</v>
      </c>
      <c r="G8" s="324" t="s">
        <v>971</v>
      </c>
      <c r="H8" s="329"/>
      <c r="I8" s="318"/>
      <c r="J8" s="318"/>
    </row>
    <row r="9" spans="1:10" ht="32.25" customHeight="1" x14ac:dyDescent="0.25">
      <c r="C9" s="322"/>
      <c r="D9" s="330"/>
      <c r="E9" s="331"/>
      <c r="F9" s="330"/>
      <c r="G9" s="331"/>
      <c r="H9" s="323" t="s">
        <v>972</v>
      </c>
      <c r="I9" s="318"/>
      <c r="J9" s="318"/>
    </row>
    <row r="10" spans="1:10" ht="14.25" customHeight="1" x14ac:dyDescent="0.25">
      <c r="C10" s="322"/>
      <c r="D10" s="332" t="s">
        <v>7</v>
      </c>
      <c r="E10" s="333" t="s">
        <v>8</v>
      </c>
      <c r="F10" s="332" t="s">
        <v>9</v>
      </c>
      <c r="G10" s="333" t="s">
        <v>46</v>
      </c>
      <c r="H10" s="332" t="s">
        <v>47</v>
      </c>
      <c r="I10" s="318"/>
      <c r="J10" s="318"/>
    </row>
    <row r="11" spans="1:10" ht="11.25" customHeight="1" x14ac:dyDescent="0.25">
      <c r="B11" s="332">
        <v>1</v>
      </c>
      <c r="C11" s="334" t="s">
        <v>806</v>
      </c>
      <c r="D11" s="810">
        <v>5710382779.5900002</v>
      </c>
      <c r="E11" s="810"/>
      <c r="F11" s="810"/>
      <c r="G11" s="810" t="s">
        <v>191</v>
      </c>
      <c r="H11" s="811"/>
      <c r="I11" s="318"/>
      <c r="J11" s="318"/>
    </row>
    <row r="12" spans="1:10" ht="11.25" customHeight="1" x14ac:dyDescent="0.25">
      <c r="B12" s="332">
        <v>2</v>
      </c>
      <c r="C12" s="334" t="s">
        <v>973</v>
      </c>
      <c r="D12" s="810">
        <v>765253.84000000008</v>
      </c>
      <c r="E12" s="810"/>
      <c r="F12" s="810"/>
      <c r="G12" s="810"/>
      <c r="H12" s="812" t="s">
        <v>974</v>
      </c>
      <c r="I12" s="318"/>
      <c r="J12" s="318"/>
    </row>
    <row r="13" spans="1:10" ht="12" customHeight="1" x14ac:dyDescent="0.25">
      <c r="B13" s="332">
        <v>3</v>
      </c>
      <c r="C13" s="334" t="s">
        <v>45</v>
      </c>
      <c r="D13" s="810">
        <f>SUM(D11:D12)</f>
        <v>5711148033.4300003</v>
      </c>
      <c r="E13" s="810">
        <f t="shared" ref="E13:H13" si="0">SUM(E11:E12)</f>
        <v>0</v>
      </c>
      <c r="F13" s="810">
        <f t="shared" si="0"/>
        <v>0</v>
      </c>
      <c r="G13" s="813">
        <f t="shared" si="0"/>
        <v>0</v>
      </c>
      <c r="H13" s="811">
        <f t="shared" si="0"/>
        <v>0</v>
      </c>
      <c r="I13" s="318"/>
      <c r="J13" s="318"/>
    </row>
    <row r="14" spans="1:10" ht="16.5" x14ac:dyDescent="0.25">
      <c r="B14" s="332">
        <v>4</v>
      </c>
      <c r="C14" s="335" t="s">
        <v>975</v>
      </c>
      <c r="D14" s="814"/>
      <c r="E14" s="810"/>
      <c r="F14" s="810"/>
      <c r="G14" s="815"/>
      <c r="H14" s="811" t="s">
        <v>974</v>
      </c>
      <c r="I14" s="318"/>
      <c r="J14" s="318"/>
    </row>
    <row r="15" spans="1:10" ht="16.5" x14ac:dyDescent="0.25">
      <c r="B15" s="336" t="s">
        <v>594</v>
      </c>
      <c r="C15" s="335" t="s">
        <v>976</v>
      </c>
      <c r="D15" s="814"/>
      <c r="E15" s="810"/>
      <c r="F15" s="812"/>
      <c r="G15" s="812"/>
      <c r="H15" s="812"/>
      <c r="I15" s="318"/>
      <c r="J15" s="318"/>
    </row>
    <row r="16" spans="1:10" x14ac:dyDescent="0.25">
      <c r="C16" s="130"/>
    </row>
  </sheetData>
  <pageMargins left="0.70866141732283472" right="0.70866141732283472" top="0.74803149606299213" bottom="0.74803149606299213" header="0.31496062992125984" footer="0.31496062992125984"/>
  <pageSetup paperSize="9" scale="69" orientation="landscape" r:id="rId1"/>
  <headerFooter>
    <oddHeader>&amp;CEN
Annex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9E5F0-D759-4EE2-9B83-90054131769E}">
  <sheetPr codeName="Sheet57">
    <pageSetUpPr fitToPage="1"/>
  </sheetPr>
  <dimension ref="A1:C7"/>
  <sheetViews>
    <sheetView workbookViewId="0">
      <selection sqref="A1:C1"/>
    </sheetView>
  </sheetViews>
  <sheetFormatPr defaultColWidth="9.140625" defaultRowHeight="15" x14ac:dyDescent="0.25"/>
  <cols>
    <col min="1" max="1" width="27" style="1" customWidth="1"/>
    <col min="2" max="2" width="15.7109375" style="1" customWidth="1"/>
    <col min="3" max="3" width="117.7109375" style="1" customWidth="1"/>
    <col min="4" max="16384" width="9.140625" style="1"/>
  </cols>
  <sheetData>
    <row r="1" spans="1:3" ht="18.75" x14ac:dyDescent="0.25">
      <c r="A1" s="1208" t="s">
        <v>725</v>
      </c>
      <c r="B1" s="1208"/>
      <c r="C1" s="1208"/>
    </row>
    <row r="2" spans="1:3" ht="21" x14ac:dyDescent="0.25">
      <c r="A2" s="210"/>
      <c r="B2" s="210"/>
      <c r="C2" s="211"/>
    </row>
    <row r="3" spans="1:3" x14ac:dyDescent="0.25">
      <c r="A3" s="16" t="s">
        <v>122</v>
      </c>
      <c r="B3" s="16" t="s">
        <v>114</v>
      </c>
      <c r="C3" s="45" t="s">
        <v>123</v>
      </c>
    </row>
    <row r="4" spans="1:3" ht="30" x14ac:dyDescent="0.25">
      <c r="A4" s="212" t="s">
        <v>726</v>
      </c>
      <c r="B4" s="42" t="s">
        <v>117</v>
      </c>
      <c r="C4" s="45" t="s">
        <v>727</v>
      </c>
    </row>
    <row r="5" spans="1:3" x14ac:dyDescent="0.25">
      <c r="A5" s="212" t="s">
        <v>728</v>
      </c>
      <c r="B5" s="42" t="s">
        <v>118</v>
      </c>
      <c r="C5" s="45" t="s">
        <v>729</v>
      </c>
    </row>
    <row r="6" spans="1:3" ht="30" x14ac:dyDescent="0.25">
      <c r="A6" s="212" t="s">
        <v>730</v>
      </c>
      <c r="B6" s="42" t="s">
        <v>731</v>
      </c>
      <c r="C6" s="45" t="s">
        <v>732</v>
      </c>
    </row>
    <row r="7" spans="1:3" ht="45" x14ac:dyDescent="0.25">
      <c r="A7" s="213" t="s">
        <v>733</v>
      </c>
      <c r="B7" s="42" t="s">
        <v>133</v>
      </c>
      <c r="C7" s="45" t="s">
        <v>734</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&amp;CEN
Annex XIX</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C912C-E837-4073-A27E-27EBE4491D97}">
  <sheetPr codeName="Sheet58">
    <pageSetUpPr fitToPage="1"/>
  </sheetPr>
  <dimension ref="A1:H23"/>
  <sheetViews>
    <sheetView workbookViewId="0">
      <selection activeCell="G14" sqref="G14"/>
    </sheetView>
  </sheetViews>
  <sheetFormatPr defaultColWidth="9.140625" defaultRowHeight="15" x14ac:dyDescent="0.25"/>
  <cols>
    <col min="1" max="1" width="4.42578125" style="1" customWidth="1"/>
    <col min="2" max="2" width="69.140625" style="1" customWidth="1"/>
    <col min="3" max="8" width="24.85546875" style="1" customWidth="1"/>
    <col min="9" max="16384" width="9.140625" style="1"/>
  </cols>
  <sheetData>
    <row r="1" spans="1:8" ht="18.75" x14ac:dyDescent="0.3">
      <c r="B1" s="44" t="s">
        <v>723</v>
      </c>
    </row>
    <row r="4" spans="1:8" x14ac:dyDescent="0.25">
      <c r="A4" s="214"/>
      <c r="B4" s="1209" t="s">
        <v>735</v>
      </c>
      <c r="C4" s="1210" t="s">
        <v>736</v>
      </c>
      <c r="D4" s="1209"/>
      <c r="E4" s="1211" t="s">
        <v>737</v>
      </c>
      <c r="F4" s="1210"/>
      <c r="G4" s="1212" t="s">
        <v>738</v>
      </c>
      <c r="H4" s="1213"/>
    </row>
    <row r="5" spans="1:8" ht="30" x14ac:dyDescent="0.25">
      <c r="A5" s="215"/>
      <c r="B5" s="1209"/>
      <c r="C5" s="216" t="s">
        <v>739</v>
      </c>
      <c r="D5" s="217" t="s">
        <v>740</v>
      </c>
      <c r="E5" s="216" t="s">
        <v>739</v>
      </c>
      <c r="F5" s="217" t="s">
        <v>740</v>
      </c>
      <c r="G5" s="10" t="s">
        <v>741</v>
      </c>
      <c r="H5" s="10" t="s">
        <v>742</v>
      </c>
    </row>
    <row r="6" spans="1:8" x14ac:dyDescent="0.25">
      <c r="A6" s="215"/>
      <c r="B6" s="1209"/>
      <c r="C6" s="218" t="s">
        <v>7</v>
      </c>
      <c r="D6" s="42" t="s">
        <v>8</v>
      </c>
      <c r="E6" s="42" t="s">
        <v>9</v>
      </c>
      <c r="F6" s="42" t="s">
        <v>46</v>
      </c>
      <c r="G6" s="42" t="s">
        <v>47</v>
      </c>
      <c r="H6" s="42" t="s">
        <v>156</v>
      </c>
    </row>
    <row r="7" spans="1:8" x14ac:dyDescent="0.25">
      <c r="A7" s="219">
        <v>1</v>
      </c>
      <c r="B7" s="45" t="s">
        <v>743</v>
      </c>
      <c r="C7" s="688">
        <v>2788147663.2399998</v>
      </c>
      <c r="D7" s="688">
        <v>100193700.59</v>
      </c>
      <c r="E7" s="688">
        <v>2820037163.8699999</v>
      </c>
      <c r="F7" s="688">
        <v>0</v>
      </c>
      <c r="G7" s="688">
        <v>0</v>
      </c>
      <c r="H7" s="683">
        <f>IFERROR(G7/SUM(E7:F7),0)</f>
        <v>0</v>
      </c>
    </row>
    <row r="8" spans="1:8" x14ac:dyDescent="0.25">
      <c r="A8" s="219">
        <v>2</v>
      </c>
      <c r="B8" s="213" t="s">
        <v>744</v>
      </c>
      <c r="C8" s="688">
        <v>79308589.459999993</v>
      </c>
      <c r="D8" s="688">
        <v>578991.51</v>
      </c>
      <c r="E8" s="688">
        <v>79308589.459999993</v>
      </c>
      <c r="F8" s="688">
        <v>0</v>
      </c>
      <c r="G8" s="688">
        <v>15861717.99</v>
      </c>
      <c r="H8" s="683">
        <f t="shared" ref="H8:H23" si="0">IFERROR(G8/SUM(E8:F8),0)</f>
        <v>0.20000000123567954</v>
      </c>
    </row>
    <row r="9" spans="1:8" x14ac:dyDescent="0.25">
      <c r="A9" s="219">
        <v>3</v>
      </c>
      <c r="B9" s="213" t="s">
        <v>745</v>
      </c>
      <c r="C9" s="688">
        <v>0</v>
      </c>
      <c r="D9" s="688">
        <v>0</v>
      </c>
      <c r="E9" s="688">
        <v>0</v>
      </c>
      <c r="F9" s="688">
        <v>0</v>
      </c>
      <c r="G9" s="688">
        <v>0</v>
      </c>
      <c r="H9" s="683">
        <f t="shared" si="0"/>
        <v>0</v>
      </c>
    </row>
    <row r="10" spans="1:8" x14ac:dyDescent="0.25">
      <c r="A10" s="219">
        <v>4</v>
      </c>
      <c r="B10" s="213" t="s">
        <v>746</v>
      </c>
      <c r="C10" s="688">
        <v>0</v>
      </c>
      <c r="D10" s="688">
        <v>0</v>
      </c>
      <c r="E10" s="688">
        <v>8278330.9000000004</v>
      </c>
      <c r="F10" s="688">
        <v>0</v>
      </c>
      <c r="G10" s="688">
        <v>0</v>
      </c>
      <c r="H10" s="683">
        <f t="shared" si="0"/>
        <v>0</v>
      </c>
    </row>
    <row r="11" spans="1:8" x14ac:dyDescent="0.25">
      <c r="A11" s="219">
        <v>5</v>
      </c>
      <c r="B11" s="213" t="s">
        <v>747</v>
      </c>
      <c r="C11" s="688">
        <v>0</v>
      </c>
      <c r="D11" s="688">
        <v>0</v>
      </c>
      <c r="E11" s="688">
        <v>0</v>
      </c>
      <c r="F11" s="688">
        <v>0</v>
      </c>
      <c r="G11" s="688">
        <v>0</v>
      </c>
      <c r="H11" s="683">
        <f t="shared" si="0"/>
        <v>0</v>
      </c>
    </row>
    <row r="12" spans="1:8" x14ac:dyDescent="0.25">
      <c r="A12" s="219">
        <v>6</v>
      </c>
      <c r="B12" s="213" t="s">
        <v>599</v>
      </c>
      <c r="C12" s="688">
        <v>47882046.189999998</v>
      </c>
      <c r="D12" s="688">
        <v>179333.36</v>
      </c>
      <c r="E12" s="688">
        <v>47882046.189999998</v>
      </c>
      <c r="F12" s="688">
        <v>129945.73</v>
      </c>
      <c r="G12" s="688">
        <v>9602692.6740000006</v>
      </c>
      <c r="H12" s="683">
        <f t="shared" si="0"/>
        <v>0.20000612951032093</v>
      </c>
    </row>
    <row r="13" spans="1:8" x14ac:dyDescent="0.25">
      <c r="A13" s="219">
        <v>7</v>
      </c>
      <c r="B13" s="213" t="s">
        <v>605</v>
      </c>
      <c r="C13" s="688">
        <v>1346066953.0699999</v>
      </c>
      <c r="D13" s="688">
        <v>490692574.50999999</v>
      </c>
      <c r="E13" s="688">
        <v>1320905781.8299999</v>
      </c>
      <c r="F13" s="688">
        <v>71694841.248999998</v>
      </c>
      <c r="G13" s="688">
        <v>1204522058.0999999</v>
      </c>
      <c r="H13" s="683">
        <f t="shared" si="0"/>
        <v>0.86494436246684725</v>
      </c>
    </row>
    <row r="14" spans="1:8" x14ac:dyDescent="0.25">
      <c r="A14" s="219">
        <v>8</v>
      </c>
      <c r="B14" s="213" t="s">
        <v>748</v>
      </c>
      <c r="C14" s="688">
        <v>332458672.57999998</v>
      </c>
      <c r="D14" s="688">
        <v>121440567.2</v>
      </c>
      <c r="E14" s="688">
        <v>317732628.76999998</v>
      </c>
      <c r="F14" s="688">
        <v>3291430.8259999999</v>
      </c>
      <c r="G14" s="688">
        <v>218904928.90000001</v>
      </c>
      <c r="H14" s="683">
        <f t="shared" si="0"/>
        <v>0.6818957095473962</v>
      </c>
    </row>
    <row r="15" spans="1:8" x14ac:dyDescent="0.25">
      <c r="A15" s="219">
        <v>9</v>
      </c>
      <c r="B15" s="213" t="s">
        <v>749</v>
      </c>
      <c r="C15" s="688">
        <v>1408929149.02</v>
      </c>
      <c r="D15" s="688">
        <v>0</v>
      </c>
      <c r="E15" s="688">
        <v>1405891997.1600001</v>
      </c>
      <c r="F15" s="688">
        <v>0</v>
      </c>
      <c r="G15" s="688">
        <v>513482971.63999999</v>
      </c>
      <c r="H15" s="683">
        <f t="shared" si="0"/>
        <v>0.36523642831545483</v>
      </c>
    </row>
    <row r="16" spans="1:8" x14ac:dyDescent="0.25">
      <c r="A16" s="219">
        <v>10</v>
      </c>
      <c r="B16" s="213" t="s">
        <v>607</v>
      </c>
      <c r="C16" s="688">
        <v>5935832.8499999996</v>
      </c>
      <c r="D16" s="688">
        <v>36491.360000000001</v>
      </c>
      <c r="E16" s="688">
        <v>5797536.9100000001</v>
      </c>
      <c r="F16" s="688">
        <v>6977.424</v>
      </c>
      <c r="G16" s="688">
        <v>8003848.96</v>
      </c>
      <c r="H16" s="683">
        <f t="shared" si="0"/>
        <v>1.3789007140730751</v>
      </c>
    </row>
    <row r="17" spans="1:8" x14ac:dyDescent="0.25">
      <c r="A17" s="219">
        <v>11</v>
      </c>
      <c r="B17" s="213" t="s">
        <v>750</v>
      </c>
      <c r="C17" s="688">
        <v>31354434.32</v>
      </c>
      <c r="D17" s="688">
        <v>0</v>
      </c>
      <c r="E17" s="688">
        <v>31354434.32</v>
      </c>
      <c r="F17" s="688">
        <v>0</v>
      </c>
      <c r="G17" s="688">
        <v>47031651.530000001</v>
      </c>
      <c r="H17" s="683">
        <f t="shared" si="0"/>
        <v>1.5000000015946708</v>
      </c>
    </row>
    <row r="18" spans="1:8" x14ac:dyDescent="0.25">
      <c r="A18" s="219">
        <v>12</v>
      </c>
      <c r="B18" s="213" t="s">
        <v>593</v>
      </c>
      <c r="C18" s="688">
        <v>1863371.08</v>
      </c>
      <c r="D18" s="688">
        <v>0</v>
      </c>
      <c r="E18" s="688">
        <v>1863371.08</v>
      </c>
      <c r="F18" s="688">
        <v>0</v>
      </c>
      <c r="G18" s="688">
        <v>186337.11</v>
      </c>
      <c r="H18" s="683">
        <f t="shared" si="0"/>
        <v>0.10000000107332351</v>
      </c>
    </row>
    <row r="19" spans="1:8" x14ac:dyDescent="0.25">
      <c r="A19" s="219">
        <v>13</v>
      </c>
      <c r="B19" s="213" t="s">
        <v>751</v>
      </c>
      <c r="C19" s="688">
        <v>0</v>
      </c>
      <c r="D19" s="688">
        <v>0</v>
      </c>
      <c r="E19" s="688">
        <v>0</v>
      </c>
      <c r="F19" s="688">
        <v>0</v>
      </c>
      <c r="G19" s="688">
        <v>0</v>
      </c>
      <c r="H19" s="683">
        <f t="shared" si="0"/>
        <v>0</v>
      </c>
    </row>
    <row r="20" spans="1:8" x14ac:dyDescent="0.25">
      <c r="A20" s="219">
        <v>14</v>
      </c>
      <c r="B20" s="213" t="s">
        <v>752</v>
      </c>
      <c r="C20" s="688">
        <v>0</v>
      </c>
      <c r="D20" s="688">
        <v>0</v>
      </c>
      <c r="E20" s="688">
        <v>0</v>
      </c>
      <c r="F20" s="688">
        <v>0</v>
      </c>
      <c r="G20" s="688">
        <v>0</v>
      </c>
      <c r="H20" s="683">
        <f t="shared" si="0"/>
        <v>0</v>
      </c>
    </row>
    <row r="21" spans="1:8" x14ac:dyDescent="0.25">
      <c r="A21" s="219">
        <v>15</v>
      </c>
      <c r="B21" s="213" t="s">
        <v>259</v>
      </c>
      <c r="C21" s="688">
        <v>0</v>
      </c>
      <c r="D21" s="688">
        <v>0</v>
      </c>
      <c r="E21" s="688">
        <v>0</v>
      </c>
      <c r="F21" s="688">
        <v>0</v>
      </c>
      <c r="G21" s="688">
        <v>0</v>
      </c>
      <c r="H21" s="683">
        <f t="shared" si="0"/>
        <v>0</v>
      </c>
    </row>
    <row r="22" spans="1:8" x14ac:dyDescent="0.25">
      <c r="A22" s="219">
        <v>16</v>
      </c>
      <c r="B22" s="213" t="s">
        <v>753</v>
      </c>
      <c r="C22" s="688">
        <v>40780268.390000001</v>
      </c>
      <c r="D22" s="688">
        <v>0</v>
      </c>
      <c r="E22" s="688">
        <v>40780268.390000001</v>
      </c>
      <c r="F22" s="688">
        <v>0</v>
      </c>
      <c r="G22" s="688">
        <v>39803280.270000003</v>
      </c>
      <c r="H22" s="683">
        <f t="shared" si="0"/>
        <v>0.97604262653063922</v>
      </c>
    </row>
    <row r="23" spans="1:8" x14ac:dyDescent="0.25">
      <c r="A23" s="222">
        <v>17</v>
      </c>
      <c r="B23" s="223" t="s">
        <v>754</v>
      </c>
      <c r="C23" s="688">
        <v>6082726980.1999998</v>
      </c>
      <c r="D23" s="688">
        <v>713121658.52999997</v>
      </c>
      <c r="E23" s="688">
        <v>6079832148.8800001</v>
      </c>
      <c r="F23" s="688">
        <v>75123195.229000002</v>
      </c>
      <c r="G23" s="688">
        <v>2057399487.174</v>
      </c>
      <c r="H23" s="683">
        <f t="shared" si="0"/>
        <v>0.33426716720912814</v>
      </c>
    </row>
  </sheetData>
  <mergeCells count="4">
    <mergeCell ref="B4:B6"/>
    <mergeCell ref="C4:D4"/>
    <mergeCell ref="E4:F4"/>
    <mergeCell ref="G4:H4"/>
  </mergeCells>
  <conditionalFormatting sqref="C7:G23">
    <cfRule type="cellIs" dxfId="7" priority="1" stopIfTrue="1" operator="lessThan">
      <formula>0</formula>
    </cfRule>
  </conditionalFormatting>
  <pageMargins left="0.70866141732283472" right="0.70866141732283472" top="0.74803149606299213" bottom="0.74803149606299213" header="0.31496062992125984" footer="0.31496062992125984"/>
  <pageSetup paperSize="9" scale="58" fitToHeight="0" orientation="landscape" r:id="rId1"/>
  <headerFooter>
    <oddHeader>&amp;CEN
Annex XIX</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FC58-112F-46D7-ADCD-425CE29E73DD}">
  <sheetPr codeName="Sheet59">
    <pageSetUpPr fitToPage="1"/>
  </sheetPr>
  <dimension ref="A2:S24"/>
  <sheetViews>
    <sheetView workbookViewId="0">
      <selection activeCell="L36" sqref="L36"/>
    </sheetView>
  </sheetViews>
  <sheetFormatPr defaultColWidth="9.140625" defaultRowHeight="15" x14ac:dyDescent="0.25"/>
  <cols>
    <col min="1" max="1" width="3.85546875" style="1" customWidth="1"/>
    <col min="2" max="2" width="38.140625" style="1" customWidth="1"/>
    <col min="3" max="3" width="12.28515625" style="1" bestFit="1" customWidth="1"/>
    <col min="4" max="5" width="3.5703125" style="1" bestFit="1" customWidth="1"/>
    <col min="6" max="6" width="10.5703125" style="1" bestFit="1" customWidth="1"/>
    <col min="7" max="7" width="11.5703125" style="1" bestFit="1" customWidth="1"/>
    <col min="8" max="8" width="12.42578125" style="1" customWidth="1"/>
    <col min="9" max="9" width="9.5703125" style="1" bestFit="1" customWidth="1"/>
    <col min="10" max="10" width="4.5703125" style="1" bestFit="1" customWidth="1"/>
    <col min="11" max="11" width="11.5703125" style="1" bestFit="1" customWidth="1"/>
    <col min="12" max="12" width="12.28515625" style="1" bestFit="1" customWidth="1"/>
    <col min="13" max="13" width="11.5703125" style="1" bestFit="1" customWidth="1"/>
    <col min="14" max="15" width="5.5703125" style="1" bestFit="1" customWidth="1"/>
    <col min="16" max="16" width="6.5703125" style="1" bestFit="1" customWidth="1"/>
    <col min="17" max="17" width="7" style="1" bestFit="1" customWidth="1"/>
    <col min="18" max="18" width="12.28515625" style="1" bestFit="1" customWidth="1"/>
    <col min="19" max="19" width="14" style="1" customWidth="1"/>
    <col min="20" max="16384" width="9.140625" style="1"/>
  </cols>
  <sheetData>
    <row r="2" spans="1:19" ht="18.75" x14ac:dyDescent="0.3">
      <c r="B2" s="44" t="s">
        <v>724</v>
      </c>
    </row>
    <row r="5" spans="1:19" ht="15" customHeight="1" x14ac:dyDescent="0.25">
      <c r="A5" s="214"/>
      <c r="B5" s="1209" t="s">
        <v>735</v>
      </c>
      <c r="C5" s="1211" t="s">
        <v>755</v>
      </c>
      <c r="D5" s="1214"/>
      <c r="E5" s="1214"/>
      <c r="F5" s="1214"/>
      <c r="G5" s="1214"/>
      <c r="H5" s="1214"/>
      <c r="I5" s="1214"/>
      <c r="J5" s="1214"/>
      <c r="K5" s="1214"/>
      <c r="L5" s="1214"/>
      <c r="M5" s="1214"/>
      <c r="N5" s="1214"/>
      <c r="O5" s="1214"/>
      <c r="P5" s="1214"/>
      <c r="Q5" s="1210"/>
      <c r="R5" s="1215" t="s">
        <v>45</v>
      </c>
      <c r="S5" s="1215" t="s">
        <v>756</v>
      </c>
    </row>
    <row r="6" spans="1:19" x14ac:dyDescent="0.25">
      <c r="A6" s="215"/>
      <c r="B6" s="1209"/>
      <c r="C6" s="224">
        <v>0</v>
      </c>
      <c r="D6" s="225">
        <v>0.02</v>
      </c>
      <c r="E6" s="224">
        <v>0.04</v>
      </c>
      <c r="F6" s="225">
        <v>0.1</v>
      </c>
      <c r="G6" s="225">
        <v>0.2</v>
      </c>
      <c r="H6" s="225">
        <v>0.35</v>
      </c>
      <c r="I6" s="225">
        <v>0.5</v>
      </c>
      <c r="J6" s="225">
        <v>0.7</v>
      </c>
      <c r="K6" s="225">
        <v>0.75</v>
      </c>
      <c r="L6" s="226">
        <v>1</v>
      </c>
      <c r="M6" s="226">
        <v>1.5</v>
      </c>
      <c r="N6" s="226">
        <v>2.5</v>
      </c>
      <c r="O6" s="226">
        <v>3.7</v>
      </c>
      <c r="P6" s="226">
        <v>12.5</v>
      </c>
      <c r="Q6" s="226" t="s">
        <v>757</v>
      </c>
      <c r="R6" s="1215"/>
      <c r="S6" s="1215"/>
    </row>
    <row r="7" spans="1:19" x14ac:dyDescent="0.25">
      <c r="A7" s="215"/>
      <c r="B7" s="1209"/>
      <c r="C7" s="218" t="s">
        <v>7</v>
      </c>
      <c r="D7" s="218" t="s">
        <v>8</v>
      </c>
      <c r="E7" s="218" t="s">
        <v>9</v>
      </c>
      <c r="F7" s="218" t="s">
        <v>46</v>
      </c>
      <c r="G7" s="218" t="s">
        <v>47</v>
      </c>
      <c r="H7" s="218" t="s">
        <v>156</v>
      </c>
      <c r="I7" s="218" t="s">
        <v>157</v>
      </c>
      <c r="J7" s="218" t="s">
        <v>158</v>
      </c>
      <c r="K7" s="218" t="s">
        <v>159</v>
      </c>
      <c r="L7" s="218" t="s">
        <v>160</v>
      </c>
      <c r="M7" s="218" t="s">
        <v>161</v>
      </c>
      <c r="N7" s="218" t="s">
        <v>162</v>
      </c>
      <c r="O7" s="218" t="s">
        <v>163</v>
      </c>
      <c r="P7" s="218" t="s">
        <v>758</v>
      </c>
      <c r="Q7" s="218" t="s">
        <v>759</v>
      </c>
      <c r="R7" s="227" t="s">
        <v>760</v>
      </c>
      <c r="S7" s="227" t="s">
        <v>761</v>
      </c>
    </row>
    <row r="8" spans="1:19" x14ac:dyDescent="0.25">
      <c r="A8" s="219">
        <v>1</v>
      </c>
      <c r="B8" s="45" t="s">
        <v>743</v>
      </c>
      <c r="C8" s="688">
        <v>2820037163.8699999</v>
      </c>
      <c r="D8" s="688">
        <v>0</v>
      </c>
      <c r="E8" s="688">
        <v>0</v>
      </c>
      <c r="F8" s="688">
        <v>0</v>
      </c>
      <c r="G8" s="688">
        <v>0</v>
      </c>
      <c r="H8" s="688">
        <v>0</v>
      </c>
      <c r="I8" s="688">
        <v>0</v>
      </c>
      <c r="J8" s="688">
        <v>0</v>
      </c>
      <c r="K8" s="688">
        <v>0</v>
      </c>
      <c r="L8" s="688">
        <v>0</v>
      </c>
      <c r="M8" s="688">
        <v>0</v>
      </c>
      <c r="N8" s="688">
        <v>0</v>
      </c>
      <c r="O8" s="688">
        <v>0</v>
      </c>
      <c r="P8" s="688">
        <v>0</v>
      </c>
      <c r="Q8" s="688">
        <v>0</v>
      </c>
      <c r="R8" s="696">
        <f>SUM(C8:Q8)</f>
        <v>2820037163.8699999</v>
      </c>
      <c r="S8" s="696">
        <f>R8</f>
        <v>2820037163.8699999</v>
      </c>
    </row>
    <row r="9" spans="1:19" x14ac:dyDescent="0.25">
      <c r="A9" s="219">
        <v>2</v>
      </c>
      <c r="B9" s="213" t="s">
        <v>744</v>
      </c>
      <c r="C9" s="688">
        <v>0</v>
      </c>
      <c r="D9" s="688">
        <v>0</v>
      </c>
      <c r="E9" s="688">
        <v>0</v>
      </c>
      <c r="F9" s="688">
        <v>0</v>
      </c>
      <c r="G9" s="688">
        <v>79308589.459999993</v>
      </c>
      <c r="H9" s="688">
        <v>0</v>
      </c>
      <c r="I9" s="688">
        <v>0</v>
      </c>
      <c r="J9" s="688">
        <v>0</v>
      </c>
      <c r="K9" s="688">
        <v>0</v>
      </c>
      <c r="L9" s="688">
        <v>0</v>
      </c>
      <c r="M9" s="688">
        <v>0</v>
      </c>
      <c r="N9" s="688">
        <v>0</v>
      </c>
      <c r="O9" s="688">
        <v>0</v>
      </c>
      <c r="P9" s="688">
        <v>0</v>
      </c>
      <c r="Q9" s="688">
        <v>0</v>
      </c>
      <c r="R9" s="696">
        <f t="shared" ref="R9:R24" si="0">SUM(C9:Q9)</f>
        <v>79308589.459999993</v>
      </c>
      <c r="S9" s="696">
        <f t="shared" ref="S9:S24" si="1">R9</f>
        <v>79308589.459999993</v>
      </c>
    </row>
    <row r="10" spans="1:19" x14ac:dyDescent="0.25">
      <c r="A10" s="219">
        <v>3</v>
      </c>
      <c r="B10" s="213" t="s">
        <v>745</v>
      </c>
      <c r="C10" s="688">
        <v>0</v>
      </c>
      <c r="D10" s="688">
        <v>0</v>
      </c>
      <c r="E10" s="688">
        <v>0</v>
      </c>
      <c r="F10" s="688">
        <v>0</v>
      </c>
      <c r="G10" s="688">
        <v>0</v>
      </c>
      <c r="H10" s="688">
        <v>0</v>
      </c>
      <c r="I10" s="688">
        <v>0</v>
      </c>
      <c r="J10" s="688">
        <v>0</v>
      </c>
      <c r="K10" s="688">
        <v>0</v>
      </c>
      <c r="L10" s="688">
        <v>0</v>
      </c>
      <c r="M10" s="688">
        <v>0</v>
      </c>
      <c r="N10" s="688">
        <v>0</v>
      </c>
      <c r="O10" s="688">
        <v>0</v>
      </c>
      <c r="P10" s="688">
        <v>0</v>
      </c>
      <c r="Q10" s="688">
        <v>0</v>
      </c>
      <c r="R10" s="696">
        <f t="shared" si="0"/>
        <v>0</v>
      </c>
      <c r="S10" s="696">
        <f t="shared" si="1"/>
        <v>0</v>
      </c>
    </row>
    <row r="11" spans="1:19" x14ac:dyDescent="0.25">
      <c r="A11" s="219">
        <v>4</v>
      </c>
      <c r="B11" s="213" t="s">
        <v>746</v>
      </c>
      <c r="C11" s="688">
        <v>8278330.9000000004</v>
      </c>
      <c r="D11" s="688">
        <v>0</v>
      </c>
      <c r="E11" s="688">
        <v>0</v>
      </c>
      <c r="F11" s="688">
        <v>0</v>
      </c>
      <c r="G11" s="688">
        <v>0</v>
      </c>
      <c r="H11" s="688">
        <v>0</v>
      </c>
      <c r="I11" s="688">
        <v>0</v>
      </c>
      <c r="J11" s="688">
        <v>0</v>
      </c>
      <c r="K11" s="688">
        <v>0</v>
      </c>
      <c r="L11" s="688">
        <v>0</v>
      </c>
      <c r="M11" s="688">
        <v>0</v>
      </c>
      <c r="N11" s="688">
        <v>0</v>
      </c>
      <c r="O11" s="688">
        <v>0</v>
      </c>
      <c r="P11" s="688">
        <v>0</v>
      </c>
      <c r="Q11" s="688">
        <v>0</v>
      </c>
      <c r="R11" s="696">
        <f t="shared" si="0"/>
        <v>8278330.9000000004</v>
      </c>
      <c r="S11" s="696">
        <f t="shared" si="1"/>
        <v>8278330.9000000004</v>
      </c>
    </row>
    <row r="12" spans="1:19" x14ac:dyDescent="0.25">
      <c r="A12" s="219">
        <v>5</v>
      </c>
      <c r="B12" s="213" t="s">
        <v>747</v>
      </c>
      <c r="C12" s="688">
        <v>0</v>
      </c>
      <c r="D12" s="688">
        <v>0</v>
      </c>
      <c r="E12" s="688">
        <v>0</v>
      </c>
      <c r="F12" s="688">
        <v>0</v>
      </c>
      <c r="G12" s="688">
        <v>0</v>
      </c>
      <c r="H12" s="688">
        <v>0</v>
      </c>
      <c r="I12" s="688">
        <v>0</v>
      </c>
      <c r="J12" s="688">
        <v>0</v>
      </c>
      <c r="K12" s="688">
        <v>0</v>
      </c>
      <c r="L12" s="688">
        <v>0</v>
      </c>
      <c r="M12" s="688">
        <v>0</v>
      </c>
      <c r="N12" s="688">
        <v>0</v>
      </c>
      <c r="O12" s="688">
        <v>0</v>
      </c>
      <c r="P12" s="688">
        <v>0</v>
      </c>
      <c r="Q12" s="688">
        <v>0</v>
      </c>
      <c r="R12" s="696">
        <f t="shared" si="0"/>
        <v>0</v>
      </c>
      <c r="S12" s="696">
        <f t="shared" si="1"/>
        <v>0</v>
      </c>
    </row>
    <row r="13" spans="1:19" x14ac:dyDescent="0.25">
      <c r="A13" s="219">
        <v>6</v>
      </c>
      <c r="B13" s="213" t="s">
        <v>599</v>
      </c>
      <c r="C13" s="688">
        <v>0</v>
      </c>
      <c r="D13" s="688">
        <v>0</v>
      </c>
      <c r="E13" s="688">
        <v>0</v>
      </c>
      <c r="F13" s="688">
        <v>0</v>
      </c>
      <c r="G13" s="688">
        <v>57764811.990000002</v>
      </c>
      <c r="H13" s="688">
        <v>0</v>
      </c>
      <c r="I13" s="688">
        <v>980.91</v>
      </c>
      <c r="J13" s="688">
        <v>0</v>
      </c>
      <c r="K13" s="688">
        <v>0</v>
      </c>
      <c r="L13" s="688">
        <v>0</v>
      </c>
      <c r="M13" s="688">
        <v>0</v>
      </c>
      <c r="N13" s="688">
        <v>0</v>
      </c>
      <c r="O13" s="688">
        <v>0</v>
      </c>
      <c r="P13" s="688">
        <v>0</v>
      </c>
      <c r="Q13" s="688">
        <v>0</v>
      </c>
      <c r="R13" s="696">
        <f t="shared" si="0"/>
        <v>57765792.899999999</v>
      </c>
      <c r="S13" s="696">
        <f t="shared" si="1"/>
        <v>57765792.899999999</v>
      </c>
    </row>
    <row r="14" spans="1:19" x14ac:dyDescent="0.25">
      <c r="A14" s="219">
        <v>7</v>
      </c>
      <c r="B14" s="213" t="s">
        <v>605</v>
      </c>
      <c r="C14" s="688">
        <v>0</v>
      </c>
      <c r="D14" s="688">
        <v>0</v>
      </c>
      <c r="E14" s="688">
        <v>0</v>
      </c>
      <c r="F14" s="688">
        <v>0</v>
      </c>
      <c r="G14" s="688">
        <v>0</v>
      </c>
      <c r="H14" s="688">
        <v>0</v>
      </c>
      <c r="I14" s="688">
        <v>0</v>
      </c>
      <c r="J14" s="688">
        <v>0</v>
      </c>
      <c r="K14" s="688">
        <v>0</v>
      </c>
      <c r="L14" s="688">
        <v>1392600623.079</v>
      </c>
      <c r="M14" s="688">
        <v>0</v>
      </c>
      <c r="N14" s="688">
        <v>0</v>
      </c>
      <c r="O14" s="688">
        <v>0</v>
      </c>
      <c r="P14" s="688">
        <v>0</v>
      </c>
      <c r="Q14" s="688">
        <v>0</v>
      </c>
      <c r="R14" s="696">
        <f t="shared" si="0"/>
        <v>1392600623.079</v>
      </c>
      <c r="S14" s="696">
        <f t="shared" si="1"/>
        <v>1392600623.079</v>
      </c>
    </row>
    <row r="15" spans="1:19" x14ac:dyDescent="0.25">
      <c r="A15" s="219">
        <v>8</v>
      </c>
      <c r="B15" s="213" t="s">
        <v>603</v>
      </c>
      <c r="C15" s="688">
        <v>0</v>
      </c>
      <c r="D15" s="688">
        <v>0</v>
      </c>
      <c r="E15" s="688">
        <v>0</v>
      </c>
      <c r="F15" s="688">
        <v>0</v>
      </c>
      <c r="G15" s="688">
        <v>0</v>
      </c>
      <c r="H15" s="688">
        <v>0</v>
      </c>
      <c r="I15" s="688">
        <v>0</v>
      </c>
      <c r="J15" s="688">
        <v>0</v>
      </c>
      <c r="K15" s="688">
        <v>321024059.59600002</v>
      </c>
      <c r="L15" s="688">
        <v>0</v>
      </c>
      <c r="M15" s="688">
        <v>0</v>
      </c>
      <c r="N15" s="688">
        <v>0</v>
      </c>
      <c r="O15" s="688">
        <v>0</v>
      </c>
      <c r="P15" s="688">
        <v>0</v>
      </c>
      <c r="Q15" s="688">
        <v>0</v>
      </c>
      <c r="R15" s="696">
        <f t="shared" si="0"/>
        <v>321024059.59600002</v>
      </c>
      <c r="S15" s="696">
        <f t="shared" si="1"/>
        <v>321024059.59600002</v>
      </c>
    </row>
    <row r="16" spans="1:19" ht="30" x14ac:dyDescent="0.25">
      <c r="A16" s="219">
        <v>9</v>
      </c>
      <c r="B16" s="213" t="s">
        <v>762</v>
      </c>
      <c r="C16" s="688">
        <v>0</v>
      </c>
      <c r="D16" s="688">
        <v>0</v>
      </c>
      <c r="E16" s="688">
        <v>0</v>
      </c>
      <c r="F16" s="688">
        <v>0</v>
      </c>
      <c r="G16" s="688">
        <v>0</v>
      </c>
      <c r="H16" s="688">
        <v>1071220804.3200001</v>
      </c>
      <c r="I16" s="688">
        <v>334671192.83999997</v>
      </c>
      <c r="J16" s="688">
        <v>0</v>
      </c>
      <c r="K16" s="688">
        <v>0</v>
      </c>
      <c r="L16" s="688">
        <v>0</v>
      </c>
      <c r="M16" s="688">
        <v>0</v>
      </c>
      <c r="N16" s="688">
        <v>0</v>
      </c>
      <c r="O16" s="688">
        <v>0</v>
      </c>
      <c r="P16" s="688">
        <v>0</v>
      </c>
      <c r="Q16" s="688">
        <v>0</v>
      </c>
      <c r="R16" s="696">
        <f t="shared" si="0"/>
        <v>1405891997.1600001</v>
      </c>
      <c r="S16" s="696">
        <f t="shared" si="1"/>
        <v>1405891997.1600001</v>
      </c>
    </row>
    <row r="17" spans="1:19" x14ac:dyDescent="0.25">
      <c r="A17" s="219">
        <v>10</v>
      </c>
      <c r="B17" s="213" t="s">
        <v>607</v>
      </c>
      <c r="C17" s="688">
        <v>0</v>
      </c>
      <c r="D17" s="688">
        <v>0</v>
      </c>
      <c r="E17" s="688">
        <v>0</v>
      </c>
      <c r="F17" s="688">
        <v>0</v>
      </c>
      <c r="G17" s="688">
        <v>0</v>
      </c>
      <c r="H17" s="688">
        <v>0</v>
      </c>
      <c r="I17" s="688">
        <v>0</v>
      </c>
      <c r="J17" s="688">
        <v>0</v>
      </c>
      <c r="K17" s="688">
        <v>0</v>
      </c>
      <c r="L17" s="688">
        <v>1405847.87</v>
      </c>
      <c r="M17" s="688">
        <v>4398666.4639999997</v>
      </c>
      <c r="N17" s="688">
        <v>0</v>
      </c>
      <c r="O17" s="688">
        <v>0</v>
      </c>
      <c r="P17" s="688">
        <v>0</v>
      </c>
      <c r="Q17" s="688">
        <v>0</v>
      </c>
      <c r="R17" s="696">
        <f t="shared" si="0"/>
        <v>5804514.3339999998</v>
      </c>
      <c r="S17" s="696">
        <f t="shared" si="1"/>
        <v>5804514.3339999998</v>
      </c>
    </row>
    <row r="18" spans="1:19" ht="30" x14ac:dyDescent="0.25">
      <c r="A18" s="219">
        <v>11</v>
      </c>
      <c r="B18" s="213" t="s">
        <v>750</v>
      </c>
      <c r="C18" s="688">
        <v>0</v>
      </c>
      <c r="D18" s="688">
        <v>0</v>
      </c>
      <c r="E18" s="688">
        <v>0</v>
      </c>
      <c r="F18" s="688">
        <v>0</v>
      </c>
      <c r="G18" s="688">
        <v>0</v>
      </c>
      <c r="H18" s="688">
        <v>0</v>
      </c>
      <c r="I18" s="688">
        <v>0</v>
      </c>
      <c r="J18" s="688">
        <v>0</v>
      </c>
      <c r="K18" s="688">
        <v>0</v>
      </c>
      <c r="L18" s="688">
        <v>0</v>
      </c>
      <c r="M18" s="688">
        <v>31354434.32</v>
      </c>
      <c r="N18" s="688">
        <v>0</v>
      </c>
      <c r="O18" s="688">
        <v>0</v>
      </c>
      <c r="P18" s="688">
        <v>0</v>
      </c>
      <c r="Q18" s="688">
        <v>0</v>
      </c>
      <c r="R18" s="696">
        <f t="shared" si="0"/>
        <v>31354434.32</v>
      </c>
      <c r="S18" s="696">
        <f t="shared" si="1"/>
        <v>31354434.32</v>
      </c>
    </row>
    <row r="19" spans="1:19" x14ac:dyDescent="0.25">
      <c r="A19" s="219">
        <v>12</v>
      </c>
      <c r="B19" s="213" t="s">
        <v>593</v>
      </c>
      <c r="C19" s="688">
        <v>0</v>
      </c>
      <c r="D19" s="688">
        <v>0</v>
      </c>
      <c r="E19" s="688">
        <v>0</v>
      </c>
      <c r="F19" s="688">
        <v>1863371.08</v>
      </c>
      <c r="G19" s="688">
        <v>0</v>
      </c>
      <c r="H19" s="688">
        <v>0</v>
      </c>
      <c r="I19" s="688">
        <v>0</v>
      </c>
      <c r="J19" s="688">
        <v>0</v>
      </c>
      <c r="K19" s="688">
        <v>0</v>
      </c>
      <c r="L19" s="688">
        <v>0</v>
      </c>
      <c r="M19" s="688">
        <v>0</v>
      </c>
      <c r="N19" s="688">
        <v>0</v>
      </c>
      <c r="O19" s="688">
        <v>0</v>
      </c>
      <c r="P19" s="688">
        <v>0</v>
      </c>
      <c r="Q19" s="688">
        <v>0</v>
      </c>
      <c r="R19" s="696">
        <f t="shared" si="0"/>
        <v>1863371.08</v>
      </c>
      <c r="S19" s="696">
        <f t="shared" si="1"/>
        <v>1863371.08</v>
      </c>
    </row>
    <row r="20" spans="1:19" ht="30" x14ac:dyDescent="0.25">
      <c r="A20" s="219">
        <v>13</v>
      </c>
      <c r="B20" s="213" t="s">
        <v>763</v>
      </c>
      <c r="C20" s="688">
        <v>0</v>
      </c>
      <c r="D20" s="688">
        <v>0</v>
      </c>
      <c r="E20" s="688">
        <v>0</v>
      </c>
      <c r="F20" s="688">
        <v>0</v>
      </c>
      <c r="G20" s="688">
        <v>0</v>
      </c>
      <c r="H20" s="688">
        <v>0</v>
      </c>
      <c r="I20" s="688">
        <v>0</v>
      </c>
      <c r="J20" s="688">
        <v>0</v>
      </c>
      <c r="K20" s="688">
        <v>0</v>
      </c>
      <c r="L20" s="688">
        <v>0</v>
      </c>
      <c r="M20" s="688">
        <v>0</v>
      </c>
      <c r="N20" s="688">
        <v>0</v>
      </c>
      <c r="O20" s="688">
        <v>0</v>
      </c>
      <c r="P20" s="688">
        <v>0</v>
      </c>
      <c r="Q20" s="688">
        <v>0</v>
      </c>
      <c r="R20" s="696">
        <f t="shared" si="0"/>
        <v>0</v>
      </c>
      <c r="S20" s="696">
        <f t="shared" si="1"/>
        <v>0</v>
      </c>
    </row>
    <row r="21" spans="1:19" ht="30" x14ac:dyDescent="0.25">
      <c r="A21" s="219">
        <v>14</v>
      </c>
      <c r="B21" s="213" t="s">
        <v>764</v>
      </c>
      <c r="C21" s="688">
        <v>0</v>
      </c>
      <c r="D21" s="688">
        <v>0</v>
      </c>
      <c r="E21" s="688">
        <v>0</v>
      </c>
      <c r="F21" s="688">
        <v>0</v>
      </c>
      <c r="G21" s="688">
        <v>0</v>
      </c>
      <c r="H21" s="688">
        <v>0</v>
      </c>
      <c r="I21" s="688">
        <v>0</v>
      </c>
      <c r="J21" s="688">
        <v>0</v>
      </c>
      <c r="K21" s="688">
        <v>0</v>
      </c>
      <c r="L21" s="688">
        <v>0</v>
      </c>
      <c r="M21" s="688">
        <v>0</v>
      </c>
      <c r="N21" s="688">
        <v>0</v>
      </c>
      <c r="O21" s="688">
        <v>0</v>
      </c>
      <c r="P21" s="688">
        <v>0</v>
      </c>
      <c r="Q21" s="688">
        <v>0</v>
      </c>
      <c r="R21" s="696">
        <f t="shared" si="0"/>
        <v>0</v>
      </c>
      <c r="S21" s="696">
        <f t="shared" si="1"/>
        <v>0</v>
      </c>
    </row>
    <row r="22" spans="1:19" x14ac:dyDescent="0.25">
      <c r="A22" s="219">
        <v>15</v>
      </c>
      <c r="B22" s="213" t="s">
        <v>765</v>
      </c>
      <c r="C22" s="688">
        <v>0</v>
      </c>
      <c r="D22" s="688">
        <v>0</v>
      </c>
      <c r="E22" s="688">
        <v>0</v>
      </c>
      <c r="F22" s="688">
        <v>0</v>
      </c>
      <c r="G22" s="688">
        <v>0</v>
      </c>
      <c r="H22" s="688">
        <v>0</v>
      </c>
      <c r="I22" s="688">
        <v>0</v>
      </c>
      <c r="J22" s="688">
        <v>0</v>
      </c>
      <c r="K22" s="688">
        <v>0</v>
      </c>
      <c r="L22" s="688">
        <v>0</v>
      </c>
      <c r="M22" s="688">
        <v>0</v>
      </c>
      <c r="N22" s="688">
        <v>0</v>
      </c>
      <c r="O22" s="688">
        <v>0</v>
      </c>
      <c r="P22" s="688">
        <v>0</v>
      </c>
      <c r="Q22" s="688">
        <v>0</v>
      </c>
      <c r="R22" s="696">
        <f t="shared" si="0"/>
        <v>0</v>
      </c>
      <c r="S22" s="696">
        <f t="shared" si="1"/>
        <v>0</v>
      </c>
    </row>
    <row r="23" spans="1:19" x14ac:dyDescent="0.25">
      <c r="A23" s="219">
        <v>16</v>
      </c>
      <c r="B23" s="213" t="s">
        <v>753</v>
      </c>
      <c r="C23" s="688">
        <v>2606.12</v>
      </c>
      <c r="D23" s="688">
        <v>0</v>
      </c>
      <c r="E23" s="688">
        <v>0</v>
      </c>
      <c r="F23" s="688">
        <v>0</v>
      </c>
      <c r="G23" s="688">
        <v>1217977.5</v>
      </c>
      <c r="H23" s="688">
        <v>0</v>
      </c>
      <c r="I23" s="688">
        <v>0</v>
      </c>
      <c r="J23" s="688">
        <v>0</v>
      </c>
      <c r="K23" s="688">
        <v>0</v>
      </c>
      <c r="L23" s="688">
        <v>39559684.770000003</v>
      </c>
      <c r="M23" s="688">
        <v>0</v>
      </c>
      <c r="N23" s="688">
        <v>0</v>
      </c>
      <c r="O23" s="688">
        <v>0</v>
      </c>
      <c r="P23" s="688">
        <v>0</v>
      </c>
      <c r="Q23" s="688">
        <v>0</v>
      </c>
      <c r="R23" s="696">
        <f t="shared" si="0"/>
        <v>40780268.390000001</v>
      </c>
      <c r="S23" s="696">
        <f t="shared" si="1"/>
        <v>40780268.390000001</v>
      </c>
    </row>
    <row r="24" spans="1:19" x14ac:dyDescent="0.25">
      <c r="A24" s="222">
        <v>17</v>
      </c>
      <c r="B24" s="223" t="s">
        <v>754</v>
      </c>
      <c r="C24" s="688">
        <v>2828318100.8899999</v>
      </c>
      <c r="D24" s="688">
        <v>0</v>
      </c>
      <c r="E24" s="688">
        <v>0</v>
      </c>
      <c r="F24" s="688">
        <v>1863371.08</v>
      </c>
      <c r="G24" s="688">
        <v>138291378.94999999</v>
      </c>
      <c r="H24" s="688">
        <v>1071220804.3200001</v>
      </c>
      <c r="I24" s="688">
        <v>334672173.75</v>
      </c>
      <c r="J24" s="688">
        <v>0</v>
      </c>
      <c r="K24" s="688">
        <v>321024059.59600002</v>
      </c>
      <c r="L24" s="688">
        <v>1433566155.7189999</v>
      </c>
      <c r="M24" s="688">
        <v>35753100.784000002</v>
      </c>
      <c r="N24" s="688">
        <v>0</v>
      </c>
      <c r="O24" s="688">
        <v>0</v>
      </c>
      <c r="P24" s="688">
        <v>0</v>
      </c>
      <c r="Q24" s="688">
        <v>0</v>
      </c>
      <c r="R24" s="696">
        <f t="shared" si="0"/>
        <v>6164709145.0889997</v>
      </c>
      <c r="S24" s="696">
        <f t="shared" si="1"/>
        <v>6164709145.0889997</v>
      </c>
    </row>
  </sheetData>
  <mergeCells count="4">
    <mergeCell ref="B5:B7"/>
    <mergeCell ref="C5:Q5"/>
    <mergeCell ref="R5:R6"/>
    <mergeCell ref="S5:S6"/>
  </mergeCells>
  <conditionalFormatting sqref="C8:Q24">
    <cfRule type="cellIs" dxfId="6" priority="1" stopIfTrue="1" operator="lessThan">
      <formula>0</formula>
    </cfRule>
  </conditionalFormatting>
  <pageMargins left="0.70866141732283472" right="0.70866141732283472" top="0.74803149606299213" bottom="0.74803149606299213" header="0.31496062992125984" footer="0.31496062992125984"/>
  <pageSetup paperSize="9" scale="66" orientation="landscape" r:id="rId1"/>
  <headerFooter>
    <oddHeader>&amp;CEN
Annex 23</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61B09-798F-4FEE-ABAE-FC2ED8762E68}">
  <sheetPr codeName="Sheet61">
    <pageSetUpPr fitToPage="1"/>
  </sheetPr>
  <dimension ref="A1:C10"/>
  <sheetViews>
    <sheetView workbookViewId="0"/>
  </sheetViews>
  <sheetFormatPr defaultColWidth="9.140625" defaultRowHeight="15" x14ac:dyDescent="0.25"/>
  <cols>
    <col min="1" max="1" width="15" style="1" customWidth="1"/>
    <col min="2" max="2" width="12.42578125" style="1" bestFit="1" customWidth="1"/>
    <col min="3" max="3" width="73.5703125" style="1" customWidth="1"/>
    <col min="4" max="16384" width="9.140625" style="1"/>
  </cols>
  <sheetData>
    <row r="1" spans="1:3" ht="18" x14ac:dyDescent="0.25">
      <c r="A1" s="315" t="s">
        <v>977</v>
      </c>
      <c r="B1" s="337"/>
      <c r="C1" s="337"/>
    </row>
    <row r="2" spans="1:3" ht="21" x14ac:dyDescent="0.25">
      <c r="A2" s="1" t="s">
        <v>121</v>
      </c>
      <c r="B2" s="210"/>
      <c r="C2" s="211"/>
    </row>
    <row r="3" spans="1:3" ht="21" x14ac:dyDescent="0.25">
      <c r="B3" s="210"/>
      <c r="C3" s="211"/>
    </row>
    <row r="4" spans="1:3" ht="21" x14ac:dyDescent="0.25">
      <c r="B4" s="210"/>
      <c r="C4" s="211"/>
    </row>
    <row r="5" spans="1:3" x14ac:dyDescent="0.25">
      <c r="A5" s="16" t="s">
        <v>122</v>
      </c>
      <c r="B5" s="16" t="s">
        <v>114</v>
      </c>
      <c r="C5" s="338" t="s">
        <v>115</v>
      </c>
    </row>
    <row r="6" spans="1:3" ht="30" x14ac:dyDescent="0.25">
      <c r="A6" s="16" t="s">
        <v>985</v>
      </c>
      <c r="B6" s="16" t="s">
        <v>117</v>
      </c>
      <c r="C6" s="338" t="s">
        <v>986</v>
      </c>
    </row>
    <row r="7" spans="1:3" ht="165" x14ac:dyDescent="0.25">
      <c r="A7" s="16" t="s">
        <v>987</v>
      </c>
      <c r="B7" s="16" t="s">
        <v>118</v>
      </c>
      <c r="C7" s="212" t="s">
        <v>988</v>
      </c>
    </row>
    <row r="8" spans="1:3" ht="60" x14ac:dyDescent="0.25">
      <c r="A8" s="16" t="s">
        <v>989</v>
      </c>
      <c r="B8" s="16" t="s">
        <v>962</v>
      </c>
      <c r="C8" s="338" t="s">
        <v>990</v>
      </c>
    </row>
    <row r="9" spans="1:3" ht="75" x14ac:dyDescent="0.25">
      <c r="A9" s="16" t="s">
        <v>991</v>
      </c>
      <c r="B9" s="16" t="s">
        <v>133</v>
      </c>
      <c r="C9" s="212" t="s">
        <v>992</v>
      </c>
    </row>
    <row r="10" spans="1:3" ht="240" x14ac:dyDescent="0.25">
      <c r="A10" s="16" t="s">
        <v>993</v>
      </c>
      <c r="B10" s="16" t="s">
        <v>135</v>
      </c>
      <c r="C10" s="212" t="s">
        <v>994</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&amp;CEN
Annex XXI</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1B969-42D0-4FDC-A29D-839DE0896A7F}">
  <sheetPr codeName="Sheet62">
    <pageSetUpPr fitToPage="1"/>
  </sheetPr>
  <dimension ref="A1:N50"/>
  <sheetViews>
    <sheetView workbookViewId="0"/>
  </sheetViews>
  <sheetFormatPr defaultColWidth="9.140625" defaultRowHeight="15" x14ac:dyDescent="0.25"/>
  <cols>
    <col min="1" max="1" width="16" style="1" customWidth="1"/>
    <col min="2" max="2" width="20" style="1" customWidth="1"/>
    <col min="3" max="4" width="13.5703125" style="1" customWidth="1"/>
    <col min="5" max="5" width="15.140625" style="1" customWidth="1"/>
    <col min="6" max="6" width="19.42578125" style="1" customWidth="1"/>
    <col min="7" max="7" width="14.140625" style="1" customWidth="1"/>
    <col min="8" max="8" width="11.42578125" style="1" customWidth="1"/>
    <col min="9" max="9" width="14.42578125" style="1" customWidth="1"/>
    <col min="10" max="10" width="17.5703125" style="1" customWidth="1"/>
    <col min="11" max="11" width="15.140625" style="1" customWidth="1"/>
    <col min="12" max="13" width="15.5703125" style="1" customWidth="1"/>
    <col min="14" max="14" width="12.5703125" style="1" customWidth="1"/>
    <col min="15" max="16384" width="9.140625" style="1"/>
  </cols>
  <sheetData>
    <row r="1" spans="1:14" ht="18" x14ac:dyDescent="0.25">
      <c r="A1" s="339" t="s">
        <v>978</v>
      </c>
      <c r="M1" s="340"/>
    </row>
    <row r="3" spans="1:14" x14ac:dyDescent="0.25">
      <c r="A3" s="4"/>
    </row>
    <row r="4" spans="1:14" ht="75" x14ac:dyDescent="0.25">
      <c r="A4" s="1218" t="s">
        <v>995</v>
      </c>
      <c r="B4" s="217" t="s">
        <v>996</v>
      </c>
      <c r="C4" s="217" t="s">
        <v>997</v>
      </c>
      <c r="D4" s="217" t="s">
        <v>998</v>
      </c>
      <c r="E4" s="10" t="s">
        <v>999</v>
      </c>
      <c r="F4" s="10" t="s">
        <v>1000</v>
      </c>
      <c r="G4" s="10" t="s">
        <v>1001</v>
      </c>
      <c r="H4" s="10" t="s">
        <v>1002</v>
      </c>
      <c r="I4" s="10" t="s">
        <v>1003</v>
      </c>
      <c r="J4" s="10" t="s">
        <v>1004</v>
      </c>
      <c r="K4" s="217" t="s">
        <v>1005</v>
      </c>
      <c r="L4" s="217" t="s">
        <v>1006</v>
      </c>
      <c r="M4" s="217" t="s">
        <v>1007</v>
      </c>
      <c r="N4" s="217" t="s">
        <v>1008</v>
      </c>
    </row>
    <row r="5" spans="1:14" x14ac:dyDescent="0.25">
      <c r="A5" s="1219"/>
      <c r="B5" s="42" t="s">
        <v>7</v>
      </c>
      <c r="C5" s="42" t="s">
        <v>8</v>
      </c>
      <c r="D5" s="42" t="s">
        <v>9</v>
      </c>
      <c r="E5" s="42" t="s">
        <v>46</v>
      </c>
      <c r="F5" s="42" t="s">
        <v>47</v>
      </c>
      <c r="G5" s="42" t="s">
        <v>156</v>
      </c>
      <c r="H5" s="42" t="s">
        <v>157</v>
      </c>
      <c r="I5" s="42" t="s">
        <v>158</v>
      </c>
      <c r="J5" s="42" t="s">
        <v>159</v>
      </c>
      <c r="K5" s="42" t="s">
        <v>160</v>
      </c>
      <c r="L5" s="42" t="s">
        <v>161</v>
      </c>
      <c r="M5" s="42" t="s">
        <v>162</v>
      </c>
      <c r="N5" s="42" t="s">
        <v>163</v>
      </c>
    </row>
    <row r="6" spans="1:14" x14ac:dyDescent="0.25">
      <c r="A6" s="341" t="s">
        <v>1009</v>
      </c>
      <c r="B6" s="342"/>
      <c r="C6" s="220"/>
      <c r="D6" s="221"/>
      <c r="E6" s="221"/>
      <c r="F6" s="221"/>
      <c r="G6" s="221"/>
      <c r="H6" s="221"/>
      <c r="I6" s="221"/>
      <c r="J6" s="221"/>
      <c r="K6" s="221"/>
      <c r="L6" s="221"/>
      <c r="M6" s="221"/>
      <c r="N6" s="221"/>
    </row>
    <row r="7" spans="1:14" x14ac:dyDescent="0.25">
      <c r="A7" s="343"/>
      <c r="B7" s="344" t="s">
        <v>1010</v>
      </c>
      <c r="C7" s="220"/>
      <c r="D7" s="221"/>
      <c r="E7" s="221"/>
      <c r="F7" s="221"/>
      <c r="G7" s="221"/>
      <c r="H7" s="221"/>
      <c r="I7" s="221"/>
      <c r="J7" s="221"/>
      <c r="K7" s="221"/>
      <c r="L7" s="221"/>
      <c r="M7" s="221"/>
      <c r="N7" s="221"/>
    </row>
    <row r="8" spans="1:14" x14ac:dyDescent="0.25">
      <c r="A8" s="345"/>
      <c r="B8" s="346" t="s">
        <v>1011</v>
      </c>
      <c r="C8" s="220"/>
      <c r="D8" s="221"/>
      <c r="E8" s="221"/>
      <c r="F8" s="221"/>
      <c r="G8" s="221"/>
      <c r="H8" s="221"/>
      <c r="I8" s="221"/>
      <c r="J8" s="221"/>
      <c r="K8" s="221"/>
      <c r="L8" s="221"/>
      <c r="M8" s="221"/>
      <c r="N8" s="221"/>
    </row>
    <row r="9" spans="1:14" x14ac:dyDescent="0.25">
      <c r="A9" s="345"/>
      <c r="B9" s="346" t="s">
        <v>1012</v>
      </c>
      <c r="C9" s="220"/>
      <c r="D9" s="221"/>
      <c r="E9" s="221"/>
      <c r="F9" s="221"/>
      <c r="G9" s="221"/>
      <c r="H9" s="221"/>
      <c r="I9" s="221"/>
      <c r="J9" s="221"/>
      <c r="K9" s="221"/>
      <c r="L9" s="221"/>
      <c r="M9" s="221"/>
      <c r="N9" s="221"/>
    </row>
    <row r="10" spans="1:14" x14ac:dyDescent="0.25">
      <c r="A10" s="345"/>
      <c r="B10" s="344" t="s">
        <v>1013</v>
      </c>
      <c r="C10" s="220"/>
      <c r="D10" s="221"/>
      <c r="E10" s="221"/>
      <c r="F10" s="221"/>
      <c r="G10" s="221"/>
      <c r="H10" s="221"/>
      <c r="I10" s="221"/>
      <c r="J10" s="221"/>
      <c r="K10" s="221"/>
      <c r="L10" s="221"/>
      <c r="M10" s="221"/>
      <c r="N10" s="221"/>
    </row>
    <row r="11" spans="1:14" x14ac:dyDescent="0.25">
      <c r="A11" s="345"/>
      <c r="B11" s="344" t="s">
        <v>1014</v>
      </c>
      <c r="C11" s="220"/>
      <c r="D11" s="221"/>
      <c r="E11" s="221"/>
      <c r="F11" s="221"/>
      <c r="G11" s="221"/>
      <c r="H11" s="221"/>
      <c r="I11" s="221"/>
      <c r="J11" s="221"/>
      <c r="K11" s="221"/>
      <c r="L11" s="221"/>
      <c r="M11" s="221"/>
      <c r="N11" s="221"/>
    </row>
    <row r="12" spans="1:14" x14ac:dyDescent="0.25">
      <c r="A12" s="345"/>
      <c r="B12" s="344" t="s">
        <v>1015</v>
      </c>
      <c r="C12" s="220"/>
      <c r="D12" s="221"/>
      <c r="E12" s="221"/>
      <c r="F12" s="221"/>
      <c r="G12" s="221"/>
      <c r="H12" s="221"/>
      <c r="I12" s="221"/>
      <c r="J12" s="221"/>
      <c r="K12" s="221"/>
      <c r="L12" s="221"/>
      <c r="M12" s="221"/>
      <c r="N12" s="221"/>
    </row>
    <row r="13" spans="1:14" x14ac:dyDescent="0.25">
      <c r="A13" s="345"/>
      <c r="B13" s="344" t="s">
        <v>1016</v>
      </c>
      <c r="C13" s="220"/>
      <c r="D13" s="221"/>
      <c r="E13" s="221"/>
      <c r="F13" s="221"/>
      <c r="G13" s="221"/>
      <c r="H13" s="221"/>
      <c r="I13" s="221"/>
      <c r="J13" s="221"/>
      <c r="K13" s="221"/>
      <c r="L13" s="221"/>
      <c r="M13" s="221"/>
      <c r="N13" s="221"/>
    </row>
    <row r="14" spans="1:14" x14ac:dyDescent="0.25">
      <c r="A14" s="345"/>
      <c r="B14" s="346" t="s">
        <v>1017</v>
      </c>
      <c r="C14" s="220"/>
      <c r="D14" s="221"/>
      <c r="E14" s="221"/>
      <c r="F14" s="221"/>
      <c r="G14" s="221"/>
      <c r="H14" s="221"/>
      <c r="I14" s="221"/>
      <c r="J14" s="221"/>
      <c r="K14" s="221"/>
      <c r="L14" s="221"/>
      <c r="M14" s="221"/>
      <c r="N14" s="221"/>
    </row>
    <row r="15" spans="1:14" x14ac:dyDescent="0.25">
      <c r="A15" s="345"/>
      <c r="B15" s="346" t="s">
        <v>1018</v>
      </c>
      <c r="C15" s="220"/>
      <c r="D15" s="221"/>
      <c r="E15" s="221"/>
      <c r="F15" s="221"/>
      <c r="G15" s="221"/>
      <c r="H15" s="221"/>
      <c r="I15" s="221"/>
      <c r="J15" s="221"/>
      <c r="K15" s="221"/>
      <c r="L15" s="221"/>
      <c r="M15" s="221"/>
      <c r="N15" s="221"/>
    </row>
    <row r="16" spans="1:14" x14ac:dyDescent="0.25">
      <c r="A16" s="345"/>
      <c r="B16" s="344" t="s">
        <v>1019</v>
      </c>
      <c r="C16" s="220"/>
      <c r="D16" s="221"/>
      <c r="E16" s="221"/>
      <c r="F16" s="221"/>
      <c r="G16" s="221"/>
      <c r="H16" s="221"/>
      <c r="I16" s="221"/>
      <c r="J16" s="221"/>
      <c r="K16" s="221"/>
      <c r="L16" s="221"/>
      <c r="M16" s="221"/>
      <c r="N16" s="221"/>
    </row>
    <row r="17" spans="1:14" x14ac:dyDescent="0.25">
      <c r="A17" s="345"/>
      <c r="B17" s="346" t="s">
        <v>1020</v>
      </c>
      <c r="C17" s="220"/>
      <c r="D17" s="221"/>
      <c r="E17" s="221"/>
      <c r="F17" s="221"/>
      <c r="G17" s="221"/>
      <c r="H17" s="221"/>
      <c r="I17" s="221"/>
      <c r="J17" s="221"/>
      <c r="K17" s="221"/>
      <c r="L17" s="221"/>
      <c r="M17" s="221"/>
      <c r="N17" s="221"/>
    </row>
    <row r="18" spans="1:14" x14ac:dyDescent="0.25">
      <c r="A18" s="345"/>
      <c r="B18" s="346" t="s">
        <v>1021</v>
      </c>
      <c r="C18" s="220"/>
      <c r="D18" s="221"/>
      <c r="E18" s="221"/>
      <c r="F18" s="221"/>
      <c r="G18" s="221"/>
      <c r="H18" s="221"/>
      <c r="I18" s="221"/>
      <c r="J18" s="221"/>
      <c r="K18" s="221"/>
      <c r="L18" s="221"/>
      <c r="M18" s="221"/>
      <c r="N18" s="221"/>
    </row>
    <row r="19" spans="1:14" x14ac:dyDescent="0.25">
      <c r="A19" s="345"/>
      <c r="B19" s="344" t="s">
        <v>1022</v>
      </c>
      <c r="C19" s="220"/>
      <c r="D19" s="221"/>
      <c r="E19" s="221"/>
      <c r="F19" s="221"/>
      <c r="G19" s="221"/>
      <c r="H19" s="221"/>
      <c r="I19" s="221"/>
      <c r="J19" s="221"/>
      <c r="K19" s="221"/>
      <c r="L19" s="221"/>
      <c r="M19" s="221"/>
      <c r="N19" s="221"/>
    </row>
    <row r="20" spans="1:14" x14ac:dyDescent="0.25">
      <c r="A20" s="345"/>
      <c r="B20" s="346" t="s">
        <v>1023</v>
      </c>
      <c r="C20" s="220"/>
      <c r="D20" s="221"/>
      <c r="E20" s="221"/>
      <c r="F20" s="221"/>
      <c r="G20" s="221"/>
      <c r="H20" s="221"/>
      <c r="I20" s="221"/>
      <c r="J20" s="221"/>
      <c r="K20" s="221"/>
      <c r="L20" s="221"/>
      <c r="M20" s="221"/>
      <c r="N20" s="221"/>
    </row>
    <row r="21" spans="1:14" x14ac:dyDescent="0.25">
      <c r="A21" s="345"/>
      <c r="B21" s="346" t="s">
        <v>1024</v>
      </c>
      <c r="C21" s="220"/>
      <c r="D21" s="221"/>
      <c r="E21" s="221"/>
      <c r="F21" s="221"/>
      <c r="G21" s="221"/>
      <c r="H21" s="221"/>
      <c r="I21" s="221"/>
      <c r="J21" s="221"/>
      <c r="K21" s="221"/>
      <c r="L21" s="221"/>
      <c r="M21" s="221"/>
      <c r="N21" s="221"/>
    </row>
    <row r="22" spans="1:14" x14ac:dyDescent="0.25">
      <c r="A22" s="345"/>
      <c r="B22" s="346" t="s">
        <v>1025</v>
      </c>
      <c r="C22" s="220"/>
      <c r="D22" s="221"/>
      <c r="E22" s="221"/>
      <c r="F22" s="221"/>
      <c r="G22" s="221"/>
      <c r="H22" s="221"/>
      <c r="I22" s="221"/>
      <c r="J22" s="221"/>
      <c r="K22" s="221"/>
      <c r="L22" s="221"/>
      <c r="M22" s="221"/>
      <c r="N22" s="221"/>
    </row>
    <row r="23" spans="1:14" x14ac:dyDescent="0.25">
      <c r="A23" s="347"/>
      <c r="B23" s="344" t="s">
        <v>1026</v>
      </c>
      <c r="C23" s="220"/>
      <c r="D23" s="221"/>
      <c r="E23" s="221"/>
      <c r="F23" s="221"/>
      <c r="G23" s="221"/>
      <c r="H23" s="221"/>
      <c r="I23" s="221"/>
      <c r="J23" s="221"/>
      <c r="K23" s="221"/>
      <c r="L23" s="221"/>
      <c r="M23" s="221"/>
      <c r="N23" s="221"/>
    </row>
    <row r="24" spans="1:14" x14ac:dyDescent="0.25">
      <c r="A24" s="1220" t="s">
        <v>1027</v>
      </c>
      <c r="B24" s="1221"/>
      <c r="C24" s="221"/>
      <c r="D24" s="221"/>
      <c r="E24" s="221"/>
      <c r="F24" s="221"/>
      <c r="G24" s="221"/>
      <c r="H24" s="221"/>
      <c r="I24" s="221"/>
      <c r="J24" s="221"/>
      <c r="K24" s="221"/>
      <c r="L24" s="221"/>
      <c r="M24" s="221"/>
      <c r="N24" s="221"/>
    </row>
    <row r="25" spans="1:14" x14ac:dyDescent="0.25">
      <c r="A25" s="1216" t="s">
        <v>1028</v>
      </c>
      <c r="B25" s="1217"/>
      <c r="C25" s="221"/>
      <c r="D25" s="221"/>
      <c r="E25" s="221"/>
      <c r="F25" s="221"/>
      <c r="G25" s="348"/>
      <c r="H25" s="221"/>
      <c r="I25" s="348"/>
      <c r="J25" s="221"/>
      <c r="K25" s="221"/>
      <c r="L25" s="221"/>
      <c r="M25" s="221"/>
      <c r="N25" s="221"/>
    </row>
    <row r="26" spans="1:14" x14ac:dyDescent="0.25">
      <c r="A26" s="340"/>
      <c r="B26" s="340"/>
      <c r="C26" s="340"/>
      <c r="D26" s="340"/>
      <c r="E26" s="340"/>
      <c r="F26" s="340"/>
      <c r="G26" s="340"/>
      <c r="H26" s="340"/>
      <c r="I26" s="340"/>
      <c r="J26" s="340"/>
      <c r="K26" s="340"/>
      <c r="L26" s="340"/>
      <c r="M26" s="340"/>
      <c r="N26" s="340"/>
    </row>
    <row r="27" spans="1:14" x14ac:dyDescent="0.25">
      <c r="A27" s="340"/>
      <c r="B27" s="340"/>
      <c r="C27" s="340"/>
      <c r="D27" s="340"/>
      <c r="E27" s="340"/>
      <c r="F27" s="340"/>
      <c r="G27" s="340"/>
      <c r="H27" s="340"/>
      <c r="I27" s="340"/>
      <c r="J27" s="340"/>
      <c r="K27" s="340"/>
      <c r="L27" s="340"/>
      <c r="M27" s="340"/>
      <c r="N27" s="340"/>
    </row>
    <row r="28" spans="1:14" x14ac:dyDescent="0.25">
      <c r="A28" s="340"/>
      <c r="B28" s="340"/>
      <c r="C28" s="340"/>
      <c r="D28" s="340"/>
      <c r="E28" s="340"/>
      <c r="F28" s="340"/>
      <c r="G28" s="340"/>
      <c r="H28" s="340"/>
      <c r="I28" s="340"/>
      <c r="J28" s="340"/>
      <c r="K28" s="340"/>
      <c r="L28" s="340"/>
      <c r="M28" s="340"/>
      <c r="N28" s="340"/>
    </row>
    <row r="29" spans="1:14" ht="75" x14ac:dyDescent="0.25">
      <c r="A29" s="1222" t="s">
        <v>1029</v>
      </c>
      <c r="B29" s="349" t="s">
        <v>996</v>
      </c>
      <c r="C29" s="217" t="s">
        <v>997</v>
      </c>
      <c r="D29" s="217" t="s">
        <v>998</v>
      </c>
      <c r="E29" s="10" t="s">
        <v>999</v>
      </c>
      <c r="F29" s="10" t="s">
        <v>1000</v>
      </c>
      <c r="G29" s="10" t="s">
        <v>1001</v>
      </c>
      <c r="H29" s="10" t="s">
        <v>1002</v>
      </c>
      <c r="I29" s="10" t="s">
        <v>1003</v>
      </c>
      <c r="J29" s="10" t="s">
        <v>1004</v>
      </c>
      <c r="K29" s="217" t="s">
        <v>1005</v>
      </c>
      <c r="L29" s="217" t="s">
        <v>1006</v>
      </c>
      <c r="M29" s="217" t="s">
        <v>1007</v>
      </c>
      <c r="N29" s="217" t="s">
        <v>1008</v>
      </c>
    </row>
    <row r="30" spans="1:14" x14ac:dyDescent="0.25">
      <c r="A30" s="1223"/>
      <c r="B30" s="350" t="s">
        <v>7</v>
      </c>
      <c r="C30" s="42" t="s">
        <v>8</v>
      </c>
      <c r="D30" s="42" t="s">
        <v>9</v>
      </c>
      <c r="E30" s="42" t="s">
        <v>46</v>
      </c>
      <c r="F30" s="42" t="s">
        <v>47</v>
      </c>
      <c r="G30" s="42" t="s">
        <v>156</v>
      </c>
      <c r="H30" s="42" t="s">
        <v>157</v>
      </c>
      <c r="I30" s="42" t="s">
        <v>158</v>
      </c>
      <c r="J30" s="42" t="s">
        <v>159</v>
      </c>
      <c r="K30" s="42" t="s">
        <v>160</v>
      </c>
      <c r="L30" s="42" t="s">
        <v>161</v>
      </c>
      <c r="M30" s="42" t="s">
        <v>162</v>
      </c>
      <c r="N30" s="42" t="s">
        <v>163</v>
      </c>
    </row>
    <row r="31" spans="1:14" x14ac:dyDescent="0.25">
      <c r="A31" s="341" t="s">
        <v>1009</v>
      </c>
      <c r="B31" s="342"/>
      <c r="C31" s="220"/>
      <c r="D31" s="221"/>
      <c r="E31" s="221"/>
      <c r="F31" s="221"/>
      <c r="G31" s="221"/>
      <c r="H31" s="221"/>
      <c r="I31" s="221"/>
      <c r="J31" s="221"/>
      <c r="K31" s="221"/>
      <c r="L31" s="221"/>
      <c r="M31" s="221"/>
      <c r="N31" s="221"/>
    </row>
    <row r="32" spans="1:14" x14ac:dyDescent="0.25">
      <c r="A32" s="343"/>
      <c r="B32" s="344" t="s">
        <v>1010</v>
      </c>
      <c r="C32" s="220"/>
      <c r="D32" s="221"/>
      <c r="E32" s="221"/>
      <c r="F32" s="221"/>
      <c r="G32" s="221"/>
      <c r="H32" s="221"/>
      <c r="I32" s="221"/>
      <c r="J32" s="221"/>
      <c r="K32" s="221"/>
      <c r="L32" s="221"/>
      <c r="M32" s="221"/>
      <c r="N32" s="221"/>
    </row>
    <row r="33" spans="1:14" x14ac:dyDescent="0.25">
      <c r="A33" s="345"/>
      <c r="B33" s="346" t="s">
        <v>1011</v>
      </c>
      <c r="C33" s="220"/>
      <c r="D33" s="221"/>
      <c r="E33" s="221"/>
      <c r="F33" s="221"/>
      <c r="G33" s="221"/>
      <c r="H33" s="221"/>
      <c r="I33" s="221"/>
      <c r="J33" s="221"/>
      <c r="K33" s="221"/>
      <c r="L33" s="221"/>
      <c r="M33" s="221"/>
      <c r="N33" s="221"/>
    </row>
    <row r="34" spans="1:14" x14ac:dyDescent="0.25">
      <c r="A34" s="345"/>
      <c r="B34" s="346" t="s">
        <v>1012</v>
      </c>
      <c r="C34" s="220"/>
      <c r="D34" s="221"/>
      <c r="E34" s="221"/>
      <c r="F34" s="221"/>
      <c r="G34" s="221"/>
      <c r="H34" s="221"/>
      <c r="I34" s="221"/>
      <c r="J34" s="221"/>
      <c r="K34" s="221"/>
      <c r="L34" s="221"/>
      <c r="M34" s="221"/>
      <c r="N34" s="221"/>
    </row>
    <row r="35" spans="1:14" x14ac:dyDescent="0.25">
      <c r="A35" s="345"/>
      <c r="B35" s="344" t="s">
        <v>1013</v>
      </c>
      <c r="C35" s="220"/>
      <c r="D35" s="221"/>
      <c r="E35" s="221"/>
      <c r="F35" s="221"/>
      <c r="G35" s="221"/>
      <c r="H35" s="221"/>
      <c r="I35" s="221"/>
      <c r="J35" s="221"/>
      <c r="K35" s="221"/>
      <c r="L35" s="221"/>
      <c r="M35" s="221"/>
      <c r="N35" s="221"/>
    </row>
    <row r="36" spans="1:14" x14ac:dyDescent="0.25">
      <c r="A36" s="345"/>
      <c r="B36" s="344" t="s">
        <v>1014</v>
      </c>
      <c r="C36" s="220"/>
      <c r="D36" s="221"/>
      <c r="E36" s="221"/>
      <c r="F36" s="221"/>
      <c r="G36" s="221"/>
      <c r="H36" s="221"/>
      <c r="I36" s="221"/>
      <c r="J36" s="221"/>
      <c r="K36" s="221"/>
      <c r="L36" s="221"/>
      <c r="M36" s="221"/>
      <c r="N36" s="221"/>
    </row>
    <row r="37" spans="1:14" x14ac:dyDescent="0.25">
      <c r="A37" s="345"/>
      <c r="B37" s="344" t="s">
        <v>1015</v>
      </c>
      <c r="C37" s="220"/>
      <c r="D37" s="221"/>
      <c r="E37" s="221"/>
      <c r="F37" s="221"/>
      <c r="G37" s="221"/>
      <c r="H37" s="221"/>
      <c r="I37" s="221"/>
      <c r="J37" s="221"/>
      <c r="K37" s="221"/>
      <c r="L37" s="221"/>
      <c r="M37" s="221"/>
      <c r="N37" s="221"/>
    </row>
    <row r="38" spans="1:14" x14ac:dyDescent="0.25">
      <c r="A38" s="345"/>
      <c r="B38" s="344" t="s">
        <v>1016</v>
      </c>
      <c r="C38" s="220"/>
      <c r="D38" s="221"/>
      <c r="E38" s="221"/>
      <c r="F38" s="221"/>
      <c r="G38" s="221"/>
      <c r="H38" s="221"/>
      <c r="I38" s="221"/>
      <c r="J38" s="221"/>
      <c r="K38" s="221"/>
      <c r="L38" s="221"/>
      <c r="M38" s="221"/>
      <c r="N38" s="221"/>
    </row>
    <row r="39" spans="1:14" x14ac:dyDescent="0.25">
      <c r="A39" s="345"/>
      <c r="B39" s="346" t="s">
        <v>1017</v>
      </c>
      <c r="C39" s="220"/>
      <c r="D39" s="221"/>
      <c r="E39" s="221"/>
      <c r="F39" s="221"/>
      <c r="G39" s="221"/>
      <c r="H39" s="221"/>
      <c r="I39" s="221"/>
      <c r="J39" s="221"/>
      <c r="K39" s="221"/>
      <c r="L39" s="221"/>
      <c r="M39" s="221"/>
      <c r="N39" s="221"/>
    </row>
    <row r="40" spans="1:14" x14ac:dyDescent="0.25">
      <c r="A40" s="345"/>
      <c r="B40" s="346" t="s">
        <v>1018</v>
      </c>
      <c r="C40" s="220"/>
      <c r="D40" s="221"/>
      <c r="E40" s="221"/>
      <c r="F40" s="221"/>
      <c r="G40" s="221"/>
      <c r="H40" s="221"/>
      <c r="I40" s="221"/>
      <c r="J40" s="221"/>
      <c r="K40" s="221"/>
      <c r="L40" s="221"/>
      <c r="M40" s="221"/>
      <c r="N40" s="221"/>
    </row>
    <row r="41" spans="1:14" x14ac:dyDescent="0.25">
      <c r="A41" s="345"/>
      <c r="B41" s="344" t="s">
        <v>1019</v>
      </c>
      <c r="C41" s="220"/>
      <c r="D41" s="221"/>
      <c r="E41" s="221"/>
      <c r="F41" s="221"/>
      <c r="G41" s="221"/>
      <c r="H41" s="221"/>
      <c r="I41" s="221"/>
      <c r="J41" s="221"/>
      <c r="K41" s="221"/>
      <c r="L41" s="221"/>
      <c r="M41" s="221"/>
      <c r="N41" s="221"/>
    </row>
    <row r="42" spans="1:14" x14ac:dyDescent="0.25">
      <c r="A42" s="345"/>
      <c r="B42" s="346" t="s">
        <v>1020</v>
      </c>
      <c r="C42" s="220"/>
      <c r="D42" s="221"/>
      <c r="E42" s="221"/>
      <c r="F42" s="221"/>
      <c r="G42" s="221"/>
      <c r="H42" s="221"/>
      <c r="I42" s="221"/>
      <c r="J42" s="221"/>
      <c r="K42" s="221"/>
      <c r="L42" s="221"/>
      <c r="M42" s="221"/>
      <c r="N42" s="221"/>
    </row>
    <row r="43" spans="1:14" x14ac:dyDescent="0.25">
      <c r="A43" s="345"/>
      <c r="B43" s="346" t="s">
        <v>1021</v>
      </c>
      <c r="C43" s="220"/>
      <c r="D43" s="221"/>
      <c r="E43" s="221"/>
      <c r="F43" s="221"/>
      <c r="G43" s="221"/>
      <c r="H43" s="221"/>
      <c r="I43" s="221"/>
      <c r="J43" s="221"/>
      <c r="K43" s="221"/>
      <c r="L43" s="221"/>
      <c r="M43" s="221"/>
      <c r="N43" s="221"/>
    </row>
    <row r="44" spans="1:14" x14ac:dyDescent="0.25">
      <c r="A44" s="345"/>
      <c r="B44" s="344" t="s">
        <v>1022</v>
      </c>
      <c r="C44" s="220"/>
      <c r="D44" s="221"/>
      <c r="E44" s="221"/>
      <c r="F44" s="221"/>
      <c r="G44" s="221"/>
      <c r="H44" s="221"/>
      <c r="I44" s="221"/>
      <c r="J44" s="221"/>
      <c r="K44" s="221"/>
      <c r="L44" s="221"/>
      <c r="M44" s="221"/>
      <c r="N44" s="221"/>
    </row>
    <row r="45" spans="1:14" x14ac:dyDescent="0.25">
      <c r="A45" s="345"/>
      <c r="B45" s="346" t="s">
        <v>1023</v>
      </c>
      <c r="C45" s="220"/>
      <c r="D45" s="221"/>
      <c r="E45" s="221"/>
      <c r="F45" s="221"/>
      <c r="G45" s="221"/>
      <c r="H45" s="221"/>
      <c r="I45" s="221"/>
      <c r="J45" s="221"/>
      <c r="K45" s="221"/>
      <c r="L45" s="221"/>
      <c r="M45" s="221"/>
      <c r="N45" s="221"/>
    </row>
    <row r="46" spans="1:14" x14ac:dyDescent="0.25">
      <c r="A46" s="345"/>
      <c r="B46" s="346" t="s">
        <v>1024</v>
      </c>
      <c r="C46" s="220"/>
      <c r="D46" s="221"/>
      <c r="E46" s="221"/>
      <c r="F46" s="221"/>
      <c r="G46" s="221"/>
      <c r="H46" s="221"/>
      <c r="I46" s="221"/>
      <c r="J46" s="221"/>
      <c r="K46" s="221"/>
      <c r="L46" s="221"/>
      <c r="M46" s="221"/>
      <c r="N46" s="221"/>
    </row>
    <row r="47" spans="1:14" x14ac:dyDescent="0.25">
      <c r="A47" s="345"/>
      <c r="B47" s="346" t="s">
        <v>1025</v>
      </c>
      <c r="C47" s="220"/>
      <c r="D47" s="221"/>
      <c r="E47" s="221"/>
      <c r="F47" s="221"/>
      <c r="G47" s="221"/>
      <c r="H47" s="221"/>
      <c r="I47" s="221"/>
      <c r="J47" s="221"/>
      <c r="K47" s="221"/>
      <c r="L47" s="221"/>
      <c r="M47" s="221"/>
      <c r="N47" s="221"/>
    </row>
    <row r="48" spans="1:14" x14ac:dyDescent="0.25">
      <c r="A48" s="347"/>
      <c r="B48" s="344" t="s">
        <v>1026</v>
      </c>
      <c r="C48" s="220"/>
      <c r="D48" s="221"/>
      <c r="E48" s="221"/>
      <c r="F48" s="221"/>
      <c r="G48" s="221"/>
      <c r="H48" s="221"/>
      <c r="I48" s="221"/>
      <c r="J48" s="221"/>
      <c r="K48" s="221"/>
      <c r="L48" s="221"/>
      <c r="M48" s="221"/>
      <c r="N48" s="221"/>
    </row>
    <row r="49" spans="1:14" x14ac:dyDescent="0.25">
      <c r="A49" s="1220" t="s">
        <v>1027</v>
      </c>
      <c r="B49" s="1221"/>
      <c r="C49" s="221"/>
      <c r="D49" s="221"/>
      <c r="E49" s="221"/>
      <c r="F49" s="221"/>
      <c r="G49" s="221"/>
      <c r="H49" s="221"/>
      <c r="I49" s="221"/>
      <c r="J49" s="221"/>
      <c r="K49" s="221"/>
      <c r="L49" s="221"/>
      <c r="M49" s="221"/>
      <c r="N49" s="221"/>
    </row>
    <row r="50" spans="1:14" x14ac:dyDescent="0.25">
      <c r="A50" s="1216" t="s">
        <v>1028</v>
      </c>
      <c r="B50" s="1217"/>
      <c r="C50" s="221"/>
      <c r="D50" s="221"/>
      <c r="E50" s="221"/>
      <c r="F50" s="221"/>
      <c r="G50" s="348"/>
      <c r="H50" s="221"/>
      <c r="I50" s="348"/>
      <c r="J50" s="221"/>
      <c r="K50" s="221"/>
      <c r="L50" s="221"/>
      <c r="M50" s="221"/>
      <c r="N50" s="221"/>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&amp;CEN
Annex XXI</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CB7F-4EF2-46DB-A1F9-E5B7854EA901}">
  <sheetPr codeName="Sheet63">
    <pageSetUpPr autoPageBreaks="0" fitToPage="1"/>
  </sheetPr>
  <dimension ref="B2:J23"/>
  <sheetViews>
    <sheetView workbookViewId="0"/>
  </sheetViews>
  <sheetFormatPr defaultColWidth="9.140625" defaultRowHeight="15" x14ac:dyDescent="0.25"/>
  <cols>
    <col min="1" max="1" width="9.140625" style="1"/>
    <col min="2" max="2" width="6.5703125" style="1" customWidth="1"/>
    <col min="3" max="3" width="47" style="1" customWidth="1"/>
    <col min="4" max="4" width="31" style="1" customWidth="1"/>
    <col min="5" max="8" width="23.42578125" style="1" customWidth="1"/>
    <col min="9" max="16384" width="9.140625" style="1"/>
  </cols>
  <sheetData>
    <row r="2" spans="2:10" ht="21" x14ac:dyDescent="0.35">
      <c r="B2" s="351" t="s">
        <v>979</v>
      </c>
      <c r="C2" s="352"/>
      <c r="D2" s="352"/>
      <c r="E2" s="353"/>
      <c r="F2" s="353"/>
      <c r="G2" s="353"/>
      <c r="H2" s="353"/>
      <c r="I2" s="353"/>
    </row>
    <row r="4" spans="2:10" x14ac:dyDescent="0.25">
      <c r="B4" s="354"/>
      <c r="C4" s="354"/>
      <c r="D4" s="354"/>
      <c r="E4" s="354"/>
      <c r="F4" s="354"/>
    </row>
    <row r="5" spans="2:10" x14ac:dyDescent="0.25">
      <c r="B5" s="13"/>
      <c r="C5" s="13"/>
      <c r="D5" s="13"/>
      <c r="E5" s="355"/>
      <c r="F5" s="355"/>
      <c r="J5" s="13"/>
    </row>
    <row r="6" spans="2:10" ht="42" x14ac:dyDescent="0.25">
      <c r="B6" s="356"/>
      <c r="C6" s="357"/>
      <c r="D6" s="358" t="s">
        <v>1030</v>
      </c>
      <c r="E6" s="359" t="s">
        <v>1031</v>
      </c>
      <c r="F6" s="359" t="s">
        <v>1032</v>
      </c>
      <c r="G6" s="359" t="s">
        <v>1033</v>
      </c>
      <c r="H6" s="359" t="s">
        <v>1034</v>
      </c>
    </row>
    <row r="7" spans="2:10" x14ac:dyDescent="0.25">
      <c r="B7" s="356"/>
      <c r="C7" s="356"/>
      <c r="D7" s="360" t="s">
        <v>7</v>
      </c>
      <c r="E7" s="361" t="s">
        <v>8</v>
      </c>
      <c r="F7" s="361" t="s">
        <v>9</v>
      </c>
      <c r="G7" s="361" t="s">
        <v>46</v>
      </c>
      <c r="H7" s="361" t="s">
        <v>47</v>
      </c>
    </row>
    <row r="8" spans="2:10" x14ac:dyDescent="0.25">
      <c r="B8" s="362">
        <v>1</v>
      </c>
      <c r="C8" s="362" t="s">
        <v>1035</v>
      </c>
      <c r="D8" s="363"/>
      <c r="E8" s="363"/>
      <c r="F8" s="362"/>
      <c r="G8" s="362"/>
      <c r="H8" s="362"/>
    </row>
    <row r="9" spans="2:10" x14ac:dyDescent="0.25">
      <c r="B9" s="362">
        <v>1.1000000000000001</v>
      </c>
      <c r="C9" s="364" t="s">
        <v>1036</v>
      </c>
      <c r="D9" s="365"/>
      <c r="E9" s="362"/>
      <c r="F9" s="362"/>
      <c r="G9" s="362"/>
      <c r="H9" s="362"/>
    </row>
    <row r="10" spans="2:10" x14ac:dyDescent="0.25">
      <c r="B10" s="362">
        <v>1.2</v>
      </c>
      <c r="C10" s="364" t="s">
        <v>1037</v>
      </c>
      <c r="D10" s="365"/>
      <c r="E10" s="362"/>
      <c r="F10" s="362"/>
      <c r="G10" s="362"/>
      <c r="H10" s="362"/>
    </row>
    <row r="11" spans="2:10" x14ac:dyDescent="0.25">
      <c r="B11" s="362">
        <v>2</v>
      </c>
      <c r="C11" s="362" t="s">
        <v>599</v>
      </c>
      <c r="D11" s="362"/>
      <c r="E11" s="362"/>
      <c r="F11" s="362"/>
      <c r="G11" s="362"/>
      <c r="H11" s="362"/>
    </row>
    <row r="12" spans="2:10" x14ac:dyDescent="0.25">
      <c r="B12" s="362">
        <v>3</v>
      </c>
      <c r="C12" s="362" t="s">
        <v>605</v>
      </c>
      <c r="D12" s="362"/>
      <c r="E12" s="362"/>
      <c r="F12" s="362"/>
      <c r="G12" s="362"/>
      <c r="H12" s="362"/>
    </row>
    <row r="13" spans="2:10" ht="21" x14ac:dyDescent="0.25">
      <c r="B13" s="362">
        <v>3.1</v>
      </c>
      <c r="C13" s="364" t="s">
        <v>1038</v>
      </c>
      <c r="D13" s="365"/>
      <c r="E13" s="362"/>
      <c r="F13" s="362"/>
      <c r="G13" s="362"/>
      <c r="H13" s="362"/>
    </row>
    <row r="14" spans="2:10" ht="21" x14ac:dyDescent="0.25">
      <c r="B14" s="362">
        <v>3.2</v>
      </c>
      <c r="C14" s="364" t="s">
        <v>1039</v>
      </c>
      <c r="D14" s="365"/>
      <c r="E14" s="362"/>
      <c r="F14" s="362"/>
      <c r="G14" s="362"/>
      <c r="H14" s="362"/>
    </row>
    <row r="15" spans="2:10" x14ac:dyDescent="0.25">
      <c r="B15" s="362">
        <v>4</v>
      </c>
      <c r="C15" s="362" t="s">
        <v>748</v>
      </c>
      <c r="D15" s="362"/>
      <c r="E15" s="362"/>
      <c r="F15" s="362"/>
      <c r="G15" s="362"/>
      <c r="H15" s="362"/>
    </row>
    <row r="16" spans="2:10" x14ac:dyDescent="0.25">
      <c r="B16" s="362">
        <v>4.0999999999999996</v>
      </c>
      <c r="C16" s="366" t="s">
        <v>1040</v>
      </c>
      <c r="D16" s="367"/>
      <c r="E16" s="362"/>
      <c r="F16" s="362"/>
      <c r="G16" s="362"/>
      <c r="H16" s="362"/>
    </row>
    <row r="17" spans="2:8" x14ac:dyDescent="0.25">
      <c r="B17" s="362">
        <v>4.2</v>
      </c>
      <c r="C17" s="366" t="s">
        <v>1041</v>
      </c>
      <c r="D17" s="367"/>
      <c r="E17" s="362"/>
      <c r="F17" s="362"/>
      <c r="G17" s="362"/>
      <c r="H17" s="362"/>
    </row>
    <row r="18" spans="2:8" x14ac:dyDescent="0.25">
      <c r="B18" s="362">
        <v>4.3</v>
      </c>
      <c r="C18" s="366" t="s">
        <v>1042</v>
      </c>
      <c r="D18" s="367"/>
      <c r="E18" s="362"/>
      <c r="F18" s="362"/>
      <c r="G18" s="362"/>
      <c r="H18" s="362"/>
    </row>
    <row r="19" spans="2:8" x14ac:dyDescent="0.25">
      <c r="B19" s="362">
        <v>4.4000000000000004</v>
      </c>
      <c r="C19" s="366" t="s">
        <v>1043</v>
      </c>
      <c r="D19" s="367"/>
      <c r="E19" s="362"/>
      <c r="F19" s="362"/>
      <c r="G19" s="362"/>
      <c r="H19" s="362"/>
    </row>
    <row r="20" spans="2:8" x14ac:dyDescent="0.25">
      <c r="B20" s="362">
        <v>4.5</v>
      </c>
      <c r="C20" s="366" t="s">
        <v>1044</v>
      </c>
      <c r="D20" s="367"/>
      <c r="E20" s="362"/>
      <c r="F20" s="362"/>
      <c r="G20" s="362"/>
      <c r="H20" s="362"/>
    </row>
    <row r="21" spans="2:8" x14ac:dyDescent="0.25">
      <c r="B21" s="362">
        <v>5</v>
      </c>
      <c r="C21" s="362" t="s">
        <v>259</v>
      </c>
      <c r="D21" s="362"/>
      <c r="E21" s="362"/>
      <c r="F21" s="362"/>
      <c r="G21" s="362"/>
      <c r="H21" s="362"/>
    </row>
    <row r="22" spans="2:8" x14ac:dyDescent="0.25">
      <c r="B22" s="362">
        <v>6</v>
      </c>
      <c r="C22" s="362" t="s">
        <v>1045</v>
      </c>
      <c r="D22" s="362"/>
      <c r="E22" s="362"/>
      <c r="F22" s="362"/>
      <c r="G22" s="362"/>
      <c r="H22" s="362"/>
    </row>
    <row r="23" spans="2:8" x14ac:dyDescent="0.25">
      <c r="B23" s="362">
        <v>7</v>
      </c>
      <c r="C23" s="368" t="s">
        <v>1046</v>
      </c>
      <c r="D23" s="368"/>
      <c r="E23" s="362"/>
      <c r="F23" s="362"/>
      <c r="G23" s="362"/>
      <c r="H23" s="362"/>
    </row>
  </sheetData>
  <pageMargins left="0.70866141732283472" right="0.70866141732283472" top="0.74803149606299213" bottom="0.74803149606299213" header="0.31496062992125984" footer="0.31496062992125984"/>
  <pageSetup paperSize="9" scale="70"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9A2BB-E403-436A-8C82-D94F09EC75D1}">
  <sheetPr codeName="Sheet64">
    <pageSetUpPr autoPageBreaks="0" fitToPage="1"/>
  </sheetPr>
  <dimension ref="C2:K26"/>
  <sheetViews>
    <sheetView workbookViewId="0"/>
  </sheetViews>
  <sheetFormatPr defaultColWidth="9.140625" defaultRowHeight="15" x14ac:dyDescent="0.25"/>
  <cols>
    <col min="1" max="2" width="9.140625" style="1"/>
    <col min="3" max="3" width="8.42578125" style="1" customWidth="1"/>
    <col min="4" max="4" width="51.5703125" style="1" customWidth="1"/>
    <col min="5" max="5" width="31.5703125" style="1" customWidth="1"/>
    <col min="6" max="6" width="30.42578125" style="1" bestFit="1" customWidth="1"/>
    <col min="7" max="16384" width="9.140625" style="1"/>
  </cols>
  <sheetData>
    <row r="2" spans="3:11" ht="21" x14ac:dyDescent="0.35">
      <c r="C2" s="369" t="s">
        <v>980</v>
      </c>
      <c r="D2" s="352"/>
      <c r="E2" s="352"/>
      <c r="F2" s="352"/>
      <c r="G2" s="321"/>
      <c r="H2" s="321"/>
      <c r="I2" s="321"/>
      <c r="J2" s="321"/>
      <c r="K2" s="321"/>
    </row>
    <row r="4" spans="3:11" x14ac:dyDescent="0.25">
      <c r="C4" s="354"/>
      <c r="D4" s="354"/>
      <c r="E4" s="354"/>
      <c r="F4" s="354"/>
    </row>
    <row r="5" spans="3:11" x14ac:dyDescent="0.25">
      <c r="C5" s="277"/>
      <c r="D5" s="277"/>
      <c r="E5" s="355"/>
      <c r="F5" s="355"/>
    </row>
    <row r="6" spans="3:11" ht="33" x14ac:dyDescent="0.25">
      <c r="C6" s="370"/>
      <c r="D6" s="370"/>
      <c r="E6" s="371" t="s">
        <v>1047</v>
      </c>
      <c r="F6" s="371" t="s">
        <v>1048</v>
      </c>
    </row>
    <row r="7" spans="3:11" ht="16.5" x14ac:dyDescent="0.25">
      <c r="C7" s="1224"/>
      <c r="D7" s="1224"/>
      <c r="E7" s="372" t="s">
        <v>7</v>
      </c>
      <c r="F7" s="372" t="s">
        <v>8</v>
      </c>
    </row>
    <row r="8" spans="3:11" ht="16.5" x14ac:dyDescent="0.25">
      <c r="C8" s="373">
        <v>1</v>
      </c>
      <c r="D8" s="374" t="s">
        <v>1049</v>
      </c>
      <c r="E8" s="375"/>
      <c r="F8" s="375"/>
    </row>
    <row r="9" spans="3:11" ht="16.5" x14ac:dyDescent="0.25">
      <c r="C9" s="373">
        <v>2</v>
      </c>
      <c r="D9" s="373" t="s">
        <v>1050</v>
      </c>
      <c r="E9" s="373"/>
      <c r="F9" s="373"/>
    </row>
    <row r="10" spans="3:11" ht="16.5" x14ac:dyDescent="0.25">
      <c r="C10" s="373">
        <v>3</v>
      </c>
      <c r="D10" s="373" t="s">
        <v>599</v>
      </c>
      <c r="E10" s="373"/>
      <c r="F10" s="373"/>
    </row>
    <row r="11" spans="3:11" ht="16.5" x14ac:dyDescent="0.25">
      <c r="C11" s="373">
        <v>4</v>
      </c>
      <c r="D11" s="373" t="s">
        <v>1051</v>
      </c>
      <c r="E11" s="373"/>
      <c r="F11" s="373"/>
    </row>
    <row r="12" spans="3:11" ht="16.5" x14ac:dyDescent="0.25">
      <c r="C12" s="376">
        <v>4.0999999999999996</v>
      </c>
      <c r="D12" s="377" t="s">
        <v>1052</v>
      </c>
      <c r="E12" s="373"/>
      <c r="F12" s="373"/>
    </row>
    <row r="13" spans="3:11" ht="16.5" x14ac:dyDescent="0.25">
      <c r="C13" s="376">
        <v>4.2</v>
      </c>
      <c r="D13" s="377" t="s">
        <v>1053</v>
      </c>
      <c r="E13" s="373"/>
      <c r="F13" s="373"/>
    </row>
    <row r="14" spans="3:11" ht="16.5" x14ac:dyDescent="0.25">
      <c r="C14" s="373">
        <v>5</v>
      </c>
      <c r="D14" s="374" t="s">
        <v>1054</v>
      </c>
      <c r="E14" s="375"/>
      <c r="F14" s="375"/>
    </row>
    <row r="15" spans="3:11" ht="16.5" x14ac:dyDescent="0.25">
      <c r="C15" s="373">
        <v>6</v>
      </c>
      <c r="D15" s="373" t="s">
        <v>1050</v>
      </c>
      <c r="E15" s="373"/>
      <c r="F15" s="373"/>
    </row>
    <row r="16" spans="3:11" ht="16.5" x14ac:dyDescent="0.25">
      <c r="C16" s="373">
        <v>7</v>
      </c>
      <c r="D16" s="373" t="s">
        <v>599</v>
      </c>
      <c r="E16" s="373"/>
      <c r="F16" s="373"/>
    </row>
    <row r="17" spans="3:6" ht="16.5" x14ac:dyDescent="0.25">
      <c r="C17" s="373">
        <v>8</v>
      </c>
      <c r="D17" s="373" t="s">
        <v>1051</v>
      </c>
      <c r="E17" s="373"/>
      <c r="F17" s="373" t="s">
        <v>1055</v>
      </c>
    </row>
    <row r="18" spans="3:6" ht="17.25" x14ac:dyDescent="0.25">
      <c r="C18" s="378">
        <v>8.1</v>
      </c>
      <c r="D18" s="377" t="s">
        <v>1052</v>
      </c>
      <c r="E18" s="373"/>
      <c r="F18" s="373"/>
    </row>
    <row r="19" spans="3:6" ht="17.25" x14ac:dyDescent="0.25">
      <c r="C19" s="379">
        <v>8.1999999999999993</v>
      </c>
      <c r="D19" s="376" t="s">
        <v>1053</v>
      </c>
      <c r="E19" s="373"/>
      <c r="F19" s="373"/>
    </row>
    <row r="20" spans="3:6" ht="17.25" x14ac:dyDescent="0.25">
      <c r="C20" s="378">
        <v>9</v>
      </c>
      <c r="D20" s="373" t="s">
        <v>748</v>
      </c>
      <c r="E20" s="373"/>
      <c r="F20" s="373"/>
    </row>
    <row r="21" spans="3:6" ht="33" x14ac:dyDescent="0.25">
      <c r="C21" s="378">
        <v>9.1</v>
      </c>
      <c r="D21" s="376" t="s">
        <v>1056</v>
      </c>
      <c r="E21" s="373"/>
      <c r="F21" s="373"/>
    </row>
    <row r="22" spans="3:6" ht="33" x14ac:dyDescent="0.25">
      <c r="C22" s="378">
        <v>9.1999999999999993</v>
      </c>
      <c r="D22" s="376" t="s">
        <v>1057</v>
      </c>
      <c r="E22" s="373"/>
      <c r="F22" s="373"/>
    </row>
    <row r="23" spans="3:6" ht="17.25" x14ac:dyDescent="0.25">
      <c r="C23" s="378">
        <v>9.3000000000000007</v>
      </c>
      <c r="D23" s="376" t="s">
        <v>1042</v>
      </c>
      <c r="E23" s="373"/>
      <c r="F23" s="373"/>
    </row>
    <row r="24" spans="3:6" ht="17.25" x14ac:dyDescent="0.25">
      <c r="C24" s="378">
        <v>9.4</v>
      </c>
      <c r="D24" s="376" t="s">
        <v>1058</v>
      </c>
      <c r="E24" s="373"/>
      <c r="F24" s="373"/>
    </row>
    <row r="25" spans="3:6" ht="17.25" x14ac:dyDescent="0.25">
      <c r="C25" s="378">
        <v>9.5</v>
      </c>
      <c r="D25" s="376" t="s">
        <v>1059</v>
      </c>
      <c r="E25" s="373"/>
      <c r="F25" s="373"/>
    </row>
    <row r="26" spans="3:6" s="13" customFormat="1" ht="39.75" customHeight="1" x14ac:dyDescent="0.25">
      <c r="C26" s="373">
        <v>10</v>
      </c>
      <c r="D26" s="374" t="s">
        <v>1060</v>
      </c>
      <c r="E26" s="375"/>
      <c r="F26" s="375"/>
    </row>
  </sheetData>
  <mergeCells count="1">
    <mergeCell ref="C7:D7"/>
  </mergeCells>
  <pageMargins left="0.70866141732283472" right="0.70866141732283472" top="0.74803149606299213" bottom="0.74803149606299213" header="0.31496062992125984" footer="0.31496062992125984"/>
  <pageSetup paperSize="9" scale="82"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C5172-885C-4733-972F-DD530FDB847C}">
  <sheetPr codeName="Sheet65">
    <pageSetUpPr fitToPage="1"/>
  </sheetPr>
  <dimension ref="A1:P36"/>
  <sheetViews>
    <sheetView workbookViewId="0"/>
  </sheetViews>
  <sheetFormatPr defaultColWidth="9.140625" defaultRowHeight="15" x14ac:dyDescent="0.25"/>
  <cols>
    <col min="1" max="1" width="5.42578125" style="1" customWidth="1"/>
    <col min="2" max="2" width="40.42578125" style="1" customWidth="1"/>
    <col min="3" max="3" width="26.5703125" style="1" customWidth="1"/>
    <col min="4" max="12" width="12.42578125" style="1" customWidth="1"/>
    <col min="13" max="14" width="13.5703125" style="1" customWidth="1"/>
    <col min="15" max="16" width="35.5703125" style="1" customWidth="1"/>
    <col min="17" max="16384" width="9.140625" style="1"/>
  </cols>
  <sheetData>
    <row r="1" spans="1:16" ht="20.25" x14ac:dyDescent="0.3">
      <c r="A1" s="369" t="s">
        <v>981</v>
      </c>
    </row>
    <row r="4" spans="1:16" x14ac:dyDescent="0.25">
      <c r="B4" s="380"/>
    </row>
    <row r="5" spans="1:16" ht="17.25" customHeight="1" x14ac:dyDescent="0.25">
      <c r="A5" s="1244" t="s">
        <v>995</v>
      </c>
      <c r="B5" s="1245"/>
      <c r="C5" s="1230" t="s">
        <v>1061</v>
      </c>
      <c r="D5" s="1225" t="s">
        <v>1062</v>
      </c>
      <c r="E5" s="1243"/>
      <c r="F5" s="1243"/>
      <c r="G5" s="1243"/>
      <c r="H5" s="1243"/>
      <c r="I5" s="1243"/>
      <c r="J5" s="1243"/>
      <c r="K5" s="1243"/>
      <c r="L5" s="1243"/>
      <c r="M5" s="1243"/>
      <c r="N5" s="1226"/>
      <c r="O5" s="1225" t="s">
        <v>1063</v>
      </c>
      <c r="P5" s="1226"/>
    </row>
    <row r="6" spans="1:16" ht="24.75" customHeight="1" x14ac:dyDescent="0.25">
      <c r="A6" s="1246"/>
      <c r="B6" s="1247"/>
      <c r="C6" s="1231"/>
      <c r="D6" s="1227" t="s">
        <v>1064</v>
      </c>
      <c r="E6" s="1228"/>
      <c r="F6" s="1228"/>
      <c r="G6" s="1228"/>
      <c r="H6" s="1228"/>
      <c r="I6" s="1228"/>
      <c r="J6" s="1228"/>
      <c r="K6" s="1228"/>
      <c r="L6" s="1229"/>
      <c r="M6" s="1227" t="s">
        <v>1065</v>
      </c>
      <c r="N6" s="1229"/>
      <c r="O6" s="1230" t="s">
        <v>1066</v>
      </c>
      <c r="P6" s="1233" t="s">
        <v>1067</v>
      </c>
    </row>
    <row r="7" spans="1:16" x14ac:dyDescent="0.25">
      <c r="A7" s="1246"/>
      <c r="B7" s="1247"/>
      <c r="C7" s="1231"/>
      <c r="D7" s="1230" t="s">
        <v>1068</v>
      </c>
      <c r="E7" s="1236" t="s">
        <v>1069</v>
      </c>
      <c r="F7" s="381"/>
      <c r="G7" s="381"/>
      <c r="H7" s="381"/>
      <c r="I7" s="1236" t="s">
        <v>1070</v>
      </c>
      <c r="J7" s="381"/>
      <c r="K7" s="381"/>
      <c r="L7" s="381"/>
      <c r="M7" s="1230" t="s">
        <v>1071</v>
      </c>
      <c r="N7" s="1230" t="s">
        <v>1072</v>
      </c>
      <c r="O7" s="1231"/>
      <c r="P7" s="1234"/>
    </row>
    <row r="8" spans="1:16" ht="78.75" customHeight="1" x14ac:dyDescent="0.25">
      <c r="A8" s="1246"/>
      <c r="B8" s="1247"/>
      <c r="C8" s="382"/>
      <c r="D8" s="1232"/>
      <c r="E8" s="1232"/>
      <c r="F8" s="383" t="s">
        <v>1073</v>
      </c>
      <c r="G8" s="383" t="s">
        <v>1074</v>
      </c>
      <c r="H8" s="383" t="s">
        <v>1075</v>
      </c>
      <c r="I8" s="1232"/>
      <c r="J8" s="383" t="s">
        <v>1076</v>
      </c>
      <c r="K8" s="383" t="s">
        <v>1077</v>
      </c>
      <c r="L8" s="383" t="s">
        <v>1078</v>
      </c>
      <c r="M8" s="1232"/>
      <c r="N8" s="1232"/>
      <c r="O8" s="1232"/>
      <c r="P8" s="1235"/>
    </row>
    <row r="9" spans="1:16" x14ac:dyDescent="0.25">
      <c r="A9" s="1248"/>
      <c r="B9" s="1249"/>
      <c r="C9" s="384" t="s">
        <v>7</v>
      </c>
      <c r="D9" s="384" t="s">
        <v>8</v>
      </c>
      <c r="E9" s="384" t="s">
        <v>9</v>
      </c>
      <c r="F9" s="384" t="s">
        <v>46</v>
      </c>
      <c r="G9" s="384" t="s">
        <v>47</v>
      </c>
      <c r="H9" s="384" t="s">
        <v>156</v>
      </c>
      <c r="I9" s="384" t="s">
        <v>157</v>
      </c>
      <c r="J9" s="384" t="s">
        <v>158</v>
      </c>
      <c r="K9" s="384" t="s">
        <v>159</v>
      </c>
      <c r="L9" s="384" t="s">
        <v>160</v>
      </c>
      <c r="M9" s="384" t="s">
        <v>161</v>
      </c>
      <c r="N9" s="384" t="s">
        <v>162</v>
      </c>
      <c r="O9" s="384" t="s">
        <v>163</v>
      </c>
      <c r="P9" s="384" t="s">
        <v>758</v>
      </c>
    </row>
    <row r="10" spans="1:16" x14ac:dyDescent="0.25">
      <c r="A10" s="28">
        <v>1</v>
      </c>
      <c r="B10" s="385" t="s">
        <v>1050</v>
      </c>
      <c r="C10" s="28"/>
      <c r="D10" s="386"/>
      <c r="E10" s="386"/>
      <c r="F10" s="386"/>
      <c r="G10" s="386"/>
      <c r="H10" s="386"/>
      <c r="I10" s="386"/>
      <c r="J10" s="386"/>
      <c r="K10" s="386"/>
      <c r="L10" s="386"/>
      <c r="M10" s="386"/>
      <c r="N10" s="387"/>
      <c r="O10" s="28"/>
      <c r="P10" s="28"/>
    </row>
    <row r="11" spans="1:16" x14ac:dyDescent="0.25">
      <c r="A11" s="28">
        <v>2</v>
      </c>
      <c r="B11" s="385" t="s">
        <v>599</v>
      </c>
      <c r="C11" s="28"/>
      <c r="D11" s="28"/>
      <c r="E11" s="28"/>
      <c r="F11" s="28"/>
      <c r="G11" s="28"/>
      <c r="H11" s="28"/>
      <c r="I11" s="28"/>
      <c r="J11" s="28"/>
      <c r="K11" s="28"/>
      <c r="L11" s="28"/>
      <c r="M11" s="28"/>
      <c r="N11" s="185"/>
      <c r="O11" s="28"/>
      <c r="P11" s="28"/>
    </row>
    <row r="12" spans="1:16" x14ac:dyDescent="0.25">
      <c r="A12" s="28">
        <v>3</v>
      </c>
      <c r="B12" s="385" t="s">
        <v>605</v>
      </c>
      <c r="C12" s="28"/>
      <c r="D12" s="28"/>
      <c r="E12" s="28"/>
      <c r="F12" s="28"/>
      <c r="G12" s="28"/>
      <c r="H12" s="28"/>
      <c r="I12" s="28"/>
      <c r="J12" s="28"/>
      <c r="K12" s="28"/>
      <c r="L12" s="28"/>
      <c r="M12" s="28"/>
      <c r="N12" s="185"/>
      <c r="O12" s="28"/>
      <c r="P12" s="28"/>
    </row>
    <row r="13" spans="1:16" x14ac:dyDescent="0.25">
      <c r="A13" s="388">
        <v>3.1</v>
      </c>
      <c r="B13" s="389" t="s">
        <v>1079</v>
      </c>
      <c r="C13" s="28"/>
      <c r="D13" s="28"/>
      <c r="E13" s="28"/>
      <c r="F13" s="28"/>
      <c r="G13" s="28"/>
      <c r="H13" s="28"/>
      <c r="I13" s="28"/>
      <c r="J13" s="28"/>
      <c r="K13" s="28"/>
      <c r="L13" s="28"/>
      <c r="M13" s="28"/>
      <c r="N13" s="185"/>
      <c r="O13" s="28"/>
      <c r="P13" s="28"/>
    </row>
    <row r="14" spans="1:16" x14ac:dyDescent="0.25">
      <c r="A14" s="388">
        <v>3.2</v>
      </c>
      <c r="B14" s="389" t="s">
        <v>1080</v>
      </c>
      <c r="C14" s="28"/>
      <c r="D14" s="28"/>
      <c r="E14" s="28"/>
      <c r="F14" s="28"/>
      <c r="G14" s="28"/>
      <c r="H14" s="28"/>
      <c r="I14" s="28"/>
      <c r="J14" s="28"/>
      <c r="K14" s="28"/>
      <c r="L14" s="28"/>
      <c r="M14" s="28"/>
      <c r="N14" s="185"/>
      <c r="O14" s="28"/>
      <c r="P14" s="28"/>
    </row>
    <row r="15" spans="1:16" x14ac:dyDescent="0.25">
      <c r="A15" s="388">
        <v>3.3</v>
      </c>
      <c r="B15" s="389" t="s">
        <v>1081</v>
      </c>
      <c r="C15" s="28"/>
      <c r="D15" s="28"/>
      <c r="E15" s="28"/>
      <c r="F15" s="28"/>
      <c r="G15" s="28"/>
      <c r="H15" s="28"/>
      <c r="I15" s="28"/>
      <c r="J15" s="28"/>
      <c r="K15" s="28"/>
      <c r="L15" s="28"/>
      <c r="M15" s="28"/>
      <c r="N15" s="185"/>
      <c r="O15" s="28"/>
      <c r="P15" s="28"/>
    </row>
    <row r="16" spans="1:16" x14ac:dyDescent="0.25">
      <c r="A16" s="28">
        <v>4</v>
      </c>
      <c r="B16" s="385" t="s">
        <v>748</v>
      </c>
      <c r="C16" s="28"/>
      <c r="D16" s="28"/>
      <c r="E16" s="28"/>
      <c r="F16" s="28"/>
      <c r="G16" s="28"/>
      <c r="H16" s="28"/>
      <c r="I16" s="28"/>
      <c r="J16" s="28"/>
      <c r="K16" s="28"/>
      <c r="L16" s="28"/>
      <c r="M16" s="28"/>
      <c r="N16" s="185"/>
      <c r="O16" s="28"/>
      <c r="P16" s="28"/>
    </row>
    <row r="17" spans="1:16" x14ac:dyDescent="0.25">
      <c r="A17" s="388">
        <v>4.0999999999999996</v>
      </c>
      <c r="B17" s="389" t="s">
        <v>1082</v>
      </c>
      <c r="C17" s="28"/>
      <c r="D17" s="28"/>
      <c r="E17" s="28"/>
      <c r="F17" s="28"/>
      <c r="G17" s="28"/>
      <c r="H17" s="28"/>
      <c r="I17" s="28"/>
      <c r="J17" s="28"/>
      <c r="K17" s="28"/>
      <c r="L17" s="28"/>
      <c r="M17" s="28"/>
      <c r="N17" s="185"/>
      <c r="O17" s="28"/>
      <c r="P17" s="28"/>
    </row>
    <row r="18" spans="1:16" x14ac:dyDescent="0.25">
      <c r="A18" s="388">
        <v>4.2</v>
      </c>
      <c r="B18" s="389" t="s">
        <v>1083</v>
      </c>
      <c r="C18" s="28"/>
      <c r="D18" s="28"/>
      <c r="E18" s="28"/>
      <c r="F18" s="28"/>
      <c r="G18" s="28"/>
      <c r="H18" s="28"/>
      <c r="I18" s="28"/>
      <c r="J18" s="28"/>
      <c r="K18" s="28"/>
      <c r="L18" s="28"/>
      <c r="M18" s="28"/>
      <c r="N18" s="185"/>
      <c r="O18" s="28"/>
      <c r="P18" s="28"/>
    </row>
    <row r="19" spans="1:16" x14ac:dyDescent="0.25">
      <c r="A19" s="388">
        <v>4.3</v>
      </c>
      <c r="B19" s="389" t="s">
        <v>1084</v>
      </c>
      <c r="C19" s="28"/>
      <c r="D19" s="28"/>
      <c r="E19" s="28"/>
      <c r="F19" s="28"/>
      <c r="G19" s="28"/>
      <c r="H19" s="28"/>
      <c r="I19" s="28"/>
      <c r="J19" s="28"/>
      <c r="K19" s="28"/>
      <c r="L19" s="28"/>
      <c r="M19" s="28"/>
      <c r="N19" s="185"/>
      <c r="O19" s="28"/>
      <c r="P19" s="28"/>
    </row>
    <row r="20" spans="1:16" x14ac:dyDescent="0.25">
      <c r="A20" s="388">
        <v>4.4000000000000004</v>
      </c>
      <c r="B20" s="389" t="s">
        <v>1085</v>
      </c>
      <c r="C20" s="28"/>
      <c r="D20" s="28"/>
      <c r="E20" s="28"/>
      <c r="F20" s="28"/>
      <c r="G20" s="28"/>
      <c r="H20" s="28"/>
      <c r="I20" s="28"/>
      <c r="J20" s="28"/>
      <c r="K20" s="28"/>
      <c r="L20" s="28"/>
      <c r="M20" s="28"/>
      <c r="N20" s="185"/>
      <c r="O20" s="28"/>
      <c r="P20" s="28"/>
    </row>
    <row r="21" spans="1:16" x14ac:dyDescent="0.25">
      <c r="A21" s="388">
        <v>4.5</v>
      </c>
      <c r="B21" s="389" t="s">
        <v>1086</v>
      </c>
      <c r="C21" s="28"/>
      <c r="D21" s="28"/>
      <c r="E21" s="28"/>
      <c r="F21" s="28"/>
      <c r="G21" s="28"/>
      <c r="H21" s="28"/>
      <c r="I21" s="28"/>
      <c r="J21" s="28"/>
      <c r="K21" s="28"/>
      <c r="L21" s="28"/>
      <c r="M21" s="28"/>
      <c r="N21" s="185"/>
      <c r="O21" s="28"/>
      <c r="P21" s="28"/>
    </row>
    <row r="22" spans="1:16" x14ac:dyDescent="0.25">
      <c r="A22" s="28">
        <v>5</v>
      </c>
      <c r="B22" s="385" t="s">
        <v>45</v>
      </c>
      <c r="C22" s="28"/>
      <c r="D22" s="28"/>
      <c r="E22" s="28"/>
      <c r="F22" s="28"/>
      <c r="G22" s="28"/>
      <c r="H22" s="28"/>
      <c r="I22" s="28"/>
      <c r="J22" s="28"/>
      <c r="K22" s="28"/>
      <c r="L22" s="28"/>
      <c r="M22" s="28"/>
      <c r="N22" s="185"/>
      <c r="O22" s="28"/>
      <c r="P22" s="28"/>
    </row>
    <row r="25" spans="1:16" ht="17.25" customHeight="1" x14ac:dyDescent="0.25">
      <c r="A25" s="1237" t="s">
        <v>1029</v>
      </c>
      <c r="B25" s="1238"/>
      <c r="C25" s="1230" t="s">
        <v>1061</v>
      </c>
      <c r="D25" s="1225" t="s">
        <v>1062</v>
      </c>
      <c r="E25" s="1243"/>
      <c r="F25" s="1243"/>
      <c r="G25" s="1243"/>
      <c r="H25" s="1243"/>
      <c r="I25" s="1243"/>
      <c r="J25" s="1243"/>
      <c r="K25" s="1243"/>
      <c r="L25" s="1243"/>
      <c r="M25" s="1243"/>
      <c r="N25" s="1226"/>
      <c r="O25" s="1225" t="s">
        <v>1063</v>
      </c>
      <c r="P25" s="1226"/>
    </row>
    <row r="26" spans="1:16" ht="21" customHeight="1" x14ac:dyDescent="0.25">
      <c r="A26" s="1239"/>
      <c r="B26" s="1240"/>
      <c r="C26" s="1231"/>
      <c r="D26" s="1227" t="s">
        <v>1064</v>
      </c>
      <c r="E26" s="1228"/>
      <c r="F26" s="1228"/>
      <c r="G26" s="1228"/>
      <c r="H26" s="1228"/>
      <c r="I26" s="1228"/>
      <c r="J26" s="1228"/>
      <c r="K26" s="1228"/>
      <c r="L26" s="1229"/>
      <c r="M26" s="1227" t="s">
        <v>1065</v>
      </c>
      <c r="N26" s="1229"/>
      <c r="O26" s="1230" t="s">
        <v>1066</v>
      </c>
      <c r="P26" s="1233" t="s">
        <v>1067</v>
      </c>
    </row>
    <row r="27" spans="1:16" x14ac:dyDescent="0.25">
      <c r="A27" s="1239"/>
      <c r="B27" s="1240"/>
      <c r="C27" s="1231"/>
      <c r="D27" s="1230" t="s">
        <v>1068</v>
      </c>
      <c r="E27" s="1236" t="s">
        <v>1069</v>
      </c>
      <c r="F27" s="381"/>
      <c r="G27" s="381"/>
      <c r="H27" s="381"/>
      <c r="I27" s="1236" t="s">
        <v>1070</v>
      </c>
      <c r="J27" s="381"/>
      <c r="K27" s="381"/>
      <c r="L27" s="381"/>
      <c r="M27" s="1230" t="s">
        <v>1071</v>
      </c>
      <c r="N27" s="1230" t="s">
        <v>1072</v>
      </c>
      <c r="O27" s="1231"/>
      <c r="P27" s="1234"/>
    </row>
    <row r="28" spans="1:16" ht="82.5" customHeight="1" x14ac:dyDescent="0.25">
      <c r="A28" s="1239"/>
      <c r="B28" s="1240"/>
      <c r="C28" s="382"/>
      <c r="D28" s="1232"/>
      <c r="E28" s="1232"/>
      <c r="F28" s="383" t="s">
        <v>1073</v>
      </c>
      <c r="G28" s="383" t="s">
        <v>1074</v>
      </c>
      <c r="H28" s="383" t="s">
        <v>1075</v>
      </c>
      <c r="I28" s="1232"/>
      <c r="J28" s="383" t="s">
        <v>1076</v>
      </c>
      <c r="K28" s="383" t="s">
        <v>1077</v>
      </c>
      <c r="L28" s="383" t="s">
        <v>1078</v>
      </c>
      <c r="M28" s="1232"/>
      <c r="N28" s="1232"/>
      <c r="O28" s="1232"/>
      <c r="P28" s="1235"/>
    </row>
    <row r="29" spans="1:16" x14ac:dyDescent="0.25">
      <c r="A29" s="1241"/>
      <c r="B29" s="1242"/>
      <c r="C29" s="390" t="s">
        <v>7</v>
      </c>
      <c r="D29" s="390" t="s">
        <v>8</v>
      </c>
      <c r="E29" s="390" t="s">
        <v>9</v>
      </c>
      <c r="F29" s="390" t="s">
        <v>46</v>
      </c>
      <c r="G29" s="390" t="s">
        <v>47</v>
      </c>
      <c r="H29" s="390" t="s">
        <v>156</v>
      </c>
      <c r="I29" s="390" t="s">
        <v>157</v>
      </c>
      <c r="J29" s="390" t="s">
        <v>158</v>
      </c>
      <c r="K29" s="390" t="s">
        <v>159</v>
      </c>
      <c r="L29" s="390" t="s">
        <v>160</v>
      </c>
      <c r="M29" s="390" t="s">
        <v>161</v>
      </c>
      <c r="N29" s="390" t="s">
        <v>162</v>
      </c>
      <c r="O29" s="390" t="s">
        <v>163</v>
      </c>
      <c r="P29" s="390" t="s">
        <v>758</v>
      </c>
    </row>
    <row r="30" spans="1:16" x14ac:dyDescent="0.25">
      <c r="A30" s="28">
        <v>1</v>
      </c>
      <c r="B30" s="385" t="s">
        <v>1050</v>
      </c>
      <c r="C30" s="28"/>
      <c r="D30" s="386"/>
      <c r="E30" s="386"/>
      <c r="F30" s="386"/>
      <c r="G30" s="386"/>
      <c r="H30" s="386"/>
      <c r="I30" s="386"/>
      <c r="J30" s="386"/>
      <c r="K30" s="386"/>
      <c r="L30" s="386"/>
      <c r="M30" s="386"/>
      <c r="N30" s="387"/>
      <c r="O30" s="28"/>
      <c r="P30" s="28"/>
    </row>
    <row r="31" spans="1:16" x14ac:dyDescent="0.25">
      <c r="A31" s="28">
        <v>2</v>
      </c>
      <c r="B31" s="385" t="s">
        <v>599</v>
      </c>
      <c r="C31" s="28"/>
      <c r="D31" s="28"/>
      <c r="E31" s="28"/>
      <c r="F31" s="28"/>
      <c r="G31" s="28"/>
      <c r="H31" s="28"/>
      <c r="I31" s="28"/>
      <c r="J31" s="28"/>
      <c r="K31" s="28"/>
      <c r="L31" s="28"/>
      <c r="M31" s="28"/>
      <c r="N31" s="185"/>
      <c r="O31" s="28"/>
      <c r="P31" s="28"/>
    </row>
    <row r="32" spans="1:16" x14ac:dyDescent="0.25">
      <c r="A32" s="28">
        <v>3</v>
      </c>
      <c r="B32" s="385" t="s">
        <v>605</v>
      </c>
      <c r="C32" s="28"/>
      <c r="D32" s="28"/>
      <c r="E32" s="28"/>
      <c r="F32" s="28"/>
      <c r="G32" s="28"/>
      <c r="H32" s="28"/>
      <c r="I32" s="28"/>
      <c r="J32" s="28"/>
      <c r="K32" s="28"/>
      <c r="L32" s="28"/>
      <c r="M32" s="28"/>
      <c r="N32" s="185"/>
      <c r="O32" s="28"/>
      <c r="P32" s="28"/>
    </row>
    <row r="33" spans="1:16" x14ac:dyDescent="0.25">
      <c r="A33" s="388">
        <v>3.1</v>
      </c>
      <c r="B33" s="389" t="s">
        <v>1079</v>
      </c>
      <c r="C33" s="28"/>
      <c r="D33" s="28"/>
      <c r="E33" s="28"/>
      <c r="F33" s="28"/>
      <c r="G33" s="28"/>
      <c r="H33" s="28"/>
      <c r="I33" s="28"/>
      <c r="J33" s="28"/>
      <c r="K33" s="28"/>
      <c r="L33" s="28"/>
      <c r="M33" s="28"/>
      <c r="N33" s="185"/>
      <c r="O33" s="28"/>
      <c r="P33" s="28"/>
    </row>
    <row r="34" spans="1:16" x14ac:dyDescent="0.25">
      <c r="A34" s="388">
        <v>3.2</v>
      </c>
      <c r="B34" s="389" t="s">
        <v>1080</v>
      </c>
      <c r="C34" s="28"/>
      <c r="D34" s="28"/>
      <c r="E34" s="28"/>
      <c r="F34" s="28"/>
      <c r="G34" s="28"/>
      <c r="H34" s="28"/>
      <c r="I34" s="28"/>
      <c r="J34" s="28"/>
      <c r="K34" s="28"/>
      <c r="L34" s="28"/>
      <c r="M34" s="28"/>
      <c r="N34" s="185"/>
      <c r="O34" s="28"/>
      <c r="P34" s="28"/>
    </row>
    <row r="35" spans="1:16" x14ac:dyDescent="0.25">
      <c r="A35" s="388">
        <v>3.3</v>
      </c>
      <c r="B35" s="389" t="s">
        <v>1081</v>
      </c>
      <c r="C35" s="28"/>
      <c r="D35" s="28"/>
      <c r="E35" s="28"/>
      <c r="F35" s="28"/>
      <c r="G35" s="28"/>
      <c r="H35" s="28"/>
      <c r="I35" s="28"/>
      <c r="J35" s="28"/>
      <c r="K35" s="28"/>
      <c r="L35" s="28"/>
      <c r="M35" s="28"/>
      <c r="N35" s="185"/>
      <c r="O35" s="28"/>
      <c r="P35" s="28"/>
    </row>
    <row r="36" spans="1:16" x14ac:dyDescent="0.25">
      <c r="A36" s="28">
        <v>4</v>
      </c>
      <c r="B36" s="385" t="s">
        <v>45</v>
      </c>
      <c r="C36" s="28"/>
      <c r="D36" s="28"/>
      <c r="E36" s="28"/>
      <c r="F36" s="28"/>
      <c r="G36" s="28"/>
      <c r="H36" s="28"/>
      <c r="I36" s="28"/>
      <c r="J36" s="28"/>
      <c r="K36" s="28"/>
      <c r="L36" s="28"/>
      <c r="M36" s="28"/>
      <c r="N36" s="185"/>
      <c r="O36" s="28"/>
      <c r="P36" s="28"/>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pageMargins left="0.70866141732283472" right="0.70866141732283472" top="0.74803149606299213" bottom="0.74803149606299213" header="0.31496062992125984" footer="0.31496062992125984"/>
  <pageSetup paperSize="9" scale="46" fitToHeight="0" orientation="landscape" r:id="rId1"/>
  <headerFooter>
    <oddHeader>&amp;CEN
Annex XXI</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AEDAE-7F13-4FBD-A449-BDA0A8538471}">
  <sheetPr codeName="Sheet66">
    <pageSetUpPr fitToPage="1"/>
  </sheetPr>
  <dimension ref="A1:C15"/>
  <sheetViews>
    <sheetView workbookViewId="0"/>
  </sheetViews>
  <sheetFormatPr defaultColWidth="9.140625" defaultRowHeight="15" x14ac:dyDescent="0.25"/>
  <cols>
    <col min="1" max="1" width="3.5703125" style="1" customWidth="1"/>
    <col min="2" max="2" width="74.42578125" style="1" customWidth="1"/>
    <col min="3" max="3" width="43.42578125" style="1" customWidth="1"/>
    <col min="4" max="16384" width="9.140625" style="1"/>
  </cols>
  <sheetData>
    <row r="1" spans="1:3" ht="20.25" x14ac:dyDescent="0.3">
      <c r="A1" s="339" t="s">
        <v>982</v>
      </c>
      <c r="B1" s="352"/>
      <c r="C1" s="352"/>
    </row>
    <row r="5" spans="1:3" x14ac:dyDescent="0.25">
      <c r="A5" s="391"/>
      <c r="B5" s="391"/>
      <c r="C5" s="76" t="s">
        <v>1087</v>
      </c>
    </row>
    <row r="6" spans="1:3" x14ac:dyDescent="0.25">
      <c r="B6" s="391"/>
      <c r="C6" s="42" t="s">
        <v>7</v>
      </c>
    </row>
    <row r="7" spans="1:3" x14ac:dyDescent="0.25">
      <c r="A7" s="76">
        <v>1</v>
      </c>
      <c r="B7" s="392" t="s">
        <v>1088</v>
      </c>
      <c r="C7" s="28"/>
    </row>
    <row r="8" spans="1:3" x14ac:dyDescent="0.25">
      <c r="A8" s="42">
        <v>2</v>
      </c>
      <c r="B8" s="136" t="s">
        <v>1089</v>
      </c>
      <c r="C8" s="28"/>
    </row>
    <row r="9" spans="1:3" x14ac:dyDescent="0.25">
      <c r="A9" s="42">
        <v>3</v>
      </c>
      <c r="B9" s="136" t="s">
        <v>1090</v>
      </c>
      <c r="C9" s="28"/>
    </row>
    <row r="10" spans="1:3" x14ac:dyDescent="0.25">
      <c r="A10" s="42">
        <v>4</v>
      </c>
      <c r="B10" s="136" t="s">
        <v>1091</v>
      </c>
      <c r="C10" s="28"/>
    </row>
    <row r="11" spans="1:3" x14ac:dyDescent="0.25">
      <c r="A11" s="42">
        <v>5</v>
      </c>
      <c r="B11" s="136" t="s">
        <v>1092</v>
      </c>
      <c r="C11" s="28"/>
    </row>
    <row r="12" spans="1:3" x14ac:dyDescent="0.25">
      <c r="A12" s="42">
        <v>6</v>
      </c>
      <c r="B12" s="136" t="s">
        <v>1093</v>
      </c>
      <c r="C12" s="28"/>
    </row>
    <row r="13" spans="1:3" x14ac:dyDescent="0.25">
      <c r="A13" s="42">
        <v>7</v>
      </c>
      <c r="B13" s="136" t="s">
        <v>1094</v>
      </c>
      <c r="C13" s="28"/>
    </row>
    <row r="14" spans="1:3" x14ac:dyDescent="0.25">
      <c r="A14" s="42">
        <v>8</v>
      </c>
      <c r="B14" s="136" t="s">
        <v>1095</v>
      </c>
      <c r="C14" s="28"/>
    </row>
    <row r="15" spans="1:3" x14ac:dyDescent="0.25">
      <c r="A15" s="76">
        <v>9</v>
      </c>
      <c r="B15" s="392" t="s">
        <v>1096</v>
      </c>
      <c r="C15" s="28"/>
    </row>
  </sheetData>
  <pageMargins left="0.70866141732283472" right="0.70866141732283472" top="0.74803149606299213" bottom="0.74803149606299213" header="0.31496062992125984" footer="0.31496062992125984"/>
  <pageSetup paperSize="9" fitToHeight="0" orientation="landscape" r:id="rId1"/>
  <headerFooter>
    <oddHeader>&amp;CEN
Annex XXI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C3DBD-313A-4F2C-B733-39C43AB1BF0E}">
  <sheetPr codeName="Sheet67">
    <pageSetUpPr fitToPage="1"/>
  </sheetPr>
  <dimension ref="A4:I50"/>
  <sheetViews>
    <sheetView workbookViewId="0"/>
  </sheetViews>
  <sheetFormatPr defaultColWidth="11.5703125" defaultRowHeight="15" x14ac:dyDescent="0.25"/>
  <cols>
    <col min="1" max="1" width="11.5703125" style="1"/>
    <col min="2" max="2" width="25.5703125" style="1" customWidth="1"/>
    <col min="3" max="3" width="31.42578125" style="1" customWidth="1"/>
    <col min="4" max="4" width="20.5703125" style="1" customWidth="1"/>
    <col min="5" max="5" width="23.5703125" style="1" customWidth="1"/>
    <col min="6" max="6" width="26.42578125" style="1" customWidth="1"/>
    <col min="7" max="7" width="32" style="1" customWidth="1"/>
    <col min="8" max="8" width="26.85546875" style="1" customWidth="1"/>
    <col min="9" max="9" width="16.5703125" style="1" customWidth="1"/>
    <col min="10" max="16384" width="11.5703125" style="1"/>
  </cols>
  <sheetData>
    <row r="4" spans="1:9" ht="18.75" customHeight="1" x14ac:dyDescent="0.3">
      <c r="B4" s="393" t="s">
        <v>983</v>
      </c>
      <c r="C4" s="78"/>
      <c r="D4" s="78"/>
      <c r="E4" s="78"/>
      <c r="F4" s="78"/>
      <c r="G4" s="78"/>
      <c r="H4" s="78"/>
    </row>
    <row r="5" spans="1:9" ht="18.75" x14ac:dyDescent="0.3">
      <c r="B5" s="394"/>
      <c r="C5" s="78"/>
      <c r="D5" s="78"/>
      <c r="E5" s="78"/>
      <c r="F5" s="78"/>
      <c r="G5" s="78"/>
      <c r="H5" s="78"/>
    </row>
    <row r="6" spans="1:9" ht="21" x14ac:dyDescent="0.35">
      <c r="B6" s="395" t="s">
        <v>995</v>
      </c>
      <c r="C6" s="396"/>
      <c r="D6" s="321"/>
      <c r="E6" s="321"/>
      <c r="F6" s="321"/>
      <c r="G6" s="321"/>
      <c r="H6" s="321"/>
    </row>
    <row r="7" spans="1:9" s="396" customFormat="1" ht="15" customHeight="1" x14ac:dyDescent="0.25">
      <c r="A7" s="1"/>
      <c r="B7" s="1255" t="s">
        <v>1097</v>
      </c>
      <c r="C7" s="1255" t="s">
        <v>996</v>
      </c>
      <c r="D7" s="1257" t="s">
        <v>1098</v>
      </c>
      <c r="E7" s="1258"/>
      <c r="F7" s="1255" t="s">
        <v>1099</v>
      </c>
      <c r="G7" s="1253" t="s">
        <v>1100</v>
      </c>
      <c r="H7" s="1255" t="s">
        <v>1101</v>
      </c>
      <c r="I7" s="1253" t="s">
        <v>1102</v>
      </c>
    </row>
    <row r="8" spans="1:9" s="396" customFormat="1" ht="38.25" x14ac:dyDescent="0.25">
      <c r="A8" s="1"/>
      <c r="B8" s="1256"/>
      <c r="C8" s="1256"/>
      <c r="D8" s="397"/>
      <c r="E8" s="398" t="s">
        <v>1103</v>
      </c>
      <c r="F8" s="1256"/>
      <c r="G8" s="1254" t="s">
        <v>1104</v>
      </c>
      <c r="H8" s="1256"/>
      <c r="I8" s="1254"/>
    </row>
    <row r="9" spans="1:9" x14ac:dyDescent="0.25">
      <c r="B9" s="16" t="s">
        <v>7</v>
      </c>
      <c r="C9" s="16" t="s">
        <v>8</v>
      </c>
      <c r="D9" s="40" t="s">
        <v>9</v>
      </c>
      <c r="E9" s="40" t="s">
        <v>46</v>
      </c>
      <c r="F9" s="40" t="s">
        <v>47</v>
      </c>
      <c r="G9" s="40" t="s">
        <v>156</v>
      </c>
      <c r="H9" s="40" t="s">
        <v>157</v>
      </c>
      <c r="I9" s="40" t="s">
        <v>158</v>
      </c>
    </row>
    <row r="10" spans="1:9" x14ac:dyDescent="0.25">
      <c r="B10" s="1250"/>
      <c r="C10" s="399" t="s">
        <v>1010</v>
      </c>
      <c r="D10" s="221"/>
      <c r="E10" s="28"/>
      <c r="F10" s="28"/>
      <c r="G10" s="28"/>
      <c r="H10" s="28"/>
      <c r="I10" s="28"/>
    </row>
    <row r="11" spans="1:9" x14ac:dyDescent="0.25">
      <c r="B11" s="1251"/>
      <c r="C11" s="400" t="s">
        <v>1011</v>
      </c>
      <c r="D11" s="221"/>
      <c r="E11" s="28"/>
      <c r="F11" s="28"/>
      <c r="G11" s="28"/>
      <c r="H11" s="28"/>
      <c r="I11" s="28"/>
    </row>
    <row r="12" spans="1:9" x14ac:dyDescent="0.25">
      <c r="B12" s="1251"/>
      <c r="C12" s="400" t="s">
        <v>1012</v>
      </c>
      <c r="D12" s="221"/>
      <c r="E12" s="28"/>
      <c r="F12" s="28"/>
      <c r="G12" s="28"/>
      <c r="H12" s="28"/>
      <c r="I12" s="28"/>
    </row>
    <row r="13" spans="1:9" x14ac:dyDescent="0.25">
      <c r="B13" s="1251"/>
      <c r="C13" s="399" t="s">
        <v>1013</v>
      </c>
      <c r="D13" s="221"/>
      <c r="E13" s="28"/>
      <c r="F13" s="28"/>
      <c r="G13" s="28"/>
      <c r="H13" s="28"/>
      <c r="I13" s="28"/>
    </row>
    <row r="14" spans="1:9" x14ac:dyDescent="0.25">
      <c r="B14" s="1251"/>
      <c r="C14" s="399" t="s">
        <v>1014</v>
      </c>
      <c r="D14" s="221"/>
      <c r="E14" s="28"/>
      <c r="F14" s="28"/>
      <c r="G14" s="28"/>
      <c r="H14" s="28"/>
      <c r="I14" s="28"/>
    </row>
    <row r="15" spans="1:9" x14ac:dyDescent="0.25">
      <c r="B15" s="1251"/>
      <c r="C15" s="399" t="s">
        <v>1015</v>
      </c>
      <c r="D15" s="28"/>
      <c r="E15" s="28"/>
      <c r="F15" s="28"/>
      <c r="G15" s="28"/>
      <c r="H15" s="28"/>
      <c r="I15" s="28"/>
    </row>
    <row r="16" spans="1:9" x14ac:dyDescent="0.25">
      <c r="B16" s="1251"/>
      <c r="C16" s="399" t="s">
        <v>1016</v>
      </c>
      <c r="D16" s="28"/>
      <c r="E16" s="28"/>
      <c r="F16" s="28"/>
      <c r="G16" s="28"/>
      <c r="H16" s="28"/>
      <c r="I16" s="28"/>
    </row>
    <row r="17" spans="1:9" x14ac:dyDescent="0.25">
      <c r="B17" s="1251"/>
      <c r="C17" s="400" t="s">
        <v>1017</v>
      </c>
      <c r="D17" s="28"/>
      <c r="E17" s="28"/>
      <c r="F17" s="28"/>
      <c r="G17" s="28"/>
      <c r="H17" s="28"/>
      <c r="I17" s="28"/>
    </row>
    <row r="18" spans="1:9" x14ac:dyDescent="0.25">
      <c r="B18" s="1251"/>
      <c r="C18" s="400" t="s">
        <v>1018</v>
      </c>
      <c r="D18" s="28"/>
      <c r="E18" s="28"/>
      <c r="F18" s="28"/>
      <c r="G18" s="28"/>
      <c r="H18" s="28"/>
      <c r="I18" s="28"/>
    </row>
    <row r="19" spans="1:9" x14ac:dyDescent="0.25">
      <c r="B19" s="1251"/>
      <c r="C19" s="399" t="s">
        <v>1019</v>
      </c>
      <c r="D19" s="28"/>
      <c r="E19" s="28"/>
      <c r="F19" s="28"/>
      <c r="G19" s="28"/>
      <c r="H19" s="28"/>
      <c r="I19" s="28"/>
    </row>
    <row r="20" spans="1:9" x14ac:dyDescent="0.25">
      <c r="B20" s="1251"/>
      <c r="C20" s="400" t="s">
        <v>1020</v>
      </c>
      <c r="D20" s="28"/>
      <c r="E20" s="28"/>
      <c r="F20" s="28"/>
      <c r="G20" s="28"/>
      <c r="H20" s="28"/>
      <c r="I20" s="28"/>
    </row>
    <row r="21" spans="1:9" x14ac:dyDescent="0.25">
      <c r="B21" s="1251"/>
      <c r="C21" s="400" t="s">
        <v>1021</v>
      </c>
      <c r="D21" s="28"/>
      <c r="E21" s="28"/>
      <c r="F21" s="28"/>
      <c r="G21" s="28"/>
      <c r="H21" s="28"/>
      <c r="I21" s="28"/>
    </row>
    <row r="22" spans="1:9" x14ac:dyDescent="0.25">
      <c r="B22" s="1251"/>
      <c r="C22" s="399" t="s">
        <v>1022</v>
      </c>
      <c r="D22" s="28"/>
      <c r="E22" s="28"/>
      <c r="F22" s="28"/>
      <c r="G22" s="28"/>
      <c r="H22" s="28"/>
      <c r="I22" s="28"/>
    </row>
    <row r="23" spans="1:9" x14ac:dyDescent="0.25">
      <c r="B23" s="1251"/>
      <c r="C23" s="400" t="s">
        <v>1023</v>
      </c>
      <c r="D23" s="28"/>
      <c r="E23" s="28"/>
      <c r="F23" s="28"/>
      <c r="G23" s="28"/>
      <c r="H23" s="28"/>
      <c r="I23" s="28"/>
    </row>
    <row r="24" spans="1:9" x14ac:dyDescent="0.25">
      <c r="B24" s="1251"/>
      <c r="C24" s="401" t="s">
        <v>1024</v>
      </c>
      <c r="D24" s="28"/>
      <c r="E24" s="28"/>
      <c r="F24" s="28"/>
      <c r="G24" s="28"/>
      <c r="H24" s="28"/>
      <c r="I24" s="28"/>
    </row>
    <row r="25" spans="1:9" x14ac:dyDescent="0.25">
      <c r="B25" s="1251"/>
      <c r="C25" s="400" t="s">
        <v>1025</v>
      </c>
      <c r="D25" s="28"/>
      <c r="E25" s="28"/>
      <c r="F25" s="28"/>
      <c r="G25" s="28"/>
      <c r="H25" s="28"/>
      <c r="I25" s="28"/>
    </row>
    <row r="26" spans="1:9" x14ac:dyDescent="0.25">
      <c r="B26" s="1252"/>
      <c r="C26" s="399" t="s">
        <v>1026</v>
      </c>
      <c r="D26" s="28"/>
      <c r="E26" s="28"/>
      <c r="F26" s="28"/>
      <c r="G26" s="28"/>
      <c r="H26" s="28"/>
      <c r="I26" s="28"/>
    </row>
    <row r="30" spans="1:9" x14ac:dyDescent="0.25">
      <c r="B30" s="395" t="s">
        <v>1029</v>
      </c>
    </row>
    <row r="31" spans="1:9" s="396" customFormat="1" ht="15" customHeight="1" x14ac:dyDescent="0.25">
      <c r="A31" s="1"/>
      <c r="B31" s="1255" t="s">
        <v>1097</v>
      </c>
      <c r="C31" s="1255" t="s">
        <v>996</v>
      </c>
      <c r="D31" s="1257" t="s">
        <v>1105</v>
      </c>
      <c r="E31" s="1258"/>
      <c r="F31" s="1255" t="s">
        <v>1099</v>
      </c>
      <c r="G31" s="1259" t="s">
        <v>1001</v>
      </c>
      <c r="H31" s="1253" t="s">
        <v>1101</v>
      </c>
      <c r="I31" s="1253" t="s">
        <v>1102</v>
      </c>
    </row>
    <row r="32" spans="1:9" s="396" customFormat="1" ht="38.25" x14ac:dyDescent="0.25">
      <c r="A32" s="1"/>
      <c r="B32" s="1256"/>
      <c r="C32" s="1256"/>
      <c r="D32" s="397"/>
      <c r="E32" s="398" t="s">
        <v>1103</v>
      </c>
      <c r="F32" s="1256"/>
      <c r="G32" s="1260"/>
      <c r="H32" s="1254"/>
      <c r="I32" s="1254"/>
    </row>
    <row r="33" spans="2:9" x14ac:dyDescent="0.25">
      <c r="B33" s="16" t="s">
        <v>7</v>
      </c>
      <c r="C33" s="16" t="s">
        <v>8</v>
      </c>
      <c r="D33" s="40" t="s">
        <v>9</v>
      </c>
      <c r="E33" s="40" t="s">
        <v>46</v>
      </c>
      <c r="F33" s="40" t="s">
        <v>47</v>
      </c>
      <c r="G33" s="402" t="s">
        <v>156</v>
      </c>
      <c r="H33" s="403" t="s">
        <v>157</v>
      </c>
      <c r="I33" s="403" t="s">
        <v>158</v>
      </c>
    </row>
    <row r="34" spans="2:9" x14ac:dyDescent="0.25">
      <c r="B34" s="1250"/>
      <c r="C34" s="399" t="s">
        <v>1010</v>
      </c>
      <c r="D34" s="221"/>
      <c r="E34" s="28"/>
      <c r="F34" s="28"/>
      <c r="G34" s="28"/>
      <c r="H34" s="28"/>
      <c r="I34" s="28"/>
    </row>
    <row r="35" spans="2:9" x14ac:dyDescent="0.25">
      <c r="B35" s="1251"/>
      <c r="C35" s="400" t="s">
        <v>1011</v>
      </c>
      <c r="D35" s="221"/>
      <c r="E35" s="28"/>
      <c r="F35" s="28"/>
      <c r="G35" s="28"/>
      <c r="H35" s="28"/>
      <c r="I35" s="28"/>
    </row>
    <row r="36" spans="2:9" x14ac:dyDescent="0.25">
      <c r="B36" s="1251"/>
      <c r="C36" s="400" t="s">
        <v>1012</v>
      </c>
      <c r="D36" s="221"/>
      <c r="E36" s="28"/>
      <c r="F36" s="28"/>
      <c r="G36" s="28"/>
      <c r="H36" s="28"/>
      <c r="I36" s="28"/>
    </row>
    <row r="37" spans="2:9" x14ac:dyDescent="0.25">
      <c r="B37" s="1251"/>
      <c r="C37" s="399" t="s">
        <v>1013</v>
      </c>
      <c r="D37" s="221"/>
      <c r="E37" s="28"/>
      <c r="F37" s="28"/>
      <c r="G37" s="28"/>
      <c r="H37" s="28"/>
      <c r="I37" s="28"/>
    </row>
    <row r="38" spans="2:9" x14ac:dyDescent="0.25">
      <c r="B38" s="1251"/>
      <c r="C38" s="399" t="s">
        <v>1014</v>
      </c>
      <c r="D38" s="221"/>
      <c r="E38" s="28"/>
      <c r="F38" s="28"/>
      <c r="G38" s="28"/>
      <c r="H38" s="28"/>
      <c r="I38" s="28"/>
    </row>
    <row r="39" spans="2:9" x14ac:dyDescent="0.25">
      <c r="B39" s="1251"/>
      <c r="C39" s="399" t="s">
        <v>1015</v>
      </c>
      <c r="D39" s="28"/>
      <c r="E39" s="28"/>
      <c r="F39" s="28"/>
      <c r="G39" s="28"/>
      <c r="H39" s="28"/>
      <c r="I39" s="28"/>
    </row>
    <row r="40" spans="2:9" x14ac:dyDescent="0.25">
      <c r="B40" s="1251"/>
      <c r="C40" s="399" t="s">
        <v>1016</v>
      </c>
      <c r="D40" s="28"/>
      <c r="E40" s="28"/>
      <c r="F40" s="28"/>
      <c r="G40" s="28"/>
      <c r="H40" s="28"/>
      <c r="I40" s="28"/>
    </row>
    <row r="41" spans="2:9" x14ac:dyDescent="0.25">
      <c r="B41" s="1251"/>
      <c r="C41" s="400" t="s">
        <v>1017</v>
      </c>
      <c r="D41" s="28"/>
      <c r="E41" s="28"/>
      <c r="F41" s="28"/>
      <c r="G41" s="28"/>
      <c r="H41" s="28"/>
      <c r="I41" s="28"/>
    </row>
    <row r="42" spans="2:9" x14ac:dyDescent="0.25">
      <c r="B42" s="1251"/>
      <c r="C42" s="400" t="s">
        <v>1018</v>
      </c>
      <c r="D42" s="28"/>
      <c r="E42" s="28"/>
      <c r="F42" s="28"/>
      <c r="G42" s="28"/>
      <c r="H42" s="28"/>
      <c r="I42" s="28"/>
    </row>
    <row r="43" spans="2:9" x14ac:dyDescent="0.25">
      <c r="B43" s="1251"/>
      <c r="C43" s="399" t="s">
        <v>1019</v>
      </c>
      <c r="D43" s="28"/>
      <c r="E43" s="28"/>
      <c r="F43" s="28"/>
      <c r="G43" s="28"/>
      <c r="H43" s="28"/>
      <c r="I43" s="28"/>
    </row>
    <row r="44" spans="2:9" x14ac:dyDescent="0.25">
      <c r="B44" s="1251"/>
      <c r="C44" s="400" t="s">
        <v>1020</v>
      </c>
      <c r="D44" s="28"/>
      <c r="E44" s="28"/>
      <c r="F44" s="28"/>
      <c r="G44" s="28"/>
      <c r="H44" s="28"/>
      <c r="I44" s="28"/>
    </row>
    <row r="45" spans="2:9" x14ac:dyDescent="0.25">
      <c r="B45" s="1251"/>
      <c r="C45" s="400" t="s">
        <v>1021</v>
      </c>
      <c r="D45" s="28"/>
      <c r="E45" s="28"/>
      <c r="F45" s="28"/>
      <c r="G45" s="28"/>
      <c r="H45" s="28"/>
      <c r="I45" s="28"/>
    </row>
    <row r="46" spans="2:9" x14ac:dyDescent="0.25">
      <c r="B46" s="1251"/>
      <c r="C46" s="399" t="s">
        <v>1022</v>
      </c>
      <c r="D46" s="28"/>
      <c r="E46" s="28"/>
      <c r="F46" s="28"/>
      <c r="G46" s="28"/>
      <c r="H46" s="28"/>
      <c r="I46" s="28"/>
    </row>
    <row r="47" spans="2:9" x14ac:dyDescent="0.25">
      <c r="B47" s="1251"/>
      <c r="C47" s="400" t="s">
        <v>1023</v>
      </c>
      <c r="D47" s="28"/>
      <c r="E47" s="28"/>
      <c r="F47" s="28"/>
      <c r="G47" s="28"/>
      <c r="H47" s="28"/>
      <c r="I47" s="28"/>
    </row>
    <row r="48" spans="2:9" x14ac:dyDescent="0.25">
      <c r="B48" s="1251"/>
      <c r="C48" s="401" t="s">
        <v>1024</v>
      </c>
      <c r="D48" s="28"/>
      <c r="E48" s="28"/>
      <c r="F48" s="28"/>
      <c r="G48" s="28"/>
      <c r="H48" s="28"/>
      <c r="I48" s="28"/>
    </row>
    <row r="49" spans="2:9" x14ac:dyDescent="0.25">
      <c r="B49" s="1251"/>
      <c r="C49" s="400" t="s">
        <v>1025</v>
      </c>
      <c r="D49" s="28"/>
      <c r="E49" s="28"/>
      <c r="F49" s="28"/>
      <c r="G49" s="28"/>
      <c r="H49" s="28"/>
      <c r="I49" s="28"/>
    </row>
    <row r="50" spans="2:9" x14ac:dyDescent="0.25">
      <c r="B50" s="1252"/>
      <c r="C50" s="399" t="s">
        <v>1026</v>
      </c>
      <c r="D50" s="28"/>
      <c r="E50" s="28"/>
      <c r="F50" s="28"/>
      <c r="G50" s="28"/>
      <c r="H50" s="28"/>
      <c r="I50" s="28"/>
    </row>
  </sheetData>
  <mergeCells count="16">
    <mergeCell ref="B34:B50"/>
    <mergeCell ref="I7:I8"/>
    <mergeCell ref="B10:B26"/>
    <mergeCell ref="B31:B32"/>
    <mergeCell ref="C31:C32"/>
    <mergeCell ref="D31:E31"/>
    <mergeCell ref="F31:F32"/>
    <mergeCell ref="G31:G32"/>
    <mergeCell ref="H31:H32"/>
    <mergeCell ref="I31:I32"/>
    <mergeCell ref="B7:B8"/>
    <mergeCell ref="C7:C8"/>
    <mergeCell ref="D7:E7"/>
    <mergeCell ref="F7:F8"/>
    <mergeCell ref="G7:G8"/>
    <mergeCell ref="H7:H8"/>
  </mergeCells>
  <pageMargins left="0.70866141732283472" right="0.70866141732283472" top="0.78740157480314965" bottom="0.78740157480314965" header="0.31496062992125984" footer="0.31496062992125984"/>
  <pageSetup paperSize="9" scale="61" orientation="landscape" cellComments="asDisplayed" r:id="rId1"/>
  <headerFooter>
    <oddHeader>&amp;CEN
Annex XXI</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6F4EF-FE1B-4560-9D37-DF4A1E4377C8}">
  <sheetPr codeName="Sheet68">
    <pageSetUpPr fitToPage="1"/>
  </sheetPr>
  <dimension ref="A2:I29"/>
  <sheetViews>
    <sheetView workbookViewId="0"/>
  </sheetViews>
  <sheetFormatPr defaultColWidth="11.5703125" defaultRowHeight="15" x14ac:dyDescent="0.25"/>
  <cols>
    <col min="1" max="1" width="11.5703125" style="1"/>
    <col min="2" max="2" width="25.5703125" style="1" customWidth="1"/>
    <col min="3" max="3" width="31.42578125" style="1" customWidth="1"/>
    <col min="4" max="4" width="21.42578125" style="1" customWidth="1"/>
    <col min="5" max="5" width="20.42578125" style="1" customWidth="1"/>
    <col min="6" max="6" width="26.42578125" style="1" customWidth="1"/>
    <col min="7" max="7" width="32" style="1" customWidth="1"/>
    <col min="8" max="8" width="17.85546875" style="1" customWidth="1"/>
    <col min="9" max="9" width="18.5703125" style="1" customWidth="1"/>
    <col min="10" max="16384" width="11.5703125" style="1"/>
  </cols>
  <sheetData>
    <row r="2" spans="1:9" ht="18.75" x14ac:dyDescent="0.3">
      <c r="B2" s="339" t="s">
        <v>984</v>
      </c>
      <c r="C2" s="78"/>
      <c r="D2" s="78"/>
      <c r="E2" s="78"/>
      <c r="F2" s="78"/>
      <c r="G2" s="78"/>
    </row>
    <row r="3" spans="1:9" ht="21" x14ac:dyDescent="0.35">
      <c r="B3" s="395" t="s">
        <v>995</v>
      </c>
      <c r="C3" s="396"/>
      <c r="D3" s="321"/>
      <c r="E3" s="321"/>
      <c r="F3" s="321"/>
      <c r="G3" s="321"/>
    </row>
    <row r="4" spans="1:9" s="396" customFormat="1" ht="15" customHeight="1" x14ac:dyDescent="0.25">
      <c r="A4" s="1"/>
      <c r="B4" s="1255" t="s">
        <v>1097</v>
      </c>
      <c r="C4" s="1255" t="s">
        <v>996</v>
      </c>
      <c r="D4" s="1255" t="s">
        <v>1106</v>
      </c>
      <c r="E4" s="1257" t="s">
        <v>1098</v>
      </c>
      <c r="F4" s="1258"/>
      <c r="G4" s="1255" t="s">
        <v>1099</v>
      </c>
      <c r="H4" s="1255" t="s">
        <v>1101</v>
      </c>
      <c r="I4" s="1253" t="s">
        <v>1102</v>
      </c>
    </row>
    <row r="5" spans="1:9" s="396" customFormat="1" ht="53.25" customHeight="1" x14ac:dyDescent="0.25">
      <c r="A5" s="1"/>
      <c r="B5" s="1256"/>
      <c r="C5" s="1256"/>
      <c r="D5" s="1256"/>
      <c r="E5" s="397"/>
      <c r="F5" s="398" t="s">
        <v>1103</v>
      </c>
      <c r="G5" s="1256"/>
      <c r="H5" s="1256"/>
      <c r="I5" s="1254"/>
    </row>
    <row r="6" spans="1:9" x14ac:dyDescent="0.25">
      <c r="B6" s="16" t="s">
        <v>7</v>
      </c>
      <c r="C6" s="16" t="s">
        <v>8</v>
      </c>
      <c r="D6" s="16" t="s">
        <v>9</v>
      </c>
      <c r="E6" s="40" t="s">
        <v>46</v>
      </c>
      <c r="F6" s="40" t="s">
        <v>47</v>
      </c>
      <c r="G6" s="40" t="s">
        <v>156</v>
      </c>
      <c r="H6" s="40" t="s">
        <v>157</v>
      </c>
      <c r="I6" s="40" t="s">
        <v>158</v>
      </c>
    </row>
    <row r="7" spans="1:9" x14ac:dyDescent="0.25">
      <c r="B7" s="1250"/>
      <c r="C7" s="399"/>
      <c r="D7" s="399"/>
      <c r="E7" s="221"/>
      <c r="F7" s="28"/>
      <c r="G7" s="28"/>
      <c r="H7" s="28"/>
      <c r="I7" s="28"/>
    </row>
    <row r="8" spans="1:9" x14ac:dyDescent="0.25">
      <c r="B8" s="1251"/>
      <c r="C8" s="400"/>
      <c r="D8" s="400"/>
      <c r="E8" s="221"/>
      <c r="F8" s="28"/>
      <c r="G8" s="28"/>
      <c r="H8" s="28"/>
      <c r="I8" s="28"/>
    </row>
    <row r="9" spans="1:9" x14ac:dyDescent="0.25">
      <c r="B9" s="1251"/>
      <c r="C9" s="400"/>
      <c r="D9" s="400"/>
      <c r="E9" s="221"/>
      <c r="F9" s="28"/>
      <c r="G9" s="28"/>
      <c r="H9" s="28"/>
      <c r="I9" s="28"/>
    </row>
    <row r="10" spans="1:9" x14ac:dyDescent="0.25">
      <c r="B10" s="1251"/>
      <c r="C10" s="399"/>
      <c r="D10" s="399"/>
      <c r="E10" s="221"/>
      <c r="F10" s="28"/>
      <c r="G10" s="28"/>
      <c r="H10" s="28"/>
      <c r="I10" s="28"/>
    </row>
    <row r="11" spans="1:9" x14ac:dyDescent="0.25">
      <c r="B11" s="1251"/>
      <c r="C11" s="399"/>
      <c r="D11" s="399"/>
      <c r="E11" s="221"/>
      <c r="F11" s="28"/>
      <c r="G11" s="28"/>
      <c r="H11" s="28"/>
      <c r="I11" s="28"/>
    </row>
    <row r="12" spans="1:9" x14ac:dyDescent="0.25">
      <c r="B12" s="1251"/>
      <c r="C12" s="399"/>
      <c r="D12" s="399"/>
      <c r="E12" s="28"/>
      <c r="F12" s="28"/>
      <c r="G12" s="28"/>
      <c r="H12" s="28"/>
      <c r="I12" s="28"/>
    </row>
    <row r="13" spans="1:9" x14ac:dyDescent="0.25">
      <c r="B13" s="1251"/>
      <c r="C13" s="399"/>
      <c r="D13" s="399"/>
      <c r="E13" s="28"/>
      <c r="F13" s="28"/>
      <c r="G13" s="28"/>
      <c r="H13" s="28"/>
      <c r="I13" s="28"/>
    </row>
    <row r="14" spans="1:9" x14ac:dyDescent="0.25">
      <c r="B14" s="1252"/>
      <c r="C14" s="400"/>
      <c r="D14" s="400"/>
      <c r="E14" s="28"/>
      <c r="F14" s="28"/>
      <c r="G14" s="28"/>
      <c r="H14" s="28"/>
      <c r="I14" s="28"/>
    </row>
    <row r="18" spans="1:9" x14ac:dyDescent="0.25">
      <c r="B18" s="395" t="s">
        <v>1029</v>
      </c>
    </row>
    <row r="19" spans="1:9" s="396" customFormat="1" ht="15" customHeight="1" x14ac:dyDescent="0.25">
      <c r="A19" s="1"/>
      <c r="B19" s="1255" t="s">
        <v>1097</v>
      </c>
      <c r="C19" s="1255" t="s">
        <v>996</v>
      </c>
      <c r="D19" s="1255" t="s">
        <v>1106</v>
      </c>
      <c r="E19" s="1257" t="s">
        <v>1105</v>
      </c>
      <c r="F19" s="1258"/>
      <c r="G19" s="1255" t="s">
        <v>1099</v>
      </c>
      <c r="H19" s="1255" t="s">
        <v>1101</v>
      </c>
      <c r="I19" s="1253" t="s">
        <v>1102</v>
      </c>
    </row>
    <row r="20" spans="1:9" s="396" customFormat="1" ht="57" customHeight="1" x14ac:dyDescent="0.25">
      <c r="A20" s="1"/>
      <c r="B20" s="1256"/>
      <c r="C20" s="1256"/>
      <c r="D20" s="1256"/>
      <c r="E20" s="397"/>
      <c r="F20" s="398" t="s">
        <v>1103</v>
      </c>
      <c r="G20" s="1256"/>
      <c r="H20" s="1256"/>
      <c r="I20" s="1254"/>
    </row>
    <row r="21" spans="1:9" x14ac:dyDescent="0.25">
      <c r="B21" s="16" t="s">
        <v>7</v>
      </c>
      <c r="C21" s="16" t="s">
        <v>8</v>
      </c>
      <c r="D21" s="16" t="s">
        <v>9</v>
      </c>
      <c r="E21" s="40" t="s">
        <v>46</v>
      </c>
      <c r="F21" s="40" t="s">
        <v>47</v>
      </c>
      <c r="G21" s="40" t="s">
        <v>156</v>
      </c>
      <c r="H21" s="40" t="s">
        <v>157</v>
      </c>
      <c r="I21" s="40" t="s">
        <v>158</v>
      </c>
    </row>
    <row r="22" spans="1:9" x14ac:dyDescent="0.25">
      <c r="B22" s="1250"/>
      <c r="C22" s="399"/>
      <c r="D22" s="399"/>
      <c r="E22" s="221"/>
      <c r="F22" s="28"/>
      <c r="G22" s="28"/>
      <c r="H22" s="28"/>
      <c r="I22" s="28"/>
    </row>
    <row r="23" spans="1:9" x14ac:dyDescent="0.25">
      <c r="B23" s="1251"/>
      <c r="C23" s="400"/>
      <c r="D23" s="400"/>
      <c r="E23" s="221"/>
      <c r="F23" s="28"/>
      <c r="G23" s="28"/>
      <c r="H23" s="28"/>
      <c r="I23" s="28"/>
    </row>
    <row r="24" spans="1:9" x14ac:dyDescent="0.25">
      <c r="B24" s="1251"/>
      <c r="C24" s="400"/>
      <c r="D24" s="400"/>
      <c r="E24" s="221"/>
      <c r="F24" s="28"/>
      <c r="G24" s="28"/>
      <c r="H24" s="28"/>
      <c r="I24" s="28"/>
    </row>
    <row r="25" spans="1:9" x14ac:dyDescent="0.25">
      <c r="B25" s="1251"/>
      <c r="C25" s="399"/>
      <c r="D25" s="399"/>
      <c r="E25" s="221"/>
      <c r="F25" s="28"/>
      <c r="G25" s="28"/>
      <c r="H25" s="28"/>
      <c r="I25" s="28"/>
    </row>
    <row r="26" spans="1:9" x14ac:dyDescent="0.25">
      <c r="B26" s="1251"/>
      <c r="C26" s="399"/>
      <c r="D26" s="399"/>
      <c r="E26" s="221"/>
      <c r="F26" s="28"/>
      <c r="G26" s="28"/>
      <c r="H26" s="28"/>
      <c r="I26" s="28"/>
    </row>
    <row r="27" spans="1:9" x14ac:dyDescent="0.25">
      <c r="B27" s="1251"/>
      <c r="C27" s="399"/>
      <c r="D27" s="399"/>
      <c r="E27" s="28"/>
      <c r="F27" s="28"/>
      <c r="G27" s="28"/>
      <c r="H27" s="28"/>
      <c r="I27" s="28"/>
    </row>
    <row r="28" spans="1:9" x14ac:dyDescent="0.25">
      <c r="B28" s="1251"/>
      <c r="C28" s="399"/>
      <c r="D28" s="399"/>
      <c r="E28" s="28"/>
      <c r="F28" s="28"/>
      <c r="G28" s="28"/>
      <c r="H28" s="28"/>
      <c r="I28" s="28"/>
    </row>
    <row r="29" spans="1:9" x14ac:dyDescent="0.25">
      <c r="B29" s="1252"/>
      <c r="C29" s="400"/>
      <c r="D29" s="400"/>
      <c r="E29" s="28"/>
      <c r="F29" s="28"/>
      <c r="G29" s="28"/>
      <c r="H29" s="28"/>
      <c r="I29" s="28"/>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7" orientation="landscape" r:id="rId1"/>
  <headerFooter>
    <oddHeader>&amp;CEN
Annex XXI</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19B04-371B-438C-A5B6-C4A30C1E920B}">
  <sheetPr codeName="Sheet70">
    <pageSetUpPr fitToPage="1"/>
  </sheetPr>
  <dimension ref="A1:H78"/>
  <sheetViews>
    <sheetView workbookViewId="0"/>
  </sheetViews>
  <sheetFormatPr defaultColWidth="9.140625" defaultRowHeight="15" x14ac:dyDescent="0.25"/>
  <cols>
    <col min="1" max="1" width="14.7109375" style="1" customWidth="1"/>
    <col min="2" max="2" width="16.5703125" style="1" customWidth="1"/>
    <col min="3" max="3" width="16.85546875" style="1" customWidth="1"/>
    <col min="4" max="4" width="17.7109375" style="1" customWidth="1"/>
    <col min="5" max="5" width="16.140625" style="1" customWidth="1"/>
    <col min="6" max="6" width="23.7109375" style="1" customWidth="1"/>
    <col min="7" max="7" width="17.140625" style="1" customWidth="1"/>
    <col min="8" max="8" width="18.28515625" style="1" customWidth="1"/>
    <col min="9" max="16384" width="9.140625" style="1"/>
  </cols>
  <sheetData>
    <row r="1" spans="1:8" ht="21" x14ac:dyDescent="0.35">
      <c r="A1" s="339" t="s">
        <v>1107</v>
      </c>
      <c r="B1" s="352"/>
      <c r="C1" s="352"/>
      <c r="D1" s="352"/>
      <c r="E1" s="352"/>
      <c r="F1" s="352"/>
      <c r="G1" s="321"/>
      <c r="H1" s="321"/>
    </row>
    <row r="3" spans="1:8" x14ac:dyDescent="0.25">
      <c r="A3" s="13" t="s">
        <v>1108</v>
      </c>
    </row>
    <row r="4" spans="1:8" x14ac:dyDescent="0.25">
      <c r="A4" s="1263" t="s">
        <v>1109</v>
      </c>
      <c r="B4" s="1263"/>
      <c r="C4" s="1263"/>
      <c r="D4" s="1263"/>
      <c r="E4" s="1263"/>
      <c r="F4" s="1263"/>
      <c r="G4" s="1263"/>
      <c r="H4" s="1263"/>
    </row>
    <row r="5" spans="1:8" ht="30" x14ac:dyDescent="0.25">
      <c r="A5" s="1264" t="s">
        <v>1110</v>
      </c>
      <c r="B5" s="1264" t="s">
        <v>1111</v>
      </c>
      <c r="C5" s="10" t="s">
        <v>1112</v>
      </c>
      <c r="D5" s="10" t="s">
        <v>1113</v>
      </c>
      <c r="E5" s="217" t="s">
        <v>755</v>
      </c>
      <c r="F5" s="217" t="s">
        <v>106</v>
      </c>
      <c r="G5" s="217" t="s">
        <v>1087</v>
      </c>
      <c r="H5" s="217" t="s">
        <v>1007</v>
      </c>
    </row>
    <row r="6" spans="1:8" x14ac:dyDescent="0.25">
      <c r="A6" s="1265"/>
      <c r="B6" s="1265"/>
      <c r="C6" s="16" t="s">
        <v>7</v>
      </c>
      <c r="D6" s="16" t="s">
        <v>8</v>
      </c>
      <c r="E6" s="16" t="s">
        <v>9</v>
      </c>
      <c r="F6" s="16" t="s">
        <v>46</v>
      </c>
      <c r="G6" s="16" t="s">
        <v>47</v>
      </c>
      <c r="H6" s="16" t="s">
        <v>156</v>
      </c>
    </row>
    <row r="7" spans="1:8" ht="30" x14ac:dyDescent="0.25">
      <c r="A7" s="1000" t="s">
        <v>1114</v>
      </c>
      <c r="B7" s="221" t="s">
        <v>1115</v>
      </c>
      <c r="C7" s="221"/>
      <c r="D7" s="221"/>
      <c r="E7" s="404">
        <v>0.5</v>
      </c>
      <c r="F7" s="221"/>
      <c r="G7" s="221"/>
      <c r="H7" s="221"/>
    </row>
    <row r="8" spans="1:8" ht="30" x14ac:dyDescent="0.25">
      <c r="A8" s="1000"/>
      <c r="B8" s="221" t="s">
        <v>1116</v>
      </c>
      <c r="C8" s="221"/>
      <c r="D8" s="221"/>
      <c r="E8" s="404">
        <v>0.7</v>
      </c>
      <c r="F8" s="221"/>
      <c r="G8" s="221"/>
      <c r="H8" s="221"/>
    </row>
    <row r="9" spans="1:8" ht="30" x14ac:dyDescent="0.25">
      <c r="A9" s="1000" t="s">
        <v>1117</v>
      </c>
      <c r="B9" s="221" t="s">
        <v>1115</v>
      </c>
      <c r="C9" s="221"/>
      <c r="D9" s="221"/>
      <c r="E9" s="404">
        <v>0.7</v>
      </c>
      <c r="F9" s="221"/>
      <c r="G9" s="221"/>
      <c r="H9" s="221"/>
    </row>
    <row r="10" spans="1:8" ht="30" x14ac:dyDescent="0.25">
      <c r="A10" s="1000"/>
      <c r="B10" s="221" t="s">
        <v>1116</v>
      </c>
      <c r="C10" s="221"/>
      <c r="D10" s="221"/>
      <c r="E10" s="404">
        <v>0.9</v>
      </c>
      <c r="F10" s="221"/>
      <c r="G10" s="221"/>
      <c r="H10" s="221"/>
    </row>
    <row r="11" spans="1:8" ht="30" x14ac:dyDescent="0.25">
      <c r="A11" s="1000" t="s">
        <v>1118</v>
      </c>
      <c r="B11" s="221" t="s">
        <v>1115</v>
      </c>
      <c r="C11" s="221"/>
      <c r="D11" s="221"/>
      <c r="E11" s="404">
        <v>1.1499999999999999</v>
      </c>
      <c r="F11" s="221"/>
      <c r="G11" s="221"/>
      <c r="H11" s="221"/>
    </row>
    <row r="12" spans="1:8" ht="30" x14ac:dyDescent="0.25">
      <c r="A12" s="1000"/>
      <c r="B12" s="221" t="s">
        <v>1116</v>
      </c>
      <c r="C12" s="221"/>
      <c r="D12" s="221"/>
      <c r="E12" s="404">
        <v>1.1499999999999999</v>
      </c>
      <c r="F12" s="221"/>
      <c r="G12" s="221"/>
      <c r="H12" s="221"/>
    </row>
    <row r="13" spans="1:8" ht="30" x14ac:dyDescent="0.25">
      <c r="A13" s="1000" t="s">
        <v>1119</v>
      </c>
      <c r="B13" s="221" t="s">
        <v>1115</v>
      </c>
      <c r="C13" s="221"/>
      <c r="D13" s="221"/>
      <c r="E13" s="404">
        <v>2.5</v>
      </c>
      <c r="F13" s="221"/>
      <c r="G13" s="221"/>
      <c r="H13" s="221"/>
    </row>
    <row r="14" spans="1:8" ht="30" x14ac:dyDescent="0.25">
      <c r="A14" s="1000"/>
      <c r="B14" s="221" t="s">
        <v>1116</v>
      </c>
      <c r="C14" s="221"/>
      <c r="D14" s="221"/>
      <c r="E14" s="404">
        <v>2.5</v>
      </c>
      <c r="F14" s="221"/>
      <c r="G14" s="221"/>
      <c r="H14" s="221"/>
    </row>
    <row r="15" spans="1:8" ht="30" x14ac:dyDescent="0.25">
      <c r="A15" s="1000" t="s">
        <v>1120</v>
      </c>
      <c r="B15" s="221" t="s">
        <v>1115</v>
      </c>
      <c r="C15" s="221"/>
      <c r="D15" s="221"/>
      <c r="E15" s="405" t="s">
        <v>1121</v>
      </c>
      <c r="F15" s="221"/>
      <c r="G15" s="221"/>
      <c r="H15" s="221"/>
    </row>
    <row r="16" spans="1:8" ht="30" x14ac:dyDescent="0.25">
      <c r="A16" s="1000"/>
      <c r="B16" s="221" t="s">
        <v>1116</v>
      </c>
      <c r="C16" s="221"/>
      <c r="D16" s="221"/>
      <c r="E16" s="405" t="s">
        <v>1121</v>
      </c>
      <c r="F16" s="221"/>
      <c r="G16" s="221"/>
      <c r="H16" s="221"/>
    </row>
    <row r="17" spans="1:8" ht="30" x14ac:dyDescent="0.25">
      <c r="A17" s="1000" t="s">
        <v>45</v>
      </c>
      <c r="B17" s="221" t="s">
        <v>1115</v>
      </c>
      <c r="C17" s="221"/>
      <c r="D17" s="221"/>
      <c r="E17" s="221"/>
      <c r="F17" s="221"/>
      <c r="G17" s="221"/>
      <c r="H17" s="221"/>
    </row>
    <row r="18" spans="1:8" ht="30" x14ac:dyDescent="0.25">
      <c r="A18" s="1000"/>
      <c r="B18" s="221" t="s">
        <v>1116</v>
      </c>
      <c r="C18" s="221"/>
      <c r="D18" s="221"/>
      <c r="E18" s="221"/>
      <c r="F18" s="221"/>
      <c r="G18" s="221"/>
      <c r="H18" s="221"/>
    </row>
    <row r="20" spans="1:8" x14ac:dyDescent="0.25">
      <c r="A20" s="13" t="s">
        <v>1122</v>
      </c>
    </row>
    <row r="21" spans="1:8" x14ac:dyDescent="0.25">
      <c r="A21" s="1263" t="s">
        <v>1123</v>
      </c>
      <c r="B21" s="1263"/>
      <c r="C21" s="1263"/>
      <c r="D21" s="1263"/>
      <c r="E21" s="1263"/>
      <c r="F21" s="1263"/>
      <c r="G21" s="1263"/>
      <c r="H21" s="1263"/>
    </row>
    <row r="22" spans="1:8" ht="30" x14ac:dyDescent="0.25">
      <c r="A22" s="1264" t="s">
        <v>1110</v>
      </c>
      <c r="B22" s="1264" t="s">
        <v>1111</v>
      </c>
      <c r="C22" s="10" t="s">
        <v>1112</v>
      </c>
      <c r="D22" s="10" t="s">
        <v>1113</v>
      </c>
      <c r="E22" s="217" t="s">
        <v>755</v>
      </c>
      <c r="F22" s="217" t="s">
        <v>106</v>
      </c>
      <c r="G22" s="217" t="s">
        <v>1087</v>
      </c>
      <c r="H22" s="217" t="s">
        <v>1007</v>
      </c>
    </row>
    <row r="23" spans="1:8" x14ac:dyDescent="0.25">
      <c r="A23" s="1265"/>
      <c r="B23" s="1265"/>
      <c r="C23" s="16" t="s">
        <v>7</v>
      </c>
      <c r="D23" s="16" t="s">
        <v>8</v>
      </c>
      <c r="E23" s="16" t="s">
        <v>9</v>
      </c>
      <c r="F23" s="16" t="s">
        <v>46</v>
      </c>
      <c r="G23" s="16" t="s">
        <v>47</v>
      </c>
      <c r="H23" s="16" t="s">
        <v>156</v>
      </c>
    </row>
    <row r="24" spans="1:8" ht="30" x14ac:dyDescent="0.25">
      <c r="A24" s="1000" t="s">
        <v>1114</v>
      </c>
      <c r="B24" s="221" t="s">
        <v>1115</v>
      </c>
      <c r="C24" s="221"/>
      <c r="D24" s="221"/>
      <c r="E24" s="404">
        <v>0.5</v>
      </c>
      <c r="F24" s="221"/>
      <c r="G24" s="221"/>
      <c r="H24" s="221"/>
    </row>
    <row r="25" spans="1:8" ht="30" x14ac:dyDescent="0.25">
      <c r="A25" s="1000"/>
      <c r="B25" s="221" t="s">
        <v>1116</v>
      </c>
      <c r="C25" s="221"/>
      <c r="D25" s="221"/>
      <c r="E25" s="404">
        <v>0.7</v>
      </c>
      <c r="F25" s="221"/>
      <c r="G25" s="221"/>
      <c r="H25" s="221"/>
    </row>
    <row r="26" spans="1:8" ht="30" x14ac:dyDescent="0.25">
      <c r="A26" s="1000" t="s">
        <v>1117</v>
      </c>
      <c r="B26" s="221" t="s">
        <v>1115</v>
      </c>
      <c r="C26" s="221"/>
      <c r="D26" s="221"/>
      <c r="E26" s="404">
        <v>0.7</v>
      </c>
      <c r="F26" s="221"/>
      <c r="G26" s="221"/>
      <c r="H26" s="221"/>
    </row>
    <row r="27" spans="1:8" ht="30" x14ac:dyDescent="0.25">
      <c r="A27" s="1000"/>
      <c r="B27" s="221" t="s">
        <v>1116</v>
      </c>
      <c r="C27" s="221"/>
      <c r="D27" s="221"/>
      <c r="E27" s="404">
        <v>0.9</v>
      </c>
      <c r="F27" s="221"/>
      <c r="G27" s="221"/>
      <c r="H27" s="221"/>
    </row>
    <row r="28" spans="1:8" ht="30" x14ac:dyDescent="0.25">
      <c r="A28" s="1000" t="s">
        <v>1118</v>
      </c>
      <c r="B28" s="221" t="s">
        <v>1115</v>
      </c>
      <c r="C28" s="221"/>
      <c r="D28" s="221"/>
      <c r="E28" s="404">
        <v>1.1499999999999999</v>
      </c>
      <c r="F28" s="221"/>
      <c r="G28" s="221"/>
      <c r="H28" s="221"/>
    </row>
    <row r="29" spans="1:8" ht="30" x14ac:dyDescent="0.25">
      <c r="A29" s="1000"/>
      <c r="B29" s="221" t="s">
        <v>1116</v>
      </c>
      <c r="C29" s="221"/>
      <c r="D29" s="221"/>
      <c r="E29" s="404">
        <v>1.1499999999999999</v>
      </c>
      <c r="F29" s="221"/>
      <c r="G29" s="221"/>
      <c r="H29" s="221"/>
    </row>
    <row r="30" spans="1:8" ht="30" x14ac:dyDescent="0.25">
      <c r="A30" s="1000" t="s">
        <v>1119</v>
      </c>
      <c r="B30" s="221" t="s">
        <v>1115</v>
      </c>
      <c r="C30" s="221"/>
      <c r="D30" s="221"/>
      <c r="E30" s="404">
        <v>2.5</v>
      </c>
      <c r="F30" s="221"/>
      <c r="G30" s="221"/>
      <c r="H30" s="221"/>
    </row>
    <row r="31" spans="1:8" ht="30" x14ac:dyDescent="0.25">
      <c r="A31" s="1000"/>
      <c r="B31" s="221" t="s">
        <v>1116</v>
      </c>
      <c r="C31" s="221"/>
      <c r="D31" s="221"/>
      <c r="E31" s="404">
        <v>2.5</v>
      </c>
      <c r="F31" s="221"/>
      <c r="G31" s="221"/>
      <c r="H31" s="221"/>
    </row>
    <row r="32" spans="1:8" ht="30" x14ac:dyDescent="0.25">
      <c r="A32" s="1000" t="s">
        <v>1120</v>
      </c>
      <c r="B32" s="221" t="s">
        <v>1115</v>
      </c>
      <c r="C32" s="221"/>
      <c r="D32" s="221"/>
      <c r="E32" s="405" t="s">
        <v>1121</v>
      </c>
      <c r="F32" s="221"/>
      <c r="G32" s="221"/>
      <c r="H32" s="221"/>
    </row>
    <row r="33" spans="1:8" ht="30" x14ac:dyDescent="0.25">
      <c r="A33" s="1000"/>
      <c r="B33" s="221" t="s">
        <v>1116</v>
      </c>
      <c r="C33" s="221"/>
      <c r="D33" s="221"/>
      <c r="E33" s="405" t="s">
        <v>1121</v>
      </c>
      <c r="F33" s="221"/>
      <c r="G33" s="221"/>
      <c r="H33" s="221"/>
    </row>
    <row r="34" spans="1:8" ht="30" x14ac:dyDescent="0.25">
      <c r="A34" s="1000" t="s">
        <v>45</v>
      </c>
      <c r="B34" s="221" t="s">
        <v>1115</v>
      </c>
      <c r="C34" s="221"/>
      <c r="D34" s="221"/>
      <c r="E34" s="221"/>
      <c r="F34" s="221"/>
      <c r="G34" s="221"/>
      <c r="H34" s="221"/>
    </row>
    <row r="35" spans="1:8" ht="30" x14ac:dyDescent="0.25">
      <c r="A35" s="1000"/>
      <c r="B35" s="221" t="s">
        <v>1116</v>
      </c>
      <c r="C35" s="221"/>
      <c r="D35" s="221"/>
      <c r="E35" s="221"/>
      <c r="F35" s="221"/>
      <c r="G35" s="221"/>
      <c r="H35" s="221"/>
    </row>
    <row r="37" spans="1:8" x14ac:dyDescent="0.25">
      <c r="A37" s="13" t="s">
        <v>1124</v>
      </c>
    </row>
    <row r="38" spans="1:8" x14ac:dyDescent="0.25">
      <c r="A38" s="1263" t="s">
        <v>1125</v>
      </c>
      <c r="B38" s="1263"/>
      <c r="C38" s="1263"/>
      <c r="D38" s="1263"/>
      <c r="E38" s="1263"/>
      <c r="F38" s="1263"/>
      <c r="G38" s="1263"/>
      <c r="H38" s="1263"/>
    </row>
    <row r="39" spans="1:8" ht="30" x14ac:dyDescent="0.25">
      <c r="A39" s="1261" t="s">
        <v>1110</v>
      </c>
      <c r="B39" s="1261" t="s">
        <v>1111</v>
      </c>
      <c r="C39" s="406" t="s">
        <v>1112</v>
      </c>
      <c r="D39" s="406" t="s">
        <v>1113</v>
      </c>
      <c r="E39" s="407" t="s">
        <v>755</v>
      </c>
      <c r="F39" s="407" t="s">
        <v>106</v>
      </c>
      <c r="G39" s="407" t="s">
        <v>1087</v>
      </c>
      <c r="H39" s="407" t="s">
        <v>1007</v>
      </c>
    </row>
    <row r="40" spans="1:8" x14ac:dyDescent="0.25">
      <c r="A40" s="1262"/>
      <c r="B40" s="1262"/>
      <c r="C40" s="405" t="s">
        <v>7</v>
      </c>
      <c r="D40" s="405" t="s">
        <v>8</v>
      </c>
      <c r="E40" s="405" t="s">
        <v>9</v>
      </c>
      <c r="F40" s="405" t="s">
        <v>46</v>
      </c>
      <c r="G40" s="405" t="s">
        <v>47</v>
      </c>
      <c r="H40" s="405" t="s">
        <v>156</v>
      </c>
    </row>
    <row r="41" spans="1:8" ht="30" x14ac:dyDescent="0.25">
      <c r="A41" s="1000" t="s">
        <v>1114</v>
      </c>
      <c r="B41" s="221" t="s">
        <v>1115</v>
      </c>
      <c r="C41" s="221"/>
      <c r="D41" s="221"/>
      <c r="E41" s="404">
        <v>0.5</v>
      </c>
      <c r="F41" s="221"/>
      <c r="G41" s="221"/>
      <c r="H41" s="221"/>
    </row>
    <row r="42" spans="1:8" ht="30" x14ac:dyDescent="0.25">
      <c r="A42" s="1000"/>
      <c r="B42" s="221" t="s">
        <v>1116</v>
      </c>
      <c r="C42" s="221"/>
      <c r="D42" s="221"/>
      <c r="E42" s="404">
        <v>0.7</v>
      </c>
      <c r="F42" s="221"/>
      <c r="G42" s="221"/>
      <c r="H42" s="221"/>
    </row>
    <row r="43" spans="1:8" ht="30" x14ac:dyDescent="0.25">
      <c r="A43" s="1000" t="s">
        <v>1117</v>
      </c>
      <c r="B43" s="221" t="s">
        <v>1115</v>
      </c>
      <c r="C43" s="221"/>
      <c r="D43" s="221"/>
      <c r="E43" s="404">
        <v>0.7</v>
      </c>
      <c r="F43" s="221"/>
      <c r="G43" s="221"/>
      <c r="H43" s="221"/>
    </row>
    <row r="44" spans="1:8" ht="30" x14ac:dyDescent="0.25">
      <c r="A44" s="1000"/>
      <c r="B44" s="221" t="s">
        <v>1116</v>
      </c>
      <c r="C44" s="221"/>
      <c r="D44" s="221"/>
      <c r="E44" s="404">
        <v>0.9</v>
      </c>
      <c r="F44" s="221"/>
      <c r="G44" s="221"/>
      <c r="H44" s="221"/>
    </row>
    <row r="45" spans="1:8" ht="30" x14ac:dyDescent="0.25">
      <c r="A45" s="1000" t="s">
        <v>1118</v>
      </c>
      <c r="B45" s="221" t="s">
        <v>1115</v>
      </c>
      <c r="C45" s="221"/>
      <c r="D45" s="221"/>
      <c r="E45" s="404">
        <v>1.1499999999999999</v>
      </c>
      <c r="F45" s="221"/>
      <c r="G45" s="221"/>
      <c r="H45" s="221"/>
    </row>
    <row r="46" spans="1:8" ht="30" x14ac:dyDescent="0.25">
      <c r="A46" s="1000"/>
      <c r="B46" s="221" t="s">
        <v>1116</v>
      </c>
      <c r="C46" s="221"/>
      <c r="D46" s="221"/>
      <c r="E46" s="404">
        <v>1.1499999999999999</v>
      </c>
      <c r="F46" s="221"/>
      <c r="G46" s="221"/>
      <c r="H46" s="221"/>
    </row>
    <row r="47" spans="1:8" ht="30" x14ac:dyDescent="0.25">
      <c r="A47" s="1000" t="s">
        <v>1119</v>
      </c>
      <c r="B47" s="221" t="s">
        <v>1115</v>
      </c>
      <c r="C47" s="221"/>
      <c r="D47" s="221"/>
      <c r="E47" s="404">
        <v>2.5</v>
      </c>
      <c r="F47" s="221"/>
      <c r="G47" s="221"/>
      <c r="H47" s="221"/>
    </row>
    <row r="48" spans="1:8" ht="30" x14ac:dyDescent="0.25">
      <c r="A48" s="1000"/>
      <c r="B48" s="221" t="s">
        <v>1116</v>
      </c>
      <c r="C48" s="221"/>
      <c r="D48" s="221"/>
      <c r="E48" s="404">
        <v>2.5</v>
      </c>
      <c r="F48" s="221"/>
      <c r="G48" s="221"/>
      <c r="H48" s="221"/>
    </row>
    <row r="49" spans="1:8" ht="30" x14ac:dyDescent="0.25">
      <c r="A49" s="1000" t="s">
        <v>1120</v>
      </c>
      <c r="B49" s="221" t="s">
        <v>1115</v>
      </c>
      <c r="C49" s="221"/>
      <c r="D49" s="221"/>
      <c r="E49" s="405" t="s">
        <v>1121</v>
      </c>
      <c r="F49" s="221"/>
      <c r="G49" s="221"/>
      <c r="H49" s="221"/>
    </row>
    <row r="50" spans="1:8" ht="30" x14ac:dyDescent="0.25">
      <c r="A50" s="1000"/>
      <c r="B50" s="221" t="s">
        <v>1116</v>
      </c>
      <c r="C50" s="221"/>
      <c r="D50" s="221"/>
      <c r="E50" s="405" t="s">
        <v>1121</v>
      </c>
      <c r="F50" s="221"/>
      <c r="G50" s="221"/>
      <c r="H50" s="221"/>
    </row>
    <row r="51" spans="1:8" ht="30" x14ac:dyDescent="0.25">
      <c r="A51" s="1000" t="s">
        <v>45</v>
      </c>
      <c r="B51" s="221" t="s">
        <v>1115</v>
      </c>
      <c r="C51" s="221"/>
      <c r="D51" s="221"/>
      <c r="E51" s="221"/>
      <c r="F51" s="221"/>
      <c r="G51" s="221"/>
      <c r="H51" s="221"/>
    </row>
    <row r="52" spans="1:8" ht="30" x14ac:dyDescent="0.25">
      <c r="A52" s="1000"/>
      <c r="B52" s="221" t="s">
        <v>1116</v>
      </c>
      <c r="C52" s="221"/>
      <c r="D52" s="221"/>
      <c r="E52" s="221"/>
      <c r="F52" s="221"/>
      <c r="G52" s="221"/>
      <c r="H52" s="221"/>
    </row>
    <row r="54" spans="1:8" x14ac:dyDescent="0.25">
      <c r="A54" s="13" t="s">
        <v>1126</v>
      </c>
    </row>
    <row r="55" spans="1:8" x14ac:dyDescent="0.25">
      <c r="A55" s="1263" t="s">
        <v>1127</v>
      </c>
      <c r="B55" s="1263"/>
      <c r="C55" s="1263"/>
      <c r="D55" s="1263"/>
      <c r="E55" s="1263"/>
      <c r="F55" s="1263"/>
      <c r="G55" s="1263"/>
      <c r="H55" s="1263"/>
    </row>
    <row r="56" spans="1:8" ht="30" x14ac:dyDescent="0.25">
      <c r="A56" s="1261" t="s">
        <v>1110</v>
      </c>
      <c r="B56" s="1261" t="s">
        <v>1111</v>
      </c>
      <c r="C56" s="406" t="s">
        <v>1112</v>
      </c>
      <c r="D56" s="406" t="s">
        <v>1113</v>
      </c>
      <c r="E56" s="407" t="s">
        <v>755</v>
      </c>
      <c r="F56" s="407" t="s">
        <v>106</v>
      </c>
      <c r="G56" s="407" t="s">
        <v>1087</v>
      </c>
      <c r="H56" s="407" t="s">
        <v>1007</v>
      </c>
    </row>
    <row r="57" spans="1:8" x14ac:dyDescent="0.25">
      <c r="A57" s="1262"/>
      <c r="B57" s="1262"/>
      <c r="C57" s="405" t="s">
        <v>7</v>
      </c>
      <c r="D57" s="405" t="s">
        <v>8</v>
      </c>
      <c r="E57" s="405" t="s">
        <v>9</v>
      </c>
      <c r="F57" s="405" t="s">
        <v>46</v>
      </c>
      <c r="G57" s="405" t="s">
        <v>47</v>
      </c>
      <c r="H57" s="405" t="s">
        <v>156</v>
      </c>
    </row>
    <row r="58" spans="1:8" ht="30" x14ac:dyDescent="0.25">
      <c r="A58" s="1000" t="s">
        <v>1114</v>
      </c>
      <c r="B58" s="221" t="s">
        <v>1115</v>
      </c>
      <c r="C58" s="221"/>
      <c r="D58" s="221"/>
      <c r="E58" s="404">
        <v>0.5</v>
      </c>
      <c r="F58" s="221"/>
      <c r="G58" s="221"/>
      <c r="H58" s="221"/>
    </row>
    <row r="59" spans="1:8" ht="30" x14ac:dyDescent="0.25">
      <c r="A59" s="1000"/>
      <c r="B59" s="221" t="s">
        <v>1116</v>
      </c>
      <c r="C59" s="221"/>
      <c r="D59" s="221"/>
      <c r="E59" s="404">
        <v>0.7</v>
      </c>
      <c r="F59" s="221"/>
      <c r="G59" s="221"/>
      <c r="H59" s="221"/>
    </row>
    <row r="60" spans="1:8" ht="30" x14ac:dyDescent="0.25">
      <c r="A60" s="1000" t="s">
        <v>1117</v>
      </c>
      <c r="B60" s="221" t="s">
        <v>1115</v>
      </c>
      <c r="C60" s="221"/>
      <c r="D60" s="221"/>
      <c r="E60" s="404">
        <v>0.7</v>
      </c>
      <c r="F60" s="221"/>
      <c r="G60" s="221"/>
      <c r="H60" s="221"/>
    </row>
    <row r="61" spans="1:8" ht="30" x14ac:dyDescent="0.25">
      <c r="A61" s="1000"/>
      <c r="B61" s="221" t="s">
        <v>1116</v>
      </c>
      <c r="C61" s="221"/>
      <c r="D61" s="221"/>
      <c r="E61" s="404">
        <v>0.9</v>
      </c>
      <c r="F61" s="221"/>
      <c r="G61" s="221"/>
      <c r="H61" s="221"/>
    </row>
    <row r="62" spans="1:8" ht="30" x14ac:dyDescent="0.25">
      <c r="A62" s="1000" t="s">
        <v>1118</v>
      </c>
      <c r="B62" s="221" t="s">
        <v>1115</v>
      </c>
      <c r="C62" s="221"/>
      <c r="D62" s="221"/>
      <c r="E62" s="404">
        <v>1.1499999999999999</v>
      </c>
      <c r="F62" s="221"/>
      <c r="G62" s="221"/>
      <c r="H62" s="221"/>
    </row>
    <row r="63" spans="1:8" ht="30" x14ac:dyDescent="0.25">
      <c r="A63" s="1000"/>
      <c r="B63" s="221" t="s">
        <v>1116</v>
      </c>
      <c r="C63" s="221"/>
      <c r="D63" s="221"/>
      <c r="E63" s="404">
        <v>1.1499999999999999</v>
      </c>
      <c r="F63" s="221"/>
      <c r="G63" s="221"/>
      <c r="H63" s="221"/>
    </row>
    <row r="64" spans="1:8" ht="30" x14ac:dyDescent="0.25">
      <c r="A64" s="1000" t="s">
        <v>1119</v>
      </c>
      <c r="B64" s="221" t="s">
        <v>1115</v>
      </c>
      <c r="C64" s="221"/>
      <c r="D64" s="221"/>
      <c r="E64" s="404">
        <v>2.5</v>
      </c>
      <c r="F64" s="221"/>
      <c r="G64" s="221"/>
      <c r="H64" s="221"/>
    </row>
    <row r="65" spans="1:8" ht="30" x14ac:dyDescent="0.25">
      <c r="A65" s="1000"/>
      <c r="B65" s="221" t="s">
        <v>1116</v>
      </c>
      <c r="C65" s="221"/>
      <c r="D65" s="221"/>
      <c r="E65" s="404">
        <v>2.5</v>
      </c>
      <c r="F65" s="221"/>
      <c r="G65" s="221"/>
      <c r="H65" s="221"/>
    </row>
    <row r="66" spans="1:8" ht="30" x14ac:dyDescent="0.25">
      <c r="A66" s="1000" t="s">
        <v>1120</v>
      </c>
      <c r="B66" s="221" t="s">
        <v>1115</v>
      </c>
      <c r="C66" s="221"/>
      <c r="D66" s="221"/>
      <c r="E66" s="405" t="s">
        <v>1121</v>
      </c>
      <c r="F66" s="221"/>
      <c r="G66" s="221"/>
      <c r="H66" s="221"/>
    </row>
    <row r="67" spans="1:8" ht="30" x14ac:dyDescent="0.25">
      <c r="A67" s="1000"/>
      <c r="B67" s="221" t="s">
        <v>1116</v>
      </c>
      <c r="C67" s="221"/>
      <c r="D67" s="221"/>
      <c r="E67" s="405" t="s">
        <v>1121</v>
      </c>
      <c r="F67" s="221"/>
      <c r="G67" s="221"/>
      <c r="H67" s="221"/>
    </row>
    <row r="68" spans="1:8" ht="30" x14ac:dyDescent="0.25">
      <c r="A68" s="1000" t="s">
        <v>45</v>
      </c>
      <c r="B68" s="221" t="s">
        <v>1115</v>
      </c>
      <c r="C68" s="221"/>
      <c r="D68" s="221"/>
      <c r="E68" s="221"/>
      <c r="F68" s="221"/>
      <c r="G68" s="221"/>
      <c r="H68" s="221"/>
    </row>
    <row r="69" spans="1:8" ht="30" x14ac:dyDescent="0.25">
      <c r="A69" s="1000"/>
      <c r="B69" s="221" t="s">
        <v>1116</v>
      </c>
      <c r="C69" s="221"/>
      <c r="D69" s="221"/>
      <c r="E69" s="221"/>
      <c r="F69" s="221"/>
      <c r="G69" s="221"/>
      <c r="H69" s="221"/>
    </row>
    <row r="71" spans="1:8" x14ac:dyDescent="0.25">
      <c r="A71" s="13" t="s">
        <v>1128</v>
      </c>
    </row>
    <row r="72" spans="1:8" x14ac:dyDescent="0.25">
      <c r="A72" s="1070" t="s">
        <v>1129</v>
      </c>
      <c r="B72" s="1070"/>
      <c r="C72" s="1070"/>
      <c r="D72" s="1070"/>
      <c r="E72" s="1070"/>
      <c r="F72" s="1070"/>
      <c r="G72" s="1070"/>
    </row>
    <row r="73" spans="1:8" ht="30" x14ac:dyDescent="0.25">
      <c r="A73" s="1261" t="s">
        <v>1130</v>
      </c>
      <c r="B73" s="10" t="s">
        <v>1112</v>
      </c>
      <c r="C73" s="10" t="s">
        <v>1113</v>
      </c>
      <c r="D73" s="217" t="s">
        <v>755</v>
      </c>
      <c r="E73" s="217" t="s">
        <v>106</v>
      </c>
      <c r="F73" s="217" t="s">
        <v>1087</v>
      </c>
      <c r="G73" s="217" t="s">
        <v>1007</v>
      </c>
    </row>
    <row r="74" spans="1:8" x14ac:dyDescent="0.25">
      <c r="A74" s="1262"/>
      <c r="B74" s="405" t="s">
        <v>7</v>
      </c>
      <c r="C74" s="405" t="s">
        <v>8</v>
      </c>
      <c r="D74" s="405" t="s">
        <v>9</v>
      </c>
      <c r="E74" s="405" t="s">
        <v>46</v>
      </c>
      <c r="F74" s="405" t="s">
        <v>47</v>
      </c>
      <c r="G74" s="405" t="s">
        <v>156</v>
      </c>
    </row>
    <row r="75" spans="1:8" ht="30" x14ac:dyDescent="0.25">
      <c r="A75" s="221" t="s">
        <v>1131</v>
      </c>
      <c r="B75" s="221"/>
      <c r="C75" s="221"/>
      <c r="D75" s="404">
        <v>1.9</v>
      </c>
      <c r="E75" s="221"/>
      <c r="F75" s="221"/>
      <c r="G75" s="221"/>
    </row>
    <row r="76" spans="1:8" ht="45" x14ac:dyDescent="0.25">
      <c r="A76" s="221" t="s">
        <v>1132</v>
      </c>
      <c r="B76" s="221"/>
      <c r="C76" s="221"/>
      <c r="D76" s="404">
        <v>2.9</v>
      </c>
      <c r="E76" s="221"/>
      <c r="F76" s="221"/>
      <c r="G76" s="221"/>
    </row>
    <row r="77" spans="1:8" ht="30" x14ac:dyDescent="0.25">
      <c r="A77" s="221" t="s">
        <v>1133</v>
      </c>
      <c r="B77" s="221"/>
      <c r="C77" s="221"/>
      <c r="D77" s="404">
        <v>3.7</v>
      </c>
      <c r="E77" s="221"/>
      <c r="F77" s="221"/>
      <c r="G77" s="221"/>
    </row>
    <row r="78" spans="1:8" x14ac:dyDescent="0.25">
      <c r="A78" s="221" t="s">
        <v>45</v>
      </c>
      <c r="B78" s="221"/>
      <c r="C78" s="221"/>
      <c r="D78" s="221"/>
      <c r="E78" s="221"/>
      <c r="F78" s="221"/>
      <c r="G78" s="221"/>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pageMargins left="0.70866141732283472" right="0.70866141732283472" top="0.74803149606299213" bottom="0.74803149606299213" header="0.31496062992125984" footer="0.31496062992125984"/>
  <pageSetup paperSize="9" scale="92" fitToHeight="0" orientation="landscape" r:id="rId1"/>
  <headerFooter>
    <oddHeader>&amp;CEN
Annex XXIII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B4836-0A2A-4698-AAB4-F4D1DA1A2D0D}">
  <sheetPr codeName="Sheet72">
    <pageSetUpPr fitToPage="1"/>
  </sheetPr>
  <dimension ref="A1:C8"/>
  <sheetViews>
    <sheetView workbookViewId="0"/>
  </sheetViews>
  <sheetFormatPr defaultColWidth="11.5703125" defaultRowHeight="15" x14ac:dyDescent="0.25"/>
  <cols>
    <col min="1" max="1" width="11.5703125" style="1"/>
    <col min="2" max="2" width="93.28515625" style="1" customWidth="1"/>
    <col min="3" max="3" width="26.85546875" style="1" customWidth="1"/>
    <col min="4" max="16384" width="11.5703125" style="1"/>
  </cols>
  <sheetData>
    <row r="1" spans="1:3" ht="20.25" x14ac:dyDescent="0.25">
      <c r="A1" s="465" t="s">
        <v>1261</v>
      </c>
      <c r="C1" s="35"/>
    </row>
    <row r="2" spans="1:3" x14ac:dyDescent="0.25">
      <c r="C2" s="409" t="s">
        <v>1141</v>
      </c>
    </row>
    <row r="3" spans="1:3" ht="73.5" customHeight="1" x14ac:dyDescent="0.25">
      <c r="A3" s="466" t="s">
        <v>117</v>
      </c>
      <c r="B3" s="459" t="s">
        <v>1269</v>
      </c>
      <c r="C3" s="28"/>
    </row>
    <row r="4" spans="1:3" ht="74.25" customHeight="1" x14ac:dyDescent="0.25">
      <c r="A4" s="466" t="s">
        <v>118</v>
      </c>
      <c r="B4" s="467" t="s">
        <v>1270</v>
      </c>
      <c r="C4" s="28"/>
    </row>
    <row r="5" spans="1:3" ht="60.75" customHeight="1" x14ac:dyDescent="0.25">
      <c r="A5" s="466" t="s">
        <v>148</v>
      </c>
      <c r="B5" s="459" t="s">
        <v>1271</v>
      </c>
      <c r="C5" s="28"/>
    </row>
    <row r="6" spans="1:3" ht="68.25" customHeight="1" x14ac:dyDescent="0.25">
      <c r="A6" s="468" t="s">
        <v>133</v>
      </c>
      <c r="B6" s="459" t="s">
        <v>1272</v>
      </c>
      <c r="C6" s="28"/>
    </row>
    <row r="7" spans="1:3" ht="52.5" customHeight="1" x14ac:dyDescent="0.25">
      <c r="A7" s="468" t="s">
        <v>135</v>
      </c>
      <c r="B7" s="467" t="s">
        <v>1273</v>
      </c>
      <c r="C7" s="28"/>
    </row>
    <row r="8" spans="1:3" x14ac:dyDescent="0.25">
      <c r="A8" s="469"/>
      <c r="B8" s="470"/>
    </row>
  </sheetData>
  <pageMargins left="0.70866141732283472" right="0.70866141732283472" top="0.74803149606299213" bottom="0.74803149606299213" header="0.31496062992125984" footer="0.31496062992125984"/>
  <pageSetup paperSize="9" scale="99" orientation="landscape" r:id="rId1"/>
  <headerFooter>
    <oddHeader>&amp;L
&amp;CEN 
Annex XXV</oddHeader>
    <oddFooter>&amp;C&amp;P</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F0319-5606-4818-8691-9A88269E9B47}">
  <sheetPr codeName="Sheet73">
    <pageSetUpPr fitToPage="1"/>
  </sheetPr>
  <dimension ref="A1:K38"/>
  <sheetViews>
    <sheetView workbookViewId="0"/>
  </sheetViews>
  <sheetFormatPr defaultColWidth="9.140625" defaultRowHeight="15" x14ac:dyDescent="0.25"/>
  <cols>
    <col min="1" max="1" width="9.140625" style="64" customWidth="1"/>
    <col min="2" max="2" width="64.42578125" style="1" customWidth="1"/>
    <col min="3" max="3" width="18.7109375" style="1" customWidth="1"/>
    <col min="4" max="4" width="14.5703125" style="1" customWidth="1"/>
    <col min="5" max="5" width="9.140625" style="1"/>
    <col min="6" max="7" width="14.140625" style="1" customWidth="1"/>
    <col min="8" max="10" width="16.7109375" style="1" customWidth="1"/>
    <col min="11" max="16384" width="9.140625" style="1"/>
  </cols>
  <sheetData>
    <row r="1" spans="1:11" ht="20.25" x14ac:dyDescent="0.25">
      <c r="A1" s="465" t="s">
        <v>1262</v>
      </c>
      <c r="B1" s="64"/>
    </row>
    <row r="2" spans="1:11" ht="15.75" x14ac:dyDescent="0.25">
      <c r="A2" s="471" t="s">
        <v>252</v>
      </c>
    </row>
    <row r="3" spans="1:11" x14ac:dyDescent="0.25">
      <c r="A3" s="355"/>
      <c r="B3" s="277"/>
      <c r="C3" s="472"/>
      <c r="D3" s="472"/>
      <c r="E3" s="472"/>
      <c r="F3" s="472"/>
      <c r="G3" s="472"/>
      <c r="H3" s="472"/>
      <c r="I3" s="472"/>
      <c r="J3" s="472"/>
      <c r="K3" s="318"/>
    </row>
    <row r="4" spans="1:11" x14ac:dyDescent="0.25">
      <c r="A4" s="461"/>
      <c r="B4" s="71"/>
      <c r="C4" s="473" t="s">
        <v>7</v>
      </c>
      <c r="D4" s="473" t="s">
        <v>8</v>
      </c>
      <c r="E4" s="473" t="s">
        <v>9</v>
      </c>
      <c r="F4" s="473" t="s">
        <v>46</v>
      </c>
      <c r="G4" s="473" t="s">
        <v>47</v>
      </c>
      <c r="H4" s="473" t="s">
        <v>156</v>
      </c>
      <c r="I4" s="473" t="s">
        <v>157</v>
      </c>
      <c r="J4" s="473" t="s">
        <v>158</v>
      </c>
      <c r="K4" s="474"/>
    </row>
    <row r="5" spans="1:11" ht="66" customHeight="1" x14ac:dyDescent="0.25">
      <c r="A5" s="461"/>
      <c r="B5" s="71"/>
      <c r="C5" s="473" t="s">
        <v>1274</v>
      </c>
      <c r="D5" s="473" t="s">
        <v>1275</v>
      </c>
      <c r="E5" s="473" t="s">
        <v>1276</v>
      </c>
      <c r="F5" s="473" t="s">
        <v>1277</v>
      </c>
      <c r="G5" s="473" t="s">
        <v>1278</v>
      </c>
      <c r="H5" s="473" t="s">
        <v>1279</v>
      </c>
      <c r="I5" s="473" t="s">
        <v>106</v>
      </c>
      <c r="J5" s="473" t="s">
        <v>1280</v>
      </c>
      <c r="K5" s="474"/>
    </row>
    <row r="6" spans="1:11" ht="32.25" customHeight="1" x14ac:dyDescent="0.25">
      <c r="A6" s="473" t="s">
        <v>1281</v>
      </c>
      <c r="B6" s="475" t="s">
        <v>1282</v>
      </c>
      <c r="C6" s="72"/>
      <c r="D6" s="72"/>
      <c r="E6" s="67"/>
      <c r="F6" s="476" t="s">
        <v>1283</v>
      </c>
      <c r="G6" s="476"/>
      <c r="H6" s="71"/>
      <c r="I6" s="71"/>
      <c r="J6" s="71"/>
      <c r="K6" s="474"/>
    </row>
    <row r="7" spans="1:11" ht="25.5" customHeight="1" x14ac:dyDescent="0.25">
      <c r="A7" s="473" t="s">
        <v>1284</v>
      </c>
      <c r="B7" s="475" t="s">
        <v>1285</v>
      </c>
      <c r="C7" s="477"/>
      <c r="D7" s="477"/>
      <c r="E7" s="478"/>
      <c r="F7" s="473" t="s">
        <v>1283</v>
      </c>
      <c r="G7" s="473"/>
      <c r="H7" s="477"/>
      <c r="I7" s="477"/>
      <c r="J7" s="477"/>
      <c r="K7" s="474"/>
    </row>
    <row r="8" spans="1:11" ht="33" customHeight="1" x14ac:dyDescent="0.25">
      <c r="A8" s="473">
        <v>1</v>
      </c>
      <c r="B8" s="475" t="s">
        <v>1286</v>
      </c>
      <c r="C8" s="71"/>
      <c r="D8" s="71"/>
      <c r="E8" s="67"/>
      <c r="F8" s="473" t="s">
        <v>1283</v>
      </c>
      <c r="G8" s="473"/>
      <c r="H8" s="71"/>
      <c r="I8" s="71"/>
      <c r="J8" s="71"/>
      <c r="K8" s="474"/>
    </row>
    <row r="9" spans="1:11" ht="24.75" customHeight="1" x14ac:dyDescent="0.25">
      <c r="A9" s="473">
        <v>2</v>
      </c>
      <c r="B9" s="71" t="s">
        <v>1287</v>
      </c>
      <c r="C9" s="67"/>
      <c r="D9" s="67"/>
      <c r="E9" s="71"/>
      <c r="F9" s="71"/>
      <c r="G9" s="71"/>
      <c r="H9" s="71"/>
      <c r="I9" s="71"/>
      <c r="J9" s="71"/>
      <c r="K9" s="474"/>
    </row>
    <row r="10" spans="1:11" ht="24" customHeight="1" x14ac:dyDescent="0.25">
      <c r="A10" s="473" t="s">
        <v>425</v>
      </c>
      <c r="B10" s="479" t="s">
        <v>1288</v>
      </c>
      <c r="C10" s="67"/>
      <c r="D10" s="67"/>
      <c r="E10" s="71"/>
      <c r="F10" s="67"/>
      <c r="G10" s="71"/>
      <c r="H10" s="71"/>
      <c r="I10" s="71"/>
      <c r="J10" s="71"/>
      <c r="K10" s="474"/>
    </row>
    <row r="11" spans="1:11" ht="27" customHeight="1" x14ac:dyDescent="0.25">
      <c r="A11" s="473" t="s">
        <v>1289</v>
      </c>
      <c r="B11" s="479" t="s">
        <v>1290</v>
      </c>
      <c r="C11" s="67"/>
      <c r="D11" s="67"/>
      <c r="E11" s="71"/>
      <c r="F11" s="67"/>
      <c r="G11" s="71"/>
      <c r="H11" s="71"/>
      <c r="I11" s="71"/>
      <c r="J11" s="71"/>
      <c r="K11" s="474"/>
    </row>
    <row r="12" spans="1:11" ht="25.5" customHeight="1" x14ac:dyDescent="0.25">
      <c r="A12" s="473" t="s">
        <v>1291</v>
      </c>
      <c r="B12" s="479" t="s">
        <v>1292</v>
      </c>
      <c r="C12" s="67"/>
      <c r="D12" s="67"/>
      <c r="E12" s="71"/>
      <c r="F12" s="67"/>
      <c r="G12" s="71"/>
      <c r="H12" s="71"/>
      <c r="I12" s="71"/>
      <c r="J12" s="71"/>
      <c r="K12" s="474"/>
    </row>
    <row r="13" spans="1:11" ht="28.5" customHeight="1" x14ac:dyDescent="0.25">
      <c r="A13" s="473">
        <v>3</v>
      </c>
      <c r="B13" s="71" t="s">
        <v>1293</v>
      </c>
      <c r="C13" s="67"/>
      <c r="D13" s="67"/>
      <c r="E13" s="67"/>
      <c r="F13" s="67"/>
      <c r="G13" s="71"/>
      <c r="H13" s="71"/>
      <c r="I13" s="71"/>
      <c r="J13" s="71"/>
      <c r="K13" s="474"/>
    </row>
    <row r="14" spans="1:11" ht="27.75" customHeight="1" x14ac:dyDescent="0.25">
      <c r="A14" s="473">
        <v>4</v>
      </c>
      <c r="B14" s="71" t="s">
        <v>1294</v>
      </c>
      <c r="C14" s="67"/>
      <c r="D14" s="67"/>
      <c r="E14" s="67"/>
      <c r="F14" s="67"/>
      <c r="G14" s="71"/>
      <c r="H14" s="71"/>
      <c r="I14" s="71"/>
      <c r="J14" s="71"/>
      <c r="K14" s="474"/>
    </row>
    <row r="15" spans="1:11" ht="27.75" customHeight="1" x14ac:dyDescent="0.25">
      <c r="A15" s="473">
        <v>5</v>
      </c>
      <c r="B15" s="71" t="s">
        <v>1295</v>
      </c>
      <c r="C15" s="67"/>
      <c r="D15" s="67"/>
      <c r="E15" s="67"/>
      <c r="F15" s="67"/>
      <c r="G15" s="71"/>
      <c r="H15" s="71"/>
      <c r="I15" s="71"/>
      <c r="J15" s="71"/>
      <c r="K15" s="474"/>
    </row>
    <row r="16" spans="1:11" x14ac:dyDescent="0.25">
      <c r="A16" s="473">
        <v>6</v>
      </c>
      <c r="B16" s="462" t="s">
        <v>45</v>
      </c>
      <c r="C16" s="67"/>
      <c r="D16" s="67"/>
      <c r="E16" s="67"/>
      <c r="F16" s="67"/>
      <c r="G16" s="71"/>
      <c r="H16" s="71"/>
      <c r="I16" s="71"/>
      <c r="J16" s="71"/>
      <c r="K16" s="474"/>
    </row>
    <row r="37" spans="11:11" ht="23.25" x14ac:dyDescent="0.35">
      <c r="K37" s="480"/>
    </row>
    <row r="38" spans="11:11" x14ac:dyDescent="0.25">
      <c r="K38" s="154"/>
    </row>
  </sheetData>
  <pageMargins left="0.70866141732283472" right="0.70866141732283472" top="0.74803149606299213" bottom="0.74803149606299213" header="0.31496062992125984" footer="0.31496062992125984"/>
  <pageSetup paperSize="9" scale="67" orientation="landscape" r:id="rId1"/>
  <headerFooter>
    <oddHeader>&amp;CEN
Annex XXV</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60976-E2FE-4559-9FEC-996FF55F857A}">
  <sheetPr codeName="Sheet74">
    <pageSetUpPr fitToPage="1"/>
  </sheetPr>
  <dimension ref="A1:D14"/>
  <sheetViews>
    <sheetView workbookViewId="0">
      <selection activeCell="C11" sqref="C11"/>
    </sheetView>
  </sheetViews>
  <sheetFormatPr defaultColWidth="9.140625" defaultRowHeight="15" x14ac:dyDescent="0.25"/>
  <cols>
    <col min="1" max="1" width="9.140625" style="1"/>
    <col min="2" max="2" width="79.42578125" style="1" customWidth="1"/>
    <col min="3" max="3" width="15.5703125" style="1" customWidth="1"/>
    <col min="4" max="4" width="18.7109375" style="1" customWidth="1"/>
    <col min="5" max="16384" width="9.140625" style="1"/>
  </cols>
  <sheetData>
    <row r="1" spans="1:4" ht="20.25" x14ac:dyDescent="0.25">
      <c r="A1" s="481" t="s">
        <v>1263</v>
      </c>
    </row>
    <row r="2" spans="1:4" x14ac:dyDescent="0.25">
      <c r="A2" s="91"/>
      <c r="C2" s="91"/>
      <c r="D2" s="91"/>
    </row>
    <row r="3" spans="1:4" ht="15.75" x14ac:dyDescent="0.25">
      <c r="A3" s="474"/>
      <c r="B3" s="471" t="s">
        <v>252</v>
      </c>
      <c r="C3" s="461" t="s">
        <v>7</v>
      </c>
      <c r="D3" s="461" t="s">
        <v>8</v>
      </c>
    </row>
    <row r="4" spans="1:4" x14ac:dyDescent="0.25">
      <c r="A4" s="474"/>
      <c r="B4" s="1266"/>
      <c r="C4" s="1267" t="s">
        <v>106</v>
      </c>
      <c r="D4" s="1268" t="s">
        <v>1280</v>
      </c>
    </row>
    <row r="5" spans="1:4" ht="15" customHeight="1" x14ac:dyDescent="0.25">
      <c r="A5" s="474"/>
      <c r="B5" s="1266"/>
      <c r="C5" s="1267"/>
      <c r="D5" s="1268"/>
    </row>
    <row r="6" spans="1:4" ht="41.25" customHeight="1" x14ac:dyDescent="0.25">
      <c r="A6" s="71">
        <v>1</v>
      </c>
      <c r="B6" s="475" t="s">
        <v>1296</v>
      </c>
      <c r="C6" s="674">
        <v>0</v>
      </c>
      <c r="D6" s="674">
        <v>0</v>
      </c>
    </row>
    <row r="7" spans="1:4" ht="20.100000000000001" customHeight="1" x14ac:dyDescent="0.25">
      <c r="A7" s="71">
        <v>2</v>
      </c>
      <c r="B7" s="475" t="s">
        <v>1297</v>
      </c>
      <c r="C7" s="684"/>
      <c r="D7" s="674">
        <v>0</v>
      </c>
    </row>
    <row r="8" spans="1:4" ht="20.100000000000001" customHeight="1" x14ac:dyDescent="0.25">
      <c r="A8" s="71">
        <v>3</v>
      </c>
      <c r="B8" s="475" t="s">
        <v>1298</v>
      </c>
      <c r="C8" s="684"/>
      <c r="D8" s="674">
        <v>0</v>
      </c>
    </row>
    <row r="9" spans="1:4" ht="20.100000000000001" customHeight="1" x14ac:dyDescent="0.25">
      <c r="A9" s="71">
        <v>4</v>
      </c>
      <c r="B9" s="475" t="s">
        <v>1299</v>
      </c>
      <c r="C9" s="674">
        <v>9753801.0126569998</v>
      </c>
      <c r="D9" s="674">
        <v>2227545.1992620002</v>
      </c>
    </row>
    <row r="10" spans="1:4" ht="20.100000000000001" customHeight="1" x14ac:dyDescent="0.25">
      <c r="A10" s="482" t="s">
        <v>592</v>
      </c>
      <c r="B10" s="483" t="s">
        <v>1300</v>
      </c>
      <c r="C10" s="674">
        <v>0</v>
      </c>
      <c r="D10" s="674">
        <v>0</v>
      </c>
    </row>
    <row r="11" spans="1:4" ht="20.100000000000001" customHeight="1" x14ac:dyDescent="0.25">
      <c r="A11" s="71">
        <v>5</v>
      </c>
      <c r="B11" s="484" t="s">
        <v>1301</v>
      </c>
      <c r="C11" s="674">
        <v>9753801.0126569998</v>
      </c>
      <c r="D11" s="674">
        <v>2227545.1992620002</v>
      </c>
    </row>
    <row r="12" spans="1:4" x14ac:dyDescent="0.25">
      <c r="B12" s="3"/>
    </row>
    <row r="13" spans="1:4" x14ac:dyDescent="0.25">
      <c r="A13" s="474"/>
    </row>
    <row r="14" spans="1:4" x14ac:dyDescent="0.25">
      <c r="A14" s="474"/>
    </row>
  </sheetData>
  <mergeCells count="3">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6A292-67C0-438C-9607-56E2C7B42D81}">
  <sheetPr codeName="Sheet75">
    <pageSetUpPr fitToPage="1"/>
  </sheetPr>
  <dimension ref="A1:P19"/>
  <sheetViews>
    <sheetView workbookViewId="0">
      <selection activeCell="G11" sqref="G11"/>
    </sheetView>
  </sheetViews>
  <sheetFormatPr defaultColWidth="9.140625" defaultRowHeight="15" x14ac:dyDescent="0.25"/>
  <cols>
    <col min="1" max="1" width="9.140625" style="88"/>
    <col min="2" max="2" width="56.7109375" style="1" customWidth="1"/>
    <col min="3" max="13" width="9.140625" style="1"/>
    <col min="14" max="14" width="20.140625" style="3" customWidth="1"/>
    <col min="15" max="16384" width="9.140625" style="1"/>
  </cols>
  <sheetData>
    <row r="1" spans="1:16" ht="20.25" x14ac:dyDescent="0.3">
      <c r="A1" s="485" t="s">
        <v>1264</v>
      </c>
    </row>
    <row r="2" spans="1:16" ht="15.75" x14ac:dyDescent="0.25">
      <c r="A2" s="471" t="s">
        <v>252</v>
      </c>
    </row>
    <row r="3" spans="1:16" x14ac:dyDescent="0.25">
      <c r="A3" s="486"/>
    </row>
    <row r="4" spans="1:16" ht="20.100000000000001" customHeight="1" x14ac:dyDescent="0.25">
      <c r="A4" s="487"/>
      <c r="B4" s="1269" t="s">
        <v>1302</v>
      </c>
      <c r="C4" s="1268" t="s">
        <v>755</v>
      </c>
      <c r="D4" s="1268"/>
      <c r="E4" s="1268"/>
      <c r="F4" s="1268"/>
      <c r="G4" s="1268"/>
      <c r="H4" s="1268"/>
      <c r="I4" s="1268"/>
      <c r="J4" s="1268"/>
      <c r="K4" s="1268"/>
      <c r="L4" s="1268"/>
      <c r="M4" s="1268"/>
      <c r="N4" s="488"/>
    </row>
    <row r="5" spans="1:16" ht="20.100000000000001" customHeight="1" x14ac:dyDescent="0.25">
      <c r="A5" s="487"/>
      <c r="B5" s="1269"/>
      <c r="C5" s="461" t="s">
        <v>7</v>
      </c>
      <c r="D5" s="461" t="s">
        <v>8</v>
      </c>
      <c r="E5" s="461" t="s">
        <v>9</v>
      </c>
      <c r="F5" s="461" t="s">
        <v>46</v>
      </c>
      <c r="G5" s="461" t="s">
        <v>47</v>
      </c>
      <c r="H5" s="461" t="s">
        <v>156</v>
      </c>
      <c r="I5" s="461" t="s">
        <v>157</v>
      </c>
      <c r="J5" s="461" t="s">
        <v>158</v>
      </c>
      <c r="K5" s="461" t="s">
        <v>159</v>
      </c>
      <c r="L5" s="461" t="s">
        <v>160</v>
      </c>
      <c r="M5" s="461" t="s">
        <v>161</v>
      </c>
      <c r="N5" s="473" t="s">
        <v>162</v>
      </c>
    </row>
    <row r="6" spans="1:16" ht="31.5" customHeight="1" x14ac:dyDescent="0.25">
      <c r="A6" s="489"/>
      <c r="B6" s="1269"/>
      <c r="C6" s="490">
        <v>0</v>
      </c>
      <c r="D6" s="490">
        <v>0.02</v>
      </c>
      <c r="E6" s="490">
        <v>0.04</v>
      </c>
      <c r="F6" s="490">
        <v>0.1</v>
      </c>
      <c r="G6" s="490">
        <v>0.2</v>
      </c>
      <c r="H6" s="490">
        <v>0.5</v>
      </c>
      <c r="I6" s="490">
        <v>0.7</v>
      </c>
      <c r="J6" s="490">
        <v>0.75</v>
      </c>
      <c r="K6" s="490">
        <v>1</v>
      </c>
      <c r="L6" s="490">
        <v>1.5</v>
      </c>
      <c r="M6" s="461" t="s">
        <v>757</v>
      </c>
      <c r="N6" s="5" t="s">
        <v>1303</v>
      </c>
    </row>
    <row r="7" spans="1:16" ht="24" customHeight="1" x14ac:dyDescent="0.25">
      <c r="A7" s="461">
        <v>1</v>
      </c>
      <c r="B7" s="491" t="s">
        <v>1035</v>
      </c>
      <c r="C7" s="674">
        <v>0</v>
      </c>
      <c r="D7" s="674">
        <v>0</v>
      </c>
      <c r="E7" s="674">
        <v>0</v>
      </c>
      <c r="F7" s="674">
        <v>0</v>
      </c>
      <c r="G7" s="674">
        <v>0</v>
      </c>
      <c r="H7" s="674">
        <v>0</v>
      </c>
      <c r="I7" s="674">
        <v>0</v>
      </c>
      <c r="J7" s="674">
        <v>0</v>
      </c>
      <c r="K7" s="674">
        <v>0</v>
      </c>
      <c r="L7" s="674">
        <v>0</v>
      </c>
      <c r="M7" s="674">
        <v>0</v>
      </c>
      <c r="N7" s="674">
        <v>0</v>
      </c>
    </row>
    <row r="8" spans="1:16" ht="20.100000000000001" customHeight="1" x14ac:dyDescent="0.25">
      <c r="A8" s="461">
        <v>2</v>
      </c>
      <c r="B8" s="491" t="s">
        <v>1304</v>
      </c>
      <c r="C8" s="674">
        <v>0</v>
      </c>
      <c r="D8" s="674">
        <v>0</v>
      </c>
      <c r="E8" s="674">
        <v>0</v>
      </c>
      <c r="F8" s="674">
        <v>0</v>
      </c>
      <c r="G8" s="674">
        <v>0</v>
      </c>
      <c r="H8" s="674">
        <v>0</v>
      </c>
      <c r="I8" s="674">
        <v>0</v>
      </c>
      <c r="J8" s="674">
        <v>0</v>
      </c>
      <c r="K8" s="674">
        <v>0</v>
      </c>
      <c r="L8" s="674">
        <v>0</v>
      </c>
      <c r="M8" s="674">
        <v>0</v>
      </c>
      <c r="N8" s="674">
        <v>0</v>
      </c>
    </row>
    <row r="9" spans="1:16" ht="20.100000000000001" customHeight="1" x14ac:dyDescent="0.25">
      <c r="A9" s="461">
        <v>3</v>
      </c>
      <c r="B9" s="491" t="s">
        <v>745</v>
      </c>
      <c r="C9" s="674">
        <v>0</v>
      </c>
      <c r="D9" s="674">
        <v>0</v>
      </c>
      <c r="E9" s="674">
        <v>0</v>
      </c>
      <c r="F9" s="674">
        <v>0</v>
      </c>
      <c r="G9" s="674">
        <v>0</v>
      </c>
      <c r="H9" s="674">
        <v>0</v>
      </c>
      <c r="I9" s="674">
        <v>0</v>
      </c>
      <c r="J9" s="674">
        <v>0</v>
      </c>
      <c r="K9" s="674">
        <v>0</v>
      </c>
      <c r="L9" s="674">
        <v>0</v>
      </c>
      <c r="M9" s="674">
        <v>0</v>
      </c>
      <c r="N9" s="674">
        <v>0</v>
      </c>
    </row>
    <row r="10" spans="1:16" ht="20.100000000000001" customHeight="1" x14ac:dyDescent="0.25">
      <c r="A10" s="461">
        <v>4</v>
      </c>
      <c r="B10" s="491" t="s">
        <v>746</v>
      </c>
      <c r="C10" s="674">
        <v>0</v>
      </c>
      <c r="D10" s="674">
        <v>0</v>
      </c>
      <c r="E10" s="674">
        <v>0</v>
      </c>
      <c r="F10" s="674">
        <v>0</v>
      </c>
      <c r="G10" s="674">
        <v>0</v>
      </c>
      <c r="H10" s="674">
        <v>0</v>
      </c>
      <c r="I10" s="674">
        <v>0</v>
      </c>
      <c r="J10" s="674">
        <v>0</v>
      </c>
      <c r="K10" s="674">
        <v>0</v>
      </c>
      <c r="L10" s="674">
        <v>0</v>
      </c>
      <c r="M10" s="674">
        <v>0</v>
      </c>
      <c r="N10" s="674">
        <v>0</v>
      </c>
    </row>
    <row r="11" spans="1:16" ht="20.100000000000001" customHeight="1" x14ac:dyDescent="0.25">
      <c r="A11" s="461">
        <v>5</v>
      </c>
      <c r="B11" s="491" t="s">
        <v>747</v>
      </c>
      <c r="C11" s="674">
        <v>0</v>
      </c>
      <c r="D11" s="674">
        <v>0</v>
      </c>
      <c r="E11" s="674">
        <v>0</v>
      </c>
      <c r="F11" s="674">
        <v>0</v>
      </c>
      <c r="G11" s="674">
        <v>0</v>
      </c>
      <c r="H11" s="674">
        <v>0</v>
      </c>
      <c r="I11" s="674">
        <v>0</v>
      </c>
      <c r="J11" s="674">
        <v>0</v>
      </c>
      <c r="K11" s="674">
        <v>0</v>
      </c>
      <c r="L11" s="674">
        <v>0</v>
      </c>
      <c r="M11" s="674">
        <v>0</v>
      </c>
      <c r="N11" s="674">
        <v>0</v>
      </c>
    </row>
    <row r="12" spans="1:16" ht="20.100000000000001" customHeight="1" x14ac:dyDescent="0.25">
      <c r="A12" s="461">
        <v>6</v>
      </c>
      <c r="B12" s="491" t="s">
        <v>599</v>
      </c>
      <c r="C12" s="674">
        <v>0</v>
      </c>
      <c r="D12" s="674">
        <v>0</v>
      </c>
      <c r="E12" s="674">
        <v>0</v>
      </c>
      <c r="F12" s="674">
        <v>0</v>
      </c>
      <c r="G12" s="674">
        <v>0</v>
      </c>
      <c r="H12" s="674">
        <v>0</v>
      </c>
      <c r="I12" s="674">
        <v>0</v>
      </c>
      <c r="J12" s="674">
        <v>0</v>
      </c>
      <c r="K12" s="674">
        <v>0</v>
      </c>
      <c r="L12" s="674">
        <v>0</v>
      </c>
      <c r="M12" s="674">
        <v>0</v>
      </c>
      <c r="N12" s="674">
        <v>0</v>
      </c>
      <c r="P12" s="25"/>
    </row>
    <row r="13" spans="1:16" ht="20.100000000000001" customHeight="1" x14ac:dyDescent="0.25">
      <c r="A13" s="461">
        <v>7</v>
      </c>
      <c r="B13" s="491" t="s">
        <v>605</v>
      </c>
      <c r="C13" s="674">
        <v>0</v>
      </c>
      <c r="D13" s="674">
        <v>0</v>
      </c>
      <c r="E13" s="674">
        <v>0</v>
      </c>
      <c r="F13" s="674">
        <v>0</v>
      </c>
      <c r="G13" s="674">
        <v>0</v>
      </c>
      <c r="H13" s="674">
        <v>0</v>
      </c>
      <c r="I13" s="674">
        <v>0</v>
      </c>
      <c r="J13" s="674">
        <v>0</v>
      </c>
      <c r="K13" s="674">
        <v>569.16999999999996</v>
      </c>
      <c r="L13" s="674">
        <v>0</v>
      </c>
      <c r="M13" s="674">
        <v>0</v>
      </c>
      <c r="N13" s="674">
        <v>569.16999999999996</v>
      </c>
    </row>
    <row r="14" spans="1:16" ht="20.100000000000001" customHeight="1" x14ac:dyDescent="0.25">
      <c r="A14" s="461">
        <v>8</v>
      </c>
      <c r="B14" s="491" t="s">
        <v>748</v>
      </c>
      <c r="C14" s="674">
        <v>0</v>
      </c>
      <c r="D14" s="674">
        <v>0</v>
      </c>
      <c r="E14" s="674">
        <v>0</v>
      </c>
      <c r="F14" s="674">
        <v>0</v>
      </c>
      <c r="G14" s="674">
        <v>0</v>
      </c>
      <c r="H14" s="674">
        <v>0</v>
      </c>
      <c r="I14" s="674">
        <v>0</v>
      </c>
      <c r="J14" s="674">
        <v>200282.77</v>
      </c>
      <c r="K14" s="674">
        <v>0</v>
      </c>
      <c r="L14" s="674">
        <v>0</v>
      </c>
      <c r="M14" s="674">
        <v>0</v>
      </c>
      <c r="N14" s="674">
        <v>200282.77</v>
      </c>
    </row>
    <row r="15" spans="1:16" ht="20.100000000000001" customHeight="1" x14ac:dyDescent="0.25">
      <c r="A15" s="461">
        <v>9</v>
      </c>
      <c r="B15" s="491" t="s">
        <v>751</v>
      </c>
      <c r="C15" s="674">
        <v>0</v>
      </c>
      <c r="D15" s="674">
        <v>0</v>
      </c>
      <c r="E15" s="674">
        <v>0</v>
      </c>
      <c r="F15" s="674">
        <v>0</v>
      </c>
      <c r="G15" s="674">
        <v>0</v>
      </c>
      <c r="H15" s="674">
        <v>0</v>
      </c>
      <c r="I15" s="674">
        <v>0</v>
      </c>
      <c r="J15" s="674">
        <v>0</v>
      </c>
      <c r="K15" s="674">
        <v>0</v>
      </c>
      <c r="L15" s="674">
        <v>0</v>
      </c>
      <c r="M15" s="674">
        <v>0</v>
      </c>
      <c r="N15" s="674">
        <v>0</v>
      </c>
    </row>
    <row r="16" spans="1:16" ht="20.100000000000001" customHeight="1" x14ac:dyDescent="0.25">
      <c r="A16" s="461">
        <v>10</v>
      </c>
      <c r="B16" s="491" t="s">
        <v>753</v>
      </c>
      <c r="C16" s="674">
        <v>0</v>
      </c>
      <c r="D16" s="674">
        <v>0</v>
      </c>
      <c r="E16" s="674">
        <v>0</v>
      </c>
      <c r="F16" s="674">
        <v>0</v>
      </c>
      <c r="G16" s="674">
        <v>0</v>
      </c>
      <c r="H16" s="674">
        <v>0</v>
      </c>
      <c r="I16" s="674">
        <v>0</v>
      </c>
      <c r="J16" s="674">
        <v>0</v>
      </c>
      <c r="K16" s="674">
        <v>0</v>
      </c>
      <c r="L16" s="674">
        <v>0</v>
      </c>
      <c r="M16" s="674">
        <v>0</v>
      </c>
      <c r="N16" s="674">
        <v>3.35</v>
      </c>
    </row>
    <row r="17" spans="1:14" ht="20.100000000000001" customHeight="1" x14ac:dyDescent="0.25">
      <c r="A17" s="461">
        <v>11</v>
      </c>
      <c r="B17" s="492" t="s">
        <v>167</v>
      </c>
      <c r="C17" s="674">
        <v>0</v>
      </c>
      <c r="D17" s="674">
        <v>0</v>
      </c>
      <c r="E17" s="674">
        <v>0</v>
      </c>
      <c r="F17" s="674">
        <v>0</v>
      </c>
      <c r="G17" s="674">
        <v>0</v>
      </c>
      <c r="H17" s="674">
        <v>0</v>
      </c>
      <c r="I17" s="674">
        <v>0</v>
      </c>
      <c r="J17" s="674">
        <v>62922.94</v>
      </c>
      <c r="K17" s="674">
        <v>125111.01999999999</v>
      </c>
      <c r="L17" s="674">
        <v>3.06</v>
      </c>
      <c r="M17" s="674">
        <v>0</v>
      </c>
      <c r="N17" s="674">
        <v>188037.02</v>
      </c>
    </row>
    <row r="19" spans="1:14" x14ac:dyDescent="0.25">
      <c r="B19" s="25"/>
    </row>
  </sheetData>
  <mergeCells count="2">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&amp;CEN
Annex XXV</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C33DE-00CA-41EE-9C4E-2AB27BFC03D3}">
  <sheetPr codeName="Sheet76"/>
  <dimension ref="A1:T28"/>
  <sheetViews>
    <sheetView workbookViewId="0"/>
  </sheetViews>
  <sheetFormatPr defaultColWidth="9.140625" defaultRowHeight="15" x14ac:dyDescent="0.25"/>
  <cols>
    <col min="1" max="1" width="9.140625" style="1"/>
    <col min="2" max="2" width="20.5703125" style="1" customWidth="1"/>
    <col min="3" max="3" width="29.28515625" style="1" customWidth="1"/>
    <col min="4" max="10" width="10.7109375" style="1" customWidth="1"/>
    <col min="11" max="16384" width="9.140625" style="1"/>
  </cols>
  <sheetData>
    <row r="1" spans="1:13" ht="20.25" x14ac:dyDescent="0.25">
      <c r="A1" s="481" t="s">
        <v>1265</v>
      </c>
    </row>
    <row r="2" spans="1:13" ht="15.75" x14ac:dyDescent="0.25">
      <c r="A2" s="471" t="s">
        <v>252</v>
      </c>
      <c r="E2" s="493"/>
    </row>
    <row r="3" spans="1:13" x14ac:dyDescent="0.25">
      <c r="B3" s="96"/>
      <c r="C3" s="472"/>
      <c r="D3" s="494"/>
      <c r="E3" s="472"/>
      <c r="F3" s="472"/>
      <c r="G3" s="472"/>
      <c r="H3" s="472"/>
      <c r="I3" s="472"/>
      <c r="J3" s="472"/>
      <c r="M3" s="154"/>
    </row>
    <row r="4" spans="1:13" ht="20.100000000000001" customHeight="1" x14ac:dyDescent="0.25">
      <c r="B4" s="217"/>
      <c r="C4" s="16"/>
      <c r="D4" s="5" t="s">
        <v>7</v>
      </c>
      <c r="E4" s="5" t="s">
        <v>8</v>
      </c>
      <c r="F4" s="5" t="s">
        <v>9</v>
      </c>
      <c r="G4" s="5" t="s">
        <v>46</v>
      </c>
      <c r="H4" s="5" t="s">
        <v>47</v>
      </c>
      <c r="I4" s="5" t="s">
        <v>156</v>
      </c>
      <c r="J4" s="5" t="s">
        <v>157</v>
      </c>
    </row>
    <row r="5" spans="1:13" ht="20.100000000000001" customHeight="1" x14ac:dyDescent="0.25">
      <c r="B5" s="1209"/>
      <c r="C5" s="1000" t="s">
        <v>1305</v>
      </c>
      <c r="D5" s="1273" t="s">
        <v>106</v>
      </c>
      <c r="E5" s="1270" t="s">
        <v>1001</v>
      </c>
      <c r="F5" s="1270" t="s">
        <v>1002</v>
      </c>
      <c r="G5" s="1270" t="s">
        <v>1003</v>
      </c>
      <c r="H5" s="1270" t="s">
        <v>1004</v>
      </c>
      <c r="I5" s="1270" t="s">
        <v>1280</v>
      </c>
      <c r="J5" s="1270" t="s">
        <v>1306</v>
      </c>
    </row>
    <row r="6" spans="1:13" ht="81" customHeight="1" x14ac:dyDescent="0.25">
      <c r="A6" s="495"/>
      <c r="B6" s="1209"/>
      <c r="C6" s="1000"/>
      <c r="D6" s="1274"/>
      <c r="E6" s="1271"/>
      <c r="F6" s="1271"/>
      <c r="G6" s="1271"/>
      <c r="H6" s="1271"/>
      <c r="I6" s="1271"/>
      <c r="J6" s="1271"/>
    </row>
    <row r="7" spans="1:13" ht="34.5" customHeight="1" x14ac:dyDescent="0.25">
      <c r="A7" s="143" t="s">
        <v>1307</v>
      </c>
      <c r="B7" s="45" t="s">
        <v>1009</v>
      </c>
      <c r="C7" s="16"/>
      <c r="D7" s="45"/>
      <c r="E7" s="45"/>
      <c r="F7" s="45"/>
      <c r="G7" s="45"/>
      <c r="H7" s="45"/>
      <c r="I7" s="45"/>
      <c r="J7" s="45"/>
    </row>
    <row r="8" spans="1:13" ht="20.100000000000001" customHeight="1" x14ac:dyDescent="0.25">
      <c r="A8" s="496">
        <v>1</v>
      </c>
      <c r="B8" s="45"/>
      <c r="C8" s="16" t="s">
        <v>1010</v>
      </c>
      <c r="D8" s="45"/>
      <c r="E8" s="45"/>
      <c r="F8" s="45"/>
      <c r="G8" s="45"/>
      <c r="H8" s="45"/>
      <c r="I8" s="45"/>
      <c r="J8" s="45"/>
    </row>
    <row r="9" spans="1:13" ht="20.100000000000001" customHeight="1" x14ac:dyDescent="0.25">
      <c r="A9" s="496">
        <v>2</v>
      </c>
      <c r="B9" s="45"/>
      <c r="C9" s="16" t="s">
        <v>1013</v>
      </c>
      <c r="D9" s="45"/>
      <c r="E9" s="45"/>
      <c r="F9" s="45"/>
      <c r="G9" s="45"/>
      <c r="H9" s="45"/>
      <c r="I9" s="45"/>
      <c r="J9" s="45"/>
    </row>
    <row r="10" spans="1:13" ht="20.100000000000001" customHeight="1" x14ac:dyDescent="0.25">
      <c r="A10" s="496">
        <v>3</v>
      </c>
      <c r="B10" s="45"/>
      <c r="C10" s="16" t="s">
        <v>1014</v>
      </c>
      <c r="D10" s="45"/>
      <c r="E10" s="45"/>
      <c r="F10" s="45"/>
      <c r="G10" s="45"/>
      <c r="H10" s="45"/>
      <c r="I10" s="45"/>
      <c r="J10" s="45"/>
    </row>
    <row r="11" spans="1:13" ht="20.100000000000001" customHeight="1" x14ac:dyDescent="0.25">
      <c r="A11" s="496">
        <v>4</v>
      </c>
      <c r="B11" s="45"/>
      <c r="C11" s="16" t="s">
        <v>1015</v>
      </c>
      <c r="D11" s="45"/>
      <c r="E11" s="45"/>
      <c r="F11" s="45"/>
      <c r="G11" s="45"/>
      <c r="H11" s="45"/>
      <c r="I11" s="45"/>
      <c r="J11" s="45"/>
    </row>
    <row r="12" spans="1:13" ht="20.100000000000001" customHeight="1" x14ac:dyDescent="0.25">
      <c r="A12" s="496">
        <v>5</v>
      </c>
      <c r="B12" s="45"/>
      <c r="C12" s="16" t="s">
        <v>1016</v>
      </c>
      <c r="D12" s="45"/>
      <c r="E12" s="45"/>
      <c r="F12" s="45"/>
      <c r="G12" s="45"/>
      <c r="H12" s="45"/>
      <c r="I12" s="45"/>
      <c r="J12" s="45"/>
    </row>
    <row r="13" spans="1:13" ht="20.100000000000001" customHeight="1" x14ac:dyDescent="0.25">
      <c r="A13" s="496">
        <v>6</v>
      </c>
      <c r="B13" s="45"/>
      <c r="C13" s="16" t="s">
        <v>1019</v>
      </c>
      <c r="D13" s="45"/>
      <c r="E13" s="45"/>
      <c r="F13" s="45"/>
      <c r="G13" s="45"/>
      <c r="H13" s="45"/>
      <c r="I13" s="45"/>
      <c r="J13" s="45"/>
    </row>
    <row r="14" spans="1:13" ht="20.100000000000001" customHeight="1" x14ac:dyDescent="0.25">
      <c r="A14" s="496">
        <v>7</v>
      </c>
      <c r="B14" s="45"/>
      <c r="C14" s="16" t="s">
        <v>1022</v>
      </c>
      <c r="D14" s="45"/>
      <c r="E14" s="45"/>
      <c r="F14" s="45"/>
      <c r="G14" s="45"/>
      <c r="H14" s="45"/>
      <c r="I14" s="45"/>
      <c r="J14" s="45"/>
    </row>
    <row r="15" spans="1:13" ht="20.100000000000001" customHeight="1" x14ac:dyDescent="0.25">
      <c r="A15" s="496">
        <v>8</v>
      </c>
      <c r="B15" s="45"/>
      <c r="C15" s="16" t="s">
        <v>1026</v>
      </c>
      <c r="D15" s="45"/>
      <c r="E15" s="45"/>
      <c r="F15" s="45"/>
      <c r="G15" s="45"/>
      <c r="H15" s="45"/>
      <c r="I15" s="45"/>
      <c r="J15" s="45"/>
    </row>
    <row r="16" spans="1:13" ht="20.100000000000001" customHeight="1" x14ac:dyDescent="0.25">
      <c r="A16" s="496" t="s">
        <v>1308</v>
      </c>
      <c r="B16" s="45"/>
      <c r="C16" s="5" t="s">
        <v>1309</v>
      </c>
      <c r="D16" s="45"/>
      <c r="E16" s="45"/>
      <c r="F16" s="45"/>
      <c r="G16" s="45"/>
      <c r="H16" s="45"/>
      <c r="I16" s="45"/>
      <c r="J16" s="45"/>
    </row>
    <row r="17" spans="1:20" ht="20.100000000000001" customHeight="1" x14ac:dyDescent="0.25">
      <c r="A17" s="497" t="s">
        <v>1310</v>
      </c>
      <c r="B17" s="1272" t="s">
        <v>1311</v>
      </c>
      <c r="C17" s="1272"/>
      <c r="D17" s="45"/>
      <c r="E17" s="45"/>
      <c r="F17" s="45"/>
      <c r="G17" s="45"/>
      <c r="H17" s="45"/>
      <c r="I17" s="45"/>
      <c r="J17" s="45"/>
    </row>
    <row r="18" spans="1:20" x14ac:dyDescent="0.25">
      <c r="B18" s="130"/>
    </row>
    <row r="27" spans="1:20" ht="23.25" x14ac:dyDescent="0.35">
      <c r="O27" s="480"/>
      <c r="P27" s="498"/>
      <c r="Q27" s="498"/>
      <c r="R27" s="498"/>
      <c r="S27" s="498"/>
      <c r="T27" s="498"/>
    </row>
    <row r="28" spans="1:20" x14ac:dyDescent="0.25">
      <c r="O28" s="154"/>
    </row>
  </sheetData>
  <mergeCells count="10">
    <mergeCell ref="H5:H6"/>
    <mergeCell ref="I5:I6"/>
    <mergeCell ref="J5:J6"/>
    <mergeCell ref="B17:C17"/>
    <mergeCell ref="B5:B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95" fitToWidth="0" fitToHeight="0" orientation="landscape" r:id="rId1"/>
  <headerFooter>
    <oddHeader>&amp;CEN
Annex XXV</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8BC86-8210-4BD5-B857-597400D37371}">
  <sheetPr codeName="Sheet77"/>
  <dimension ref="A1:M18"/>
  <sheetViews>
    <sheetView workbookViewId="0"/>
  </sheetViews>
  <sheetFormatPr defaultColWidth="9.140625" defaultRowHeight="15" x14ac:dyDescent="0.25"/>
  <cols>
    <col min="1" max="1" width="4" style="1" customWidth="1"/>
    <col min="2" max="2" width="23.85546875" style="1" customWidth="1"/>
    <col min="3" max="10" width="14.42578125" style="1" customWidth="1"/>
    <col min="11" max="16384" width="9.140625" style="1"/>
  </cols>
  <sheetData>
    <row r="1" spans="1:10" ht="20.25" x14ac:dyDescent="0.3">
      <c r="A1" s="485" t="s">
        <v>1312</v>
      </c>
    </row>
    <row r="2" spans="1:10" ht="20.25" x14ac:dyDescent="0.3">
      <c r="A2" s="471" t="s">
        <v>1313</v>
      </c>
      <c r="B2" s="369"/>
    </row>
    <row r="4" spans="1:10" x14ac:dyDescent="0.25">
      <c r="B4" s="474"/>
      <c r="C4" s="461" t="s">
        <v>7</v>
      </c>
      <c r="D4" s="461" t="s">
        <v>8</v>
      </c>
      <c r="E4" s="461" t="s">
        <v>9</v>
      </c>
      <c r="F4" s="461" t="s">
        <v>46</v>
      </c>
      <c r="G4" s="461" t="s">
        <v>47</v>
      </c>
      <c r="H4" s="461" t="s">
        <v>156</v>
      </c>
      <c r="I4" s="461" t="s">
        <v>157</v>
      </c>
      <c r="J4" s="461" t="s">
        <v>158</v>
      </c>
    </row>
    <row r="5" spans="1:10" ht="15" customHeight="1" x14ac:dyDescent="0.25">
      <c r="B5" s="474"/>
      <c r="C5" s="1268" t="s">
        <v>1314</v>
      </c>
      <c r="D5" s="1268"/>
      <c r="E5" s="1268"/>
      <c r="F5" s="1268"/>
      <c r="G5" s="1275" t="s">
        <v>1315</v>
      </c>
      <c r="H5" s="1276"/>
      <c r="I5" s="1276"/>
      <c r="J5" s="1277"/>
    </row>
    <row r="6" spans="1:10" ht="21" customHeight="1" x14ac:dyDescent="0.25">
      <c r="A6" s="3"/>
      <c r="B6" s="1278" t="s">
        <v>1316</v>
      </c>
      <c r="C6" s="1268" t="s">
        <v>1317</v>
      </c>
      <c r="D6" s="1268"/>
      <c r="E6" s="1268" t="s">
        <v>1318</v>
      </c>
      <c r="F6" s="1268"/>
      <c r="G6" s="1275" t="s">
        <v>1317</v>
      </c>
      <c r="H6" s="1277"/>
      <c r="I6" s="1275" t="s">
        <v>1318</v>
      </c>
      <c r="J6" s="1277"/>
    </row>
    <row r="7" spans="1:10" x14ac:dyDescent="0.25">
      <c r="A7" s="3"/>
      <c r="B7" s="1278"/>
      <c r="C7" s="461" t="s">
        <v>1319</v>
      </c>
      <c r="D7" s="461" t="s">
        <v>1320</v>
      </c>
      <c r="E7" s="461" t="s">
        <v>1319</v>
      </c>
      <c r="F7" s="461" t="s">
        <v>1320</v>
      </c>
      <c r="G7" s="473" t="s">
        <v>1319</v>
      </c>
      <c r="H7" s="473" t="s">
        <v>1320</v>
      </c>
      <c r="I7" s="473" t="s">
        <v>1319</v>
      </c>
      <c r="J7" s="473" t="s">
        <v>1320</v>
      </c>
    </row>
    <row r="8" spans="1:10" x14ac:dyDescent="0.25">
      <c r="A8" s="403">
        <v>1</v>
      </c>
      <c r="B8" s="475" t="s">
        <v>1321</v>
      </c>
      <c r="C8" s="461"/>
      <c r="D8" s="461"/>
      <c r="E8" s="461"/>
      <c r="F8" s="461"/>
      <c r="G8" s="461"/>
      <c r="H8" s="461"/>
      <c r="I8" s="461"/>
      <c r="J8" s="461"/>
    </row>
    <row r="9" spans="1:10" x14ac:dyDescent="0.25">
      <c r="A9" s="403">
        <v>2</v>
      </c>
      <c r="B9" s="475" t="s">
        <v>1322</v>
      </c>
      <c r="C9" s="461"/>
      <c r="D9" s="461"/>
      <c r="E9" s="461"/>
      <c r="F9" s="461"/>
      <c r="G9" s="461"/>
      <c r="H9" s="461"/>
      <c r="I9" s="461"/>
      <c r="J9" s="461"/>
    </row>
    <row r="10" spans="1:10" x14ac:dyDescent="0.25">
      <c r="A10" s="403">
        <v>3</v>
      </c>
      <c r="B10" s="475" t="s">
        <v>1323</v>
      </c>
      <c r="C10" s="461"/>
      <c r="D10" s="461"/>
      <c r="E10" s="461"/>
      <c r="F10" s="461"/>
      <c r="G10" s="461"/>
      <c r="H10" s="461"/>
      <c r="I10" s="461"/>
      <c r="J10" s="461"/>
    </row>
    <row r="11" spans="1:10" x14ac:dyDescent="0.25">
      <c r="A11" s="403">
        <v>4</v>
      </c>
      <c r="B11" s="475" t="s">
        <v>1324</v>
      </c>
      <c r="C11" s="461"/>
      <c r="D11" s="461"/>
      <c r="E11" s="461"/>
      <c r="F11" s="461"/>
      <c r="G11" s="461"/>
      <c r="H11" s="461"/>
      <c r="I11" s="461"/>
      <c r="J11" s="461"/>
    </row>
    <row r="12" spans="1:10" x14ac:dyDescent="0.25">
      <c r="A12" s="403">
        <v>5</v>
      </c>
      <c r="B12" s="475" t="s">
        <v>1325</v>
      </c>
      <c r="C12" s="461"/>
      <c r="D12" s="461"/>
      <c r="E12" s="461"/>
      <c r="F12" s="461"/>
      <c r="G12" s="461"/>
      <c r="H12" s="461"/>
      <c r="I12" s="461"/>
      <c r="J12" s="461"/>
    </row>
    <row r="13" spans="1:10" x14ac:dyDescent="0.25">
      <c r="A13" s="403">
        <v>6</v>
      </c>
      <c r="B13" s="475" t="s">
        <v>1326</v>
      </c>
      <c r="C13" s="461"/>
      <c r="D13" s="461"/>
      <c r="E13" s="461"/>
      <c r="F13" s="461"/>
      <c r="G13" s="461"/>
      <c r="H13" s="461"/>
      <c r="I13" s="461"/>
      <c r="J13" s="461"/>
    </row>
    <row r="14" spans="1:10" x14ac:dyDescent="0.25">
      <c r="A14" s="403">
        <v>7</v>
      </c>
      <c r="B14" s="475" t="s">
        <v>1327</v>
      </c>
      <c r="C14" s="461"/>
      <c r="D14" s="461"/>
      <c r="E14" s="461"/>
      <c r="F14" s="461"/>
      <c r="G14" s="461"/>
      <c r="H14" s="461"/>
      <c r="I14" s="461"/>
      <c r="J14" s="461"/>
    </row>
    <row r="15" spans="1:10" x14ac:dyDescent="0.25">
      <c r="A15" s="403">
        <v>8</v>
      </c>
      <c r="B15" s="475" t="s">
        <v>945</v>
      </c>
      <c r="C15" s="461"/>
      <c r="D15" s="461"/>
      <c r="E15" s="461"/>
      <c r="F15" s="461"/>
      <c r="G15" s="461"/>
      <c r="H15" s="461"/>
      <c r="I15" s="461"/>
      <c r="J15" s="461"/>
    </row>
    <row r="16" spans="1:10" x14ac:dyDescent="0.25">
      <c r="A16" s="40">
        <v>9</v>
      </c>
      <c r="B16" s="462" t="s">
        <v>45</v>
      </c>
      <c r="C16" s="462"/>
      <c r="D16" s="462"/>
      <c r="E16" s="462"/>
      <c r="F16" s="462"/>
      <c r="G16" s="462"/>
      <c r="H16" s="462"/>
      <c r="I16" s="462"/>
      <c r="J16" s="462"/>
    </row>
    <row r="17" spans="2:13" x14ac:dyDescent="0.25">
      <c r="B17" s="91"/>
      <c r="C17" s="91"/>
      <c r="D17" s="91"/>
      <c r="E17" s="91"/>
      <c r="F17" s="91"/>
      <c r="G17" s="91"/>
      <c r="H17" s="91"/>
      <c r="I17" s="91"/>
      <c r="J17" s="91"/>
    </row>
    <row r="18" spans="2:13" x14ac:dyDescent="0.25">
      <c r="M18" s="25"/>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&amp;CEN
Annex XXV</oddHead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2501-1CD9-46FE-8505-2A3BB83A0144}">
  <sheetPr codeName="Sheet78"/>
  <dimension ref="A1:H15"/>
  <sheetViews>
    <sheetView workbookViewId="0"/>
  </sheetViews>
  <sheetFormatPr defaultColWidth="9.140625" defaultRowHeight="15" x14ac:dyDescent="0.25"/>
  <cols>
    <col min="1" max="1" width="9.140625" style="1"/>
    <col min="2" max="2" width="37.42578125" style="1" customWidth="1"/>
    <col min="3" max="4" width="18.140625" style="1" customWidth="1"/>
    <col min="5" max="16384" width="9.140625" style="1"/>
  </cols>
  <sheetData>
    <row r="1" spans="1:8" ht="20.25" x14ac:dyDescent="0.3">
      <c r="A1" s="369" t="s">
        <v>1266</v>
      </c>
    </row>
    <row r="2" spans="1:8" ht="15.75" x14ac:dyDescent="0.25">
      <c r="A2" s="471" t="s">
        <v>1328</v>
      </c>
    </row>
    <row r="3" spans="1:8" x14ac:dyDescent="0.25">
      <c r="B3" s="277"/>
      <c r="C3" s="355"/>
      <c r="D3" s="355"/>
    </row>
    <row r="4" spans="1:8" ht="20.100000000000001" customHeight="1" x14ac:dyDescent="0.25">
      <c r="B4" s="474"/>
      <c r="C4" s="473" t="s">
        <v>7</v>
      </c>
      <c r="D4" s="499" t="s">
        <v>8</v>
      </c>
    </row>
    <row r="5" spans="1:8" ht="20.100000000000001" customHeight="1" x14ac:dyDescent="0.25">
      <c r="B5" s="474"/>
      <c r="C5" s="500" t="s">
        <v>1329</v>
      </c>
      <c r="D5" s="461" t="s">
        <v>1330</v>
      </c>
    </row>
    <row r="6" spans="1:8" ht="20.100000000000001" customHeight="1" x14ac:dyDescent="0.25">
      <c r="A6" s="1279" t="s">
        <v>1331</v>
      </c>
      <c r="B6" s="1280"/>
      <c r="C6" s="501"/>
      <c r="D6" s="502"/>
      <c r="H6" s="25"/>
    </row>
    <row r="7" spans="1:8" ht="20.100000000000001" customHeight="1" x14ac:dyDescent="0.25">
      <c r="A7" s="42">
        <v>1</v>
      </c>
      <c r="B7" s="503" t="s">
        <v>1332</v>
      </c>
      <c r="C7" s="71"/>
      <c r="D7" s="71"/>
    </row>
    <row r="8" spans="1:8" ht="20.100000000000001" customHeight="1" x14ac:dyDescent="0.25">
      <c r="A8" s="42">
        <v>2</v>
      </c>
      <c r="B8" s="503" t="s">
        <v>1333</v>
      </c>
      <c r="C8" s="71"/>
      <c r="D8" s="71"/>
    </row>
    <row r="9" spans="1:8" ht="20.100000000000001" customHeight="1" x14ac:dyDescent="0.25">
      <c r="A9" s="42">
        <v>3</v>
      </c>
      <c r="B9" s="503" t="s">
        <v>1334</v>
      </c>
      <c r="C9" s="71"/>
      <c r="D9" s="71"/>
    </row>
    <row r="10" spans="1:8" ht="20.100000000000001" customHeight="1" x14ac:dyDescent="0.25">
      <c r="A10" s="42">
        <v>4</v>
      </c>
      <c r="B10" s="503" t="s">
        <v>1335</v>
      </c>
      <c r="C10" s="71"/>
      <c r="D10" s="71"/>
    </row>
    <row r="11" spans="1:8" ht="20.100000000000001" customHeight="1" x14ac:dyDescent="0.25">
      <c r="A11" s="42">
        <v>5</v>
      </c>
      <c r="B11" s="503" t="s">
        <v>1336</v>
      </c>
      <c r="C11" s="71"/>
      <c r="D11" s="71"/>
    </row>
    <row r="12" spans="1:8" ht="20.100000000000001" customHeight="1" x14ac:dyDescent="0.25">
      <c r="A12" s="42">
        <v>6</v>
      </c>
      <c r="B12" s="504" t="s">
        <v>1337</v>
      </c>
      <c r="C12" s="71"/>
      <c r="D12" s="71"/>
    </row>
    <row r="13" spans="1:8" ht="20.100000000000001" customHeight="1" x14ac:dyDescent="0.25">
      <c r="A13" s="1279" t="s">
        <v>1338</v>
      </c>
      <c r="B13" s="1280"/>
      <c r="C13" s="505"/>
      <c r="D13" s="505"/>
    </row>
    <row r="14" spans="1:8" ht="20.100000000000001" customHeight="1" x14ac:dyDescent="0.25">
      <c r="A14" s="143">
        <v>7</v>
      </c>
      <c r="B14" s="503" t="s">
        <v>1339</v>
      </c>
      <c r="C14" s="71"/>
      <c r="D14" s="71"/>
      <c r="H14" s="25"/>
    </row>
    <row r="15" spans="1:8" ht="20.100000000000001" customHeight="1" x14ac:dyDescent="0.25">
      <c r="A15" s="143">
        <v>8</v>
      </c>
      <c r="B15" s="503" t="s">
        <v>1340</v>
      </c>
      <c r="C15" s="71"/>
      <c r="D15" s="71"/>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&amp;CEN
Annex XXV</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D436-D694-426C-8A1F-F5FA0C5346E9}">
  <sheetPr codeName="Sheet79">
    <pageSetUpPr fitToPage="1"/>
  </sheetPr>
  <dimension ref="A1:C15"/>
  <sheetViews>
    <sheetView workbookViewId="0"/>
  </sheetViews>
  <sheetFormatPr defaultColWidth="9.140625" defaultRowHeight="15" x14ac:dyDescent="0.25"/>
  <cols>
    <col min="1" max="1" width="7.7109375" style="1" customWidth="1"/>
    <col min="2" max="2" width="55" style="1" customWidth="1"/>
    <col min="3" max="3" width="11.7109375" style="1" customWidth="1"/>
    <col min="4" max="16384" width="9.140625" style="1"/>
  </cols>
  <sheetData>
    <row r="1" spans="1:3" ht="20.25" x14ac:dyDescent="0.3">
      <c r="A1" s="369" t="s">
        <v>1267</v>
      </c>
    </row>
    <row r="2" spans="1:3" ht="15.75" x14ac:dyDescent="0.25">
      <c r="A2" s="471" t="s">
        <v>252</v>
      </c>
    </row>
    <row r="3" spans="1:3" x14ac:dyDescent="0.25">
      <c r="A3" s="355"/>
      <c r="B3" s="355"/>
      <c r="C3" s="506"/>
    </row>
    <row r="4" spans="1:3" ht="20.100000000000001" customHeight="1" x14ac:dyDescent="0.25">
      <c r="A4" s="507"/>
      <c r="B4" s="507"/>
      <c r="C4" s="473" t="s">
        <v>7</v>
      </c>
    </row>
    <row r="5" spans="1:3" ht="39" customHeight="1" x14ac:dyDescent="0.25">
      <c r="A5" s="507"/>
      <c r="B5" s="508"/>
      <c r="C5" s="473" t="s">
        <v>1280</v>
      </c>
    </row>
    <row r="6" spans="1:3" ht="20.100000000000001" customHeight="1" x14ac:dyDescent="0.25">
      <c r="A6" s="509">
        <v>1</v>
      </c>
      <c r="B6" s="484" t="s">
        <v>1341</v>
      </c>
      <c r="C6" s="475"/>
    </row>
    <row r="7" spans="1:3" ht="20.100000000000001" customHeight="1" x14ac:dyDescent="0.25">
      <c r="A7" s="473">
        <v>2</v>
      </c>
      <c r="B7" s="475" t="s">
        <v>1342</v>
      </c>
      <c r="C7" s="475"/>
    </row>
    <row r="8" spans="1:3" ht="20.100000000000001" customHeight="1" x14ac:dyDescent="0.25">
      <c r="A8" s="473">
        <v>3</v>
      </c>
      <c r="B8" s="475" t="s">
        <v>1343</v>
      </c>
      <c r="C8" s="475"/>
    </row>
    <row r="9" spans="1:3" ht="20.100000000000001" customHeight="1" x14ac:dyDescent="0.25">
      <c r="A9" s="473">
        <v>4</v>
      </c>
      <c r="B9" s="475" t="s">
        <v>1344</v>
      </c>
      <c r="C9" s="475"/>
    </row>
    <row r="10" spans="1:3" ht="20.100000000000001" customHeight="1" x14ac:dyDescent="0.25">
      <c r="A10" s="473">
        <v>5</v>
      </c>
      <c r="B10" s="475" t="s">
        <v>1345</v>
      </c>
      <c r="C10" s="475"/>
    </row>
    <row r="11" spans="1:3" ht="20.100000000000001" customHeight="1" x14ac:dyDescent="0.25">
      <c r="A11" s="473">
        <v>6</v>
      </c>
      <c r="B11" s="475" t="s">
        <v>1346</v>
      </c>
      <c r="C11" s="475"/>
    </row>
    <row r="12" spans="1:3" ht="20.100000000000001" customHeight="1" x14ac:dyDescent="0.25">
      <c r="A12" s="473">
        <v>7</v>
      </c>
      <c r="B12" s="475" t="s">
        <v>1347</v>
      </c>
      <c r="C12" s="475"/>
    </row>
    <row r="13" spans="1:3" ht="20.100000000000001" customHeight="1" x14ac:dyDescent="0.25">
      <c r="A13" s="473">
        <v>8</v>
      </c>
      <c r="B13" s="475" t="s">
        <v>1235</v>
      </c>
      <c r="C13" s="475"/>
    </row>
    <row r="14" spans="1:3" ht="20.100000000000001" customHeight="1" x14ac:dyDescent="0.25">
      <c r="A14" s="509">
        <v>9</v>
      </c>
      <c r="B14" s="484" t="s">
        <v>1348</v>
      </c>
      <c r="C14" s="475"/>
    </row>
    <row r="15" spans="1:3" x14ac:dyDescent="0.25">
      <c r="A15" s="3"/>
      <c r="B15" s="3"/>
      <c r="C15" s="3"/>
    </row>
  </sheetData>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6475B-E40D-498B-8734-BDD644C565AA}">
  <sheetPr codeName="Sheet80">
    <pageSetUpPr fitToPage="1"/>
  </sheetPr>
  <dimension ref="A1:D25"/>
  <sheetViews>
    <sheetView workbookViewId="0"/>
  </sheetViews>
  <sheetFormatPr defaultColWidth="9.140625" defaultRowHeight="15" x14ac:dyDescent="0.25"/>
  <cols>
    <col min="1" max="1" width="9.140625" style="3"/>
    <col min="2" max="2" width="86.7109375" style="3" customWidth="1"/>
    <col min="3" max="3" width="16.28515625" style="3" customWidth="1"/>
    <col min="4" max="4" width="18.7109375" style="3" customWidth="1"/>
    <col min="5" max="16384" width="9.140625" style="3"/>
  </cols>
  <sheetData>
    <row r="1" spans="1:4" ht="20.25" x14ac:dyDescent="0.3">
      <c r="A1" s="485" t="s">
        <v>1268</v>
      </c>
    </row>
    <row r="2" spans="1:4" ht="15.75" x14ac:dyDescent="0.25">
      <c r="A2" s="510" t="s">
        <v>252</v>
      </c>
    </row>
    <row r="3" spans="1:4" ht="20.100000000000001" customHeight="1" x14ac:dyDescent="0.25">
      <c r="A3" s="511"/>
      <c r="B3" s="512"/>
      <c r="C3" s="511"/>
      <c r="D3" s="511"/>
    </row>
    <row r="4" spans="1:4" ht="20.100000000000001" customHeight="1" x14ac:dyDescent="0.25">
      <c r="A4" s="511"/>
      <c r="B4" s="512"/>
      <c r="C4" s="473" t="s">
        <v>7</v>
      </c>
      <c r="D4" s="473" t="s">
        <v>8</v>
      </c>
    </row>
    <row r="5" spans="1:4" ht="30" customHeight="1" x14ac:dyDescent="0.25">
      <c r="A5" s="511"/>
      <c r="B5" s="512"/>
      <c r="C5" s="473" t="s">
        <v>1349</v>
      </c>
      <c r="D5" s="473" t="s">
        <v>1280</v>
      </c>
    </row>
    <row r="6" spans="1:4" ht="20.100000000000001" customHeight="1" x14ac:dyDescent="0.25">
      <c r="A6" s="509">
        <v>1</v>
      </c>
      <c r="B6" s="484" t="s">
        <v>1350</v>
      </c>
      <c r="C6" s="513"/>
      <c r="D6" s="514"/>
    </row>
    <row r="7" spans="1:4" ht="29.25" customHeight="1" x14ac:dyDescent="0.25">
      <c r="A7" s="473">
        <v>2</v>
      </c>
      <c r="B7" s="475" t="s">
        <v>1351</v>
      </c>
      <c r="C7" s="514"/>
      <c r="D7" s="514"/>
    </row>
    <row r="8" spans="1:4" ht="20.100000000000001" customHeight="1" x14ac:dyDescent="0.25">
      <c r="A8" s="473">
        <v>3</v>
      </c>
      <c r="B8" s="475" t="s">
        <v>1352</v>
      </c>
      <c r="C8" s="514"/>
      <c r="D8" s="514"/>
    </row>
    <row r="9" spans="1:4" ht="20.100000000000001" customHeight="1" x14ac:dyDescent="0.25">
      <c r="A9" s="473">
        <v>4</v>
      </c>
      <c r="B9" s="475" t="s">
        <v>1353</v>
      </c>
      <c r="C9" s="514"/>
      <c r="D9" s="514"/>
    </row>
    <row r="10" spans="1:4" ht="20.100000000000001" customHeight="1" x14ac:dyDescent="0.25">
      <c r="A10" s="473">
        <v>5</v>
      </c>
      <c r="B10" s="475" t="s">
        <v>1354</v>
      </c>
      <c r="C10" s="514"/>
      <c r="D10" s="514"/>
    </row>
    <row r="11" spans="1:4" ht="20.100000000000001" customHeight="1" x14ac:dyDescent="0.25">
      <c r="A11" s="473">
        <v>6</v>
      </c>
      <c r="B11" s="475" t="s">
        <v>1355</v>
      </c>
      <c r="C11" s="514"/>
      <c r="D11" s="514"/>
    </row>
    <row r="12" spans="1:4" ht="20.100000000000001" customHeight="1" x14ac:dyDescent="0.25">
      <c r="A12" s="473">
        <v>7</v>
      </c>
      <c r="B12" s="475" t="s">
        <v>1356</v>
      </c>
      <c r="C12" s="514"/>
      <c r="D12" s="513"/>
    </row>
    <row r="13" spans="1:4" ht="20.100000000000001" customHeight="1" x14ac:dyDescent="0.25">
      <c r="A13" s="473">
        <v>8</v>
      </c>
      <c r="B13" s="475" t="s">
        <v>1357</v>
      </c>
      <c r="C13" s="514"/>
      <c r="D13" s="514"/>
    </row>
    <row r="14" spans="1:4" ht="20.100000000000001" customHeight="1" x14ac:dyDescent="0.25">
      <c r="A14" s="473">
        <v>9</v>
      </c>
      <c r="B14" s="475" t="s">
        <v>1358</v>
      </c>
      <c r="C14" s="514"/>
      <c r="D14" s="514"/>
    </row>
    <row r="15" spans="1:4" ht="20.100000000000001" customHeight="1" x14ac:dyDescent="0.25">
      <c r="A15" s="473">
        <v>10</v>
      </c>
      <c r="B15" s="475" t="s">
        <v>1359</v>
      </c>
      <c r="C15" s="514"/>
      <c r="D15" s="514"/>
    </row>
    <row r="16" spans="1:4" ht="20.100000000000001" customHeight="1" x14ac:dyDescent="0.25">
      <c r="A16" s="509">
        <v>11</v>
      </c>
      <c r="B16" s="492" t="s">
        <v>1360</v>
      </c>
      <c r="C16" s="513"/>
      <c r="D16" s="514"/>
    </row>
    <row r="17" spans="1:4" ht="32.25" customHeight="1" x14ac:dyDescent="0.25">
      <c r="A17" s="473">
        <v>12</v>
      </c>
      <c r="B17" s="475" t="s">
        <v>1361</v>
      </c>
      <c r="C17" s="514"/>
      <c r="D17" s="514"/>
    </row>
    <row r="18" spans="1:4" ht="20.100000000000001" customHeight="1" x14ac:dyDescent="0.25">
      <c r="A18" s="473">
        <v>13</v>
      </c>
      <c r="B18" s="475" t="s">
        <v>1352</v>
      </c>
      <c r="C18" s="514"/>
      <c r="D18" s="514"/>
    </row>
    <row r="19" spans="1:4" ht="20.100000000000001" customHeight="1" x14ac:dyDescent="0.25">
      <c r="A19" s="473">
        <v>14</v>
      </c>
      <c r="B19" s="475" t="s">
        <v>1353</v>
      </c>
      <c r="C19" s="514"/>
      <c r="D19" s="514"/>
    </row>
    <row r="20" spans="1:4" ht="20.100000000000001" customHeight="1" x14ac:dyDescent="0.25">
      <c r="A20" s="473">
        <v>15</v>
      </c>
      <c r="B20" s="475" t="s">
        <v>1354</v>
      </c>
      <c r="C20" s="514"/>
      <c r="D20" s="514"/>
    </row>
    <row r="21" spans="1:4" ht="20.100000000000001" customHeight="1" x14ac:dyDescent="0.25">
      <c r="A21" s="473">
        <v>16</v>
      </c>
      <c r="B21" s="475" t="s">
        <v>1355</v>
      </c>
      <c r="C21" s="514"/>
      <c r="D21" s="514"/>
    </row>
    <row r="22" spans="1:4" ht="20.100000000000001" customHeight="1" x14ac:dyDescent="0.25">
      <c r="A22" s="473">
        <v>17</v>
      </c>
      <c r="B22" s="475" t="s">
        <v>1356</v>
      </c>
      <c r="C22" s="514"/>
      <c r="D22" s="515"/>
    </row>
    <row r="23" spans="1:4" ht="20.100000000000001" customHeight="1" x14ac:dyDescent="0.25">
      <c r="A23" s="473">
        <v>18</v>
      </c>
      <c r="B23" s="475" t="s">
        <v>1357</v>
      </c>
      <c r="C23" s="514"/>
      <c r="D23" s="514"/>
    </row>
    <row r="24" spans="1:4" ht="20.100000000000001" customHeight="1" x14ac:dyDescent="0.25">
      <c r="A24" s="473">
        <v>19</v>
      </c>
      <c r="B24" s="475" t="s">
        <v>1358</v>
      </c>
      <c r="C24" s="514"/>
      <c r="D24" s="514"/>
    </row>
    <row r="25" spans="1:4" ht="20.100000000000001" customHeight="1" x14ac:dyDescent="0.25">
      <c r="A25" s="473">
        <v>20</v>
      </c>
      <c r="B25" s="475" t="s">
        <v>1359</v>
      </c>
      <c r="C25" s="514"/>
      <c r="D25" s="514"/>
    </row>
  </sheetData>
  <pageMargins left="0.70866141732283472" right="0.70866141732283472" top="0.74803149606299213" bottom="0.74803149606299213" header="0.31496062992125984" footer="0.31496062992125984"/>
  <pageSetup paperSize="9" scale="95" orientation="landscape" r:id="rId1"/>
  <headerFooter>
    <oddHeader>&amp;CEN 
Annex XXV</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7CC04-407A-4CE2-9C35-5594F4F3D8E1}">
  <sheetPr codeName="Sheet82">
    <pageSetUpPr fitToPage="1"/>
  </sheetPr>
  <dimension ref="A1:C16"/>
  <sheetViews>
    <sheetView workbookViewId="0"/>
  </sheetViews>
  <sheetFormatPr defaultColWidth="11.42578125" defaultRowHeight="15" x14ac:dyDescent="0.25"/>
  <cols>
    <col min="1" max="1" width="14.7109375" style="1" customWidth="1"/>
    <col min="2" max="2" width="12.28515625" style="1" bestFit="1" customWidth="1"/>
    <col min="3" max="3" width="87.28515625" style="1" customWidth="1"/>
    <col min="4" max="16384" width="11.42578125" style="1"/>
  </cols>
  <sheetData>
    <row r="1" spans="1:3" ht="18.75" x14ac:dyDescent="0.3">
      <c r="A1" s="44" t="s">
        <v>1362</v>
      </c>
    </row>
    <row r="2" spans="1:3" x14ac:dyDescent="0.25">
      <c r="A2" s="1" t="s">
        <v>121</v>
      </c>
    </row>
    <row r="5" spans="1:3" x14ac:dyDescent="0.25">
      <c r="A5" s="40" t="s">
        <v>122</v>
      </c>
      <c r="B5" s="16" t="s">
        <v>114</v>
      </c>
      <c r="C5" s="45" t="s">
        <v>123</v>
      </c>
    </row>
    <row r="6" spans="1:3" ht="90" x14ac:dyDescent="0.25">
      <c r="A6" s="42" t="s">
        <v>1368</v>
      </c>
      <c r="B6" s="16" t="s">
        <v>117</v>
      </c>
      <c r="C6" s="516" t="s">
        <v>1369</v>
      </c>
    </row>
    <row r="7" spans="1:3" ht="90" x14ac:dyDescent="0.25">
      <c r="A7" s="42" t="s">
        <v>1370</v>
      </c>
      <c r="B7" s="46" t="s">
        <v>118</v>
      </c>
      <c r="C7" s="516" t="s">
        <v>1371</v>
      </c>
    </row>
    <row r="8" spans="1:3" ht="45" x14ac:dyDescent="0.25">
      <c r="A8" s="42" t="s">
        <v>1372</v>
      </c>
      <c r="B8" s="16" t="s">
        <v>148</v>
      </c>
      <c r="C8" s="84" t="s">
        <v>1373</v>
      </c>
    </row>
    <row r="9" spans="1:3" ht="120" x14ac:dyDescent="0.25">
      <c r="A9" s="42" t="s">
        <v>1374</v>
      </c>
      <c r="B9" s="16" t="s">
        <v>133</v>
      </c>
      <c r="C9" s="516" t="s">
        <v>1375</v>
      </c>
    </row>
    <row r="10" spans="1:3" ht="30" x14ac:dyDescent="0.25">
      <c r="A10" s="42" t="s">
        <v>1376</v>
      </c>
      <c r="B10" s="16" t="s">
        <v>135</v>
      </c>
      <c r="C10" s="84" t="s">
        <v>1377</v>
      </c>
    </row>
    <row r="11" spans="1:3" ht="45" x14ac:dyDescent="0.25">
      <c r="A11" s="42" t="s">
        <v>1378</v>
      </c>
      <c r="B11" s="16" t="s">
        <v>138</v>
      </c>
      <c r="C11" s="84" t="s">
        <v>1379</v>
      </c>
    </row>
    <row r="12" spans="1:3" ht="30" x14ac:dyDescent="0.25">
      <c r="A12" s="42" t="s">
        <v>1380</v>
      </c>
      <c r="B12" s="16" t="s">
        <v>141</v>
      </c>
      <c r="C12" s="84" t="s">
        <v>1381</v>
      </c>
    </row>
    <row r="13" spans="1:3" ht="30" x14ac:dyDescent="0.25">
      <c r="A13" s="42" t="s">
        <v>1382</v>
      </c>
      <c r="B13" s="16" t="s">
        <v>285</v>
      </c>
      <c r="C13" s="84" t="s">
        <v>1383</v>
      </c>
    </row>
    <row r="14" spans="1:3" ht="105" x14ac:dyDescent="0.25">
      <c r="A14" s="42" t="s">
        <v>1384</v>
      </c>
      <c r="B14" s="16" t="s">
        <v>334</v>
      </c>
      <c r="C14" s="516" t="s">
        <v>1385</v>
      </c>
    </row>
    <row r="16" spans="1:3" x14ac:dyDescent="0.25">
      <c r="B16" s="1281"/>
      <c r="C16" s="1113"/>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&amp;CEN
Annex XXVII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E094A-AF6E-43D9-B1CB-BF95D82DF709}">
  <sheetPr codeName="Sheet83">
    <pageSetUpPr fitToPage="1"/>
  </sheetPr>
  <dimension ref="A1:Q20"/>
  <sheetViews>
    <sheetView topLeftCell="A7" workbookViewId="0">
      <selection activeCell="I30" sqref="I30"/>
    </sheetView>
  </sheetViews>
  <sheetFormatPr defaultColWidth="9.140625" defaultRowHeight="15" x14ac:dyDescent="0.25"/>
  <cols>
    <col min="1" max="1" width="5.140625" style="1" customWidth="1"/>
    <col min="2" max="2" width="27.140625" style="1" customWidth="1"/>
    <col min="3" max="17" width="12.28515625" style="1" customWidth="1"/>
    <col min="18" max="16384" width="9.140625" style="1"/>
  </cols>
  <sheetData>
    <row r="1" spans="1:17" ht="18.75" x14ac:dyDescent="0.3">
      <c r="A1" s="3"/>
      <c r="B1" s="1285" t="s">
        <v>1386</v>
      </c>
      <c r="C1" s="1285"/>
      <c r="D1" s="1285"/>
      <c r="E1" s="1285"/>
      <c r="F1" s="1285"/>
      <c r="G1" s="1285"/>
      <c r="H1" s="1285"/>
      <c r="I1" s="1285"/>
      <c r="J1" s="1285"/>
      <c r="K1" s="1285"/>
      <c r="L1" s="1285"/>
      <c r="M1" s="1285"/>
      <c r="N1" s="1285"/>
      <c r="O1" s="1285"/>
      <c r="P1" s="1285"/>
      <c r="Q1" s="1285"/>
    </row>
    <row r="4" spans="1:17" x14ac:dyDescent="0.25">
      <c r="A4" s="517"/>
      <c r="B4" s="518"/>
      <c r="C4" s="403" t="s">
        <v>7</v>
      </c>
      <c r="D4" s="403" t="s">
        <v>8</v>
      </c>
      <c r="E4" s="403" t="s">
        <v>9</v>
      </c>
      <c r="F4" s="403" t="s">
        <v>46</v>
      </c>
      <c r="G4" s="403" t="s">
        <v>47</v>
      </c>
      <c r="H4" s="403" t="s">
        <v>156</v>
      </c>
      <c r="I4" s="403" t="s">
        <v>157</v>
      </c>
      <c r="J4" s="403" t="s">
        <v>158</v>
      </c>
      <c r="K4" s="403" t="s">
        <v>159</v>
      </c>
      <c r="L4" s="403" t="s">
        <v>160</v>
      </c>
      <c r="M4" s="403" t="s">
        <v>161</v>
      </c>
      <c r="N4" s="403" t="s">
        <v>162</v>
      </c>
      <c r="O4" s="403" t="s">
        <v>163</v>
      </c>
      <c r="P4" s="403" t="s">
        <v>758</v>
      </c>
      <c r="Q4" s="403" t="s">
        <v>759</v>
      </c>
    </row>
    <row r="5" spans="1:17" x14ac:dyDescent="0.25">
      <c r="A5" s="517"/>
      <c r="B5" s="518"/>
      <c r="C5" s="1286" t="s">
        <v>1387</v>
      </c>
      <c r="D5" s="1286"/>
      <c r="E5" s="1286"/>
      <c r="F5" s="1286"/>
      <c r="G5" s="1286"/>
      <c r="H5" s="1286"/>
      <c r="I5" s="1286"/>
      <c r="J5" s="1286" t="s">
        <v>1388</v>
      </c>
      <c r="K5" s="1286"/>
      <c r="L5" s="1286"/>
      <c r="M5" s="1286"/>
      <c r="N5" s="1286" t="s">
        <v>1389</v>
      </c>
      <c r="O5" s="1286"/>
      <c r="P5" s="1286"/>
      <c r="Q5" s="1286"/>
    </row>
    <row r="6" spans="1:17" x14ac:dyDescent="0.25">
      <c r="A6" s="517"/>
      <c r="B6" s="518"/>
      <c r="C6" s="1287" t="s">
        <v>1390</v>
      </c>
      <c r="D6" s="1288"/>
      <c r="E6" s="1288"/>
      <c r="F6" s="1289"/>
      <c r="G6" s="1290" t="s">
        <v>1391</v>
      </c>
      <c r="H6" s="1286"/>
      <c r="I6" s="519" t="s">
        <v>1392</v>
      </c>
      <c r="J6" s="1286" t="s">
        <v>1390</v>
      </c>
      <c r="K6" s="1286"/>
      <c r="L6" s="1282" t="s">
        <v>1391</v>
      </c>
      <c r="M6" s="519" t="s">
        <v>1392</v>
      </c>
      <c r="N6" s="1286" t="s">
        <v>1390</v>
      </c>
      <c r="O6" s="1286"/>
      <c r="P6" s="1282" t="s">
        <v>1391</v>
      </c>
      <c r="Q6" s="519" t="s">
        <v>1392</v>
      </c>
    </row>
    <row r="7" spans="1:17" x14ac:dyDescent="0.25">
      <c r="A7" s="517"/>
      <c r="B7" s="518"/>
      <c r="C7" s="1291" t="s">
        <v>1393</v>
      </c>
      <c r="D7" s="1289"/>
      <c r="E7" s="1291" t="s">
        <v>1394</v>
      </c>
      <c r="F7" s="1289"/>
      <c r="G7" s="1284"/>
      <c r="H7" s="1282" t="s">
        <v>1395</v>
      </c>
      <c r="I7" s="1284"/>
      <c r="J7" s="1282" t="s">
        <v>1393</v>
      </c>
      <c r="K7" s="1282" t="s">
        <v>1394</v>
      </c>
      <c r="L7" s="1284"/>
      <c r="M7" s="1284"/>
      <c r="N7" s="1282" t="s">
        <v>1393</v>
      </c>
      <c r="O7" s="1282" t="s">
        <v>1394</v>
      </c>
      <c r="P7" s="1284"/>
      <c r="Q7" s="1284"/>
    </row>
    <row r="8" spans="1:17" x14ac:dyDescent="0.25">
      <c r="A8" s="520"/>
      <c r="B8" s="521"/>
      <c r="C8" s="522"/>
      <c r="D8" s="403" t="s">
        <v>1395</v>
      </c>
      <c r="E8" s="522"/>
      <c r="F8" s="403" t="s">
        <v>1395</v>
      </c>
      <c r="G8" s="1283"/>
      <c r="H8" s="1283"/>
      <c r="I8" s="1283"/>
      <c r="J8" s="1283"/>
      <c r="K8" s="1283"/>
      <c r="L8" s="1283"/>
      <c r="M8" s="1283"/>
      <c r="N8" s="1283"/>
      <c r="O8" s="1283"/>
      <c r="P8" s="1283"/>
      <c r="Q8" s="1283"/>
    </row>
    <row r="9" spans="1:17" x14ac:dyDescent="0.25">
      <c r="A9" s="523">
        <v>1</v>
      </c>
      <c r="B9" s="524" t="s">
        <v>1396</v>
      </c>
      <c r="C9" s="522"/>
      <c r="D9" s="403"/>
      <c r="E9" s="522"/>
      <c r="F9" s="403"/>
      <c r="G9" s="497"/>
      <c r="H9" s="497"/>
      <c r="I9" s="497"/>
      <c r="J9" s="497"/>
      <c r="K9" s="497"/>
      <c r="L9" s="497"/>
      <c r="M9" s="497"/>
      <c r="N9" s="497"/>
      <c r="O9" s="497"/>
      <c r="P9" s="497"/>
      <c r="Q9" s="497"/>
    </row>
    <row r="10" spans="1:17" x14ac:dyDescent="0.25">
      <c r="A10" s="143">
        <v>2</v>
      </c>
      <c r="B10" s="525" t="s">
        <v>1397</v>
      </c>
      <c r="C10" s="403"/>
      <c r="D10" s="403"/>
      <c r="E10" s="403"/>
      <c r="F10" s="403"/>
      <c r="G10" s="403"/>
      <c r="H10" s="403"/>
      <c r="I10" s="403"/>
      <c r="J10" s="403"/>
      <c r="K10" s="403"/>
      <c r="L10" s="403"/>
      <c r="M10" s="403"/>
      <c r="N10" s="403"/>
      <c r="O10" s="403"/>
      <c r="P10" s="403"/>
      <c r="Q10" s="403"/>
    </row>
    <row r="11" spans="1:17" x14ac:dyDescent="0.25">
      <c r="A11" s="143">
        <v>3</v>
      </c>
      <c r="B11" s="170" t="s">
        <v>1398</v>
      </c>
      <c r="C11" s="170"/>
      <c r="D11" s="170"/>
      <c r="E11" s="170"/>
      <c r="F11" s="170"/>
      <c r="G11" s="170"/>
      <c r="H11" s="170"/>
      <c r="I11" s="170"/>
      <c r="J11" s="170"/>
      <c r="K11" s="170"/>
      <c r="L11" s="170"/>
      <c r="M11" s="170"/>
      <c r="N11" s="170"/>
      <c r="O11" s="170"/>
      <c r="P11" s="170"/>
      <c r="Q11" s="170"/>
    </row>
    <row r="12" spans="1:17" x14ac:dyDescent="0.25">
      <c r="A12" s="143">
        <v>4</v>
      </c>
      <c r="B12" s="170" t="s">
        <v>1399</v>
      </c>
      <c r="C12" s="170"/>
      <c r="D12" s="170"/>
      <c r="E12" s="170"/>
      <c r="F12" s="170"/>
      <c r="G12" s="170"/>
      <c r="H12" s="170"/>
      <c r="I12" s="170"/>
      <c r="J12" s="170"/>
      <c r="K12" s="170"/>
      <c r="L12" s="170"/>
      <c r="M12" s="170"/>
      <c r="N12" s="170"/>
      <c r="O12" s="170"/>
      <c r="P12" s="170"/>
      <c r="Q12" s="170"/>
    </row>
    <row r="13" spans="1:17" x14ac:dyDescent="0.25">
      <c r="A13" s="143">
        <v>5</v>
      </c>
      <c r="B13" s="170" t="s">
        <v>1400</v>
      </c>
      <c r="C13" s="170"/>
      <c r="D13" s="170"/>
      <c r="E13" s="170"/>
      <c r="F13" s="170"/>
      <c r="G13" s="170"/>
      <c r="H13" s="170"/>
      <c r="I13" s="170"/>
      <c r="J13" s="170"/>
      <c r="K13" s="170"/>
      <c r="L13" s="170"/>
      <c r="M13" s="170"/>
      <c r="N13" s="170"/>
      <c r="O13" s="170"/>
      <c r="P13" s="170"/>
      <c r="Q13" s="170"/>
    </row>
    <row r="14" spans="1:17" x14ac:dyDescent="0.25">
      <c r="A14" s="143">
        <v>6</v>
      </c>
      <c r="B14" s="170" t="s">
        <v>1401</v>
      </c>
      <c r="C14" s="170"/>
      <c r="D14" s="170"/>
      <c r="E14" s="170"/>
      <c r="F14" s="170"/>
      <c r="G14" s="170"/>
      <c r="H14" s="170"/>
      <c r="I14" s="170"/>
      <c r="J14" s="170"/>
      <c r="K14" s="170"/>
      <c r="L14" s="170"/>
      <c r="M14" s="170"/>
      <c r="N14" s="170"/>
      <c r="O14" s="170"/>
      <c r="P14" s="170"/>
      <c r="Q14" s="170"/>
    </row>
    <row r="15" spans="1:17" x14ac:dyDescent="0.25">
      <c r="A15" s="143">
        <v>7</v>
      </c>
      <c r="B15" s="526" t="s">
        <v>1402</v>
      </c>
      <c r="C15" s="403"/>
      <c r="D15" s="403"/>
      <c r="E15" s="403"/>
      <c r="F15" s="403"/>
      <c r="G15" s="403"/>
      <c r="H15" s="403"/>
      <c r="I15" s="403"/>
      <c r="J15" s="403"/>
      <c r="K15" s="403"/>
      <c r="L15" s="403"/>
      <c r="M15" s="403"/>
      <c r="N15" s="403"/>
      <c r="O15" s="403"/>
      <c r="P15" s="403"/>
      <c r="Q15" s="403"/>
    </row>
    <row r="16" spans="1:17" x14ac:dyDescent="0.25">
      <c r="A16" s="143">
        <v>8</v>
      </c>
      <c r="B16" s="170" t="s">
        <v>1403</v>
      </c>
      <c r="C16" s="170"/>
      <c r="D16" s="170"/>
      <c r="E16" s="170"/>
      <c r="F16" s="170"/>
      <c r="G16" s="170"/>
      <c r="H16" s="170"/>
      <c r="I16" s="170"/>
      <c r="J16" s="170"/>
      <c r="K16" s="170"/>
      <c r="L16" s="170"/>
      <c r="M16" s="170"/>
      <c r="N16" s="170"/>
      <c r="O16" s="170"/>
      <c r="P16" s="170"/>
      <c r="Q16" s="170"/>
    </row>
    <row r="17" spans="1:17" x14ac:dyDescent="0.25">
      <c r="A17" s="143">
        <v>9</v>
      </c>
      <c r="B17" s="170" t="s">
        <v>1404</v>
      </c>
      <c r="C17" s="170"/>
      <c r="D17" s="170"/>
      <c r="E17" s="170"/>
      <c r="F17" s="170"/>
      <c r="G17" s="170"/>
      <c r="H17" s="170"/>
      <c r="I17" s="170"/>
      <c r="J17" s="170"/>
      <c r="K17" s="170"/>
      <c r="L17" s="170"/>
      <c r="M17" s="170"/>
      <c r="N17" s="170"/>
      <c r="O17" s="170"/>
      <c r="P17" s="170"/>
      <c r="Q17" s="170"/>
    </row>
    <row r="18" spans="1:17" x14ac:dyDescent="0.25">
      <c r="A18" s="143">
        <v>10</v>
      </c>
      <c r="B18" s="170" t="s">
        <v>1405</v>
      </c>
      <c r="C18" s="170"/>
      <c r="D18" s="170"/>
      <c r="E18" s="170"/>
      <c r="F18" s="170"/>
      <c r="G18" s="170"/>
      <c r="H18" s="170"/>
      <c r="I18" s="170"/>
      <c r="J18" s="170"/>
      <c r="K18" s="170"/>
      <c r="L18" s="170"/>
      <c r="M18" s="170"/>
      <c r="N18" s="170"/>
      <c r="O18" s="170"/>
      <c r="P18" s="170"/>
      <c r="Q18" s="170"/>
    </row>
    <row r="19" spans="1:17" x14ac:dyDescent="0.25">
      <c r="A19" s="143">
        <v>11</v>
      </c>
      <c r="B19" s="170" t="s">
        <v>1406</v>
      </c>
      <c r="C19" s="170"/>
      <c r="D19" s="170"/>
      <c r="E19" s="170"/>
      <c r="F19" s="170"/>
      <c r="G19" s="170"/>
      <c r="H19" s="170"/>
      <c r="I19" s="170"/>
      <c r="J19" s="170"/>
      <c r="K19" s="170"/>
      <c r="L19" s="170"/>
      <c r="M19" s="170"/>
      <c r="N19" s="170"/>
      <c r="O19" s="170"/>
      <c r="P19" s="170"/>
      <c r="Q19" s="170"/>
    </row>
    <row r="20" spans="1:17" x14ac:dyDescent="0.25">
      <c r="A20" s="143">
        <v>12</v>
      </c>
      <c r="B20" s="170" t="s">
        <v>1401</v>
      </c>
      <c r="C20" s="170"/>
      <c r="D20" s="170"/>
      <c r="E20" s="170"/>
      <c r="F20" s="170"/>
      <c r="G20" s="170"/>
      <c r="H20" s="170"/>
      <c r="I20" s="170"/>
      <c r="J20" s="170"/>
      <c r="K20" s="170"/>
      <c r="L20" s="170"/>
      <c r="M20" s="170"/>
      <c r="N20" s="170"/>
      <c r="O20" s="170"/>
      <c r="P20" s="170"/>
      <c r="Q20" s="170"/>
    </row>
  </sheetData>
  <mergeCells count="21">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 ref="K7:K8"/>
    <mergeCell ref="M7:M8"/>
    <mergeCell ref="N7:N8"/>
    <mergeCell ref="O7:O8"/>
    <mergeCell ref="Q7:Q8"/>
  </mergeCells>
  <pageMargins left="0.70866141732283472" right="0.70866141732283472" top="0.74803149606299213" bottom="0.74803149606299213" header="0.31496062992125984" footer="0.31496062992125984"/>
  <pageSetup paperSize="9" scale="60" orientation="landscape" cellComments="asDisplayed" r:id="rId1"/>
  <headerFooter>
    <oddHeader>&amp;CEN
Annex XXVII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C4CDC-472E-4AB9-9C07-016754758E4E}">
  <sheetPr codeName="Sheet84">
    <pageSetUpPr fitToPage="1"/>
  </sheetPr>
  <dimension ref="A1:N19"/>
  <sheetViews>
    <sheetView workbookViewId="0">
      <selection activeCell="I30" sqref="I30"/>
    </sheetView>
  </sheetViews>
  <sheetFormatPr defaultColWidth="9.140625" defaultRowHeight="15" x14ac:dyDescent="0.25"/>
  <cols>
    <col min="1" max="1" width="5.28515625" style="1" customWidth="1"/>
    <col min="2" max="2" width="27.140625" style="1" customWidth="1"/>
    <col min="3" max="12" width="12.28515625" style="1" customWidth="1"/>
    <col min="13" max="13" width="15.85546875" style="1" customWidth="1"/>
    <col min="14" max="16384" width="9.140625" style="1"/>
  </cols>
  <sheetData>
    <row r="1" spans="1:14" ht="18.75" x14ac:dyDescent="0.3">
      <c r="B1" s="351" t="s">
        <v>1364</v>
      </c>
      <c r="C1" s="44"/>
      <c r="D1" s="44"/>
      <c r="E1" s="44"/>
      <c r="F1" s="44"/>
      <c r="G1" s="44"/>
      <c r="H1" s="44"/>
      <c r="I1" s="44"/>
      <c r="J1" s="44"/>
      <c r="K1" s="44"/>
      <c r="L1" s="44"/>
      <c r="M1" s="44"/>
    </row>
    <row r="4" spans="1:14" x14ac:dyDescent="0.25">
      <c r="A4" s="517"/>
      <c r="B4" s="518"/>
      <c r="C4" s="403" t="s">
        <v>7</v>
      </c>
      <c r="D4" s="403" t="s">
        <v>8</v>
      </c>
      <c r="E4" s="403" t="s">
        <v>9</v>
      </c>
      <c r="F4" s="403" t="s">
        <v>46</v>
      </c>
      <c r="G4" s="403" t="s">
        <v>47</v>
      </c>
      <c r="H4" s="403" t="s">
        <v>156</v>
      </c>
      <c r="I4" s="403" t="s">
        <v>157</v>
      </c>
      <c r="J4" s="403" t="s">
        <v>158</v>
      </c>
      <c r="K4" s="403" t="s">
        <v>159</v>
      </c>
      <c r="L4" s="403" t="s">
        <v>160</v>
      </c>
      <c r="M4" s="403" t="s">
        <v>161</v>
      </c>
      <c r="N4" s="403" t="s">
        <v>162</v>
      </c>
    </row>
    <row r="5" spans="1:14" x14ac:dyDescent="0.25">
      <c r="A5" s="517"/>
      <c r="B5" s="518"/>
      <c r="C5" s="1286" t="s">
        <v>1387</v>
      </c>
      <c r="D5" s="1286"/>
      <c r="E5" s="1286"/>
      <c r="F5" s="1286"/>
      <c r="G5" s="1286" t="s">
        <v>1388</v>
      </c>
      <c r="H5" s="1286"/>
      <c r="I5" s="1286"/>
      <c r="J5" s="1286"/>
      <c r="K5" s="1286" t="s">
        <v>1389</v>
      </c>
      <c r="L5" s="1286"/>
      <c r="M5" s="1286"/>
      <c r="N5" s="1286"/>
    </row>
    <row r="6" spans="1:14" x14ac:dyDescent="0.25">
      <c r="A6" s="517"/>
      <c r="B6" s="518"/>
      <c r="C6" s="1287" t="s">
        <v>1390</v>
      </c>
      <c r="D6" s="1288"/>
      <c r="E6" s="1282" t="s">
        <v>1391</v>
      </c>
      <c r="F6" s="519" t="s">
        <v>1392</v>
      </c>
      <c r="G6" s="1286" t="s">
        <v>1390</v>
      </c>
      <c r="H6" s="1286"/>
      <c r="I6" s="1282" t="s">
        <v>1391</v>
      </c>
      <c r="J6" s="519" t="s">
        <v>1392</v>
      </c>
      <c r="K6" s="1286" t="s">
        <v>1390</v>
      </c>
      <c r="L6" s="1286"/>
      <c r="M6" s="1282" t="s">
        <v>1391</v>
      </c>
      <c r="N6" s="519" t="s">
        <v>1392</v>
      </c>
    </row>
    <row r="7" spans="1:14" x14ac:dyDescent="0.25">
      <c r="A7" s="520"/>
      <c r="B7" s="521"/>
      <c r="C7" s="527" t="s">
        <v>1393</v>
      </c>
      <c r="D7" s="527" t="s">
        <v>1394</v>
      </c>
      <c r="E7" s="1283"/>
      <c r="F7" s="497"/>
      <c r="G7" s="528" t="s">
        <v>1393</v>
      </c>
      <c r="H7" s="528" t="s">
        <v>1394</v>
      </c>
      <c r="I7" s="1283"/>
      <c r="J7" s="497"/>
      <c r="K7" s="528" t="s">
        <v>1393</v>
      </c>
      <c r="L7" s="528" t="s">
        <v>1394</v>
      </c>
      <c r="M7" s="1283"/>
      <c r="N7" s="497"/>
    </row>
    <row r="8" spans="1:14" x14ac:dyDescent="0.25">
      <c r="A8" s="523">
        <v>1</v>
      </c>
      <c r="B8" s="524" t="s">
        <v>1396</v>
      </c>
      <c r="C8" s="527"/>
      <c r="D8" s="527"/>
      <c r="E8" s="497"/>
      <c r="F8" s="528"/>
      <c r="G8" s="528"/>
      <c r="H8" s="528"/>
      <c r="I8" s="497"/>
      <c r="J8" s="528"/>
      <c r="K8" s="528"/>
      <c r="L8" s="528"/>
      <c r="M8" s="497"/>
      <c r="N8" s="528"/>
    </row>
    <row r="9" spans="1:14" x14ac:dyDescent="0.25">
      <c r="A9" s="143">
        <v>2</v>
      </c>
      <c r="B9" s="529" t="s">
        <v>1397</v>
      </c>
      <c r="C9" s="403"/>
      <c r="D9" s="403"/>
      <c r="E9" s="403"/>
      <c r="F9" s="403"/>
      <c r="G9" s="403"/>
      <c r="H9" s="403"/>
      <c r="I9" s="403"/>
      <c r="J9" s="403"/>
      <c r="K9" s="403"/>
      <c r="L9" s="403"/>
      <c r="M9" s="403"/>
      <c r="N9" s="403"/>
    </row>
    <row r="10" spans="1:14" x14ac:dyDescent="0.25">
      <c r="A10" s="143">
        <v>3</v>
      </c>
      <c r="B10" s="530" t="s">
        <v>1398</v>
      </c>
      <c r="C10" s="170"/>
      <c r="D10" s="170"/>
      <c r="E10" s="170"/>
      <c r="F10" s="170"/>
      <c r="G10" s="170"/>
      <c r="H10" s="170"/>
      <c r="I10" s="170"/>
      <c r="J10" s="170"/>
      <c r="K10" s="170"/>
      <c r="L10" s="170"/>
      <c r="M10" s="170"/>
      <c r="N10" s="170"/>
    </row>
    <row r="11" spans="1:14" x14ac:dyDescent="0.25">
      <c r="A11" s="143">
        <v>4</v>
      </c>
      <c r="B11" s="530" t="s">
        <v>1399</v>
      </c>
      <c r="C11" s="170"/>
      <c r="D11" s="170"/>
      <c r="E11" s="170"/>
      <c r="F11" s="170"/>
      <c r="G11" s="170"/>
      <c r="H11" s="170"/>
      <c r="I11" s="170"/>
      <c r="J11" s="170"/>
      <c r="K11" s="170"/>
      <c r="L11" s="170"/>
      <c r="M11" s="170"/>
      <c r="N11" s="170"/>
    </row>
    <row r="12" spans="1:14" x14ac:dyDescent="0.25">
      <c r="A12" s="143">
        <v>5</v>
      </c>
      <c r="B12" s="530" t="s">
        <v>1400</v>
      </c>
      <c r="C12" s="170"/>
      <c r="D12" s="170"/>
      <c r="E12" s="170"/>
      <c r="F12" s="170"/>
      <c r="G12" s="170"/>
      <c r="H12" s="170"/>
      <c r="I12" s="170"/>
      <c r="J12" s="170"/>
      <c r="K12" s="170"/>
      <c r="L12" s="170"/>
      <c r="M12" s="170"/>
      <c r="N12" s="170"/>
    </row>
    <row r="13" spans="1:14" x14ac:dyDescent="0.25">
      <c r="A13" s="143">
        <v>6</v>
      </c>
      <c r="B13" s="530" t="s">
        <v>1401</v>
      </c>
      <c r="C13" s="170"/>
      <c r="D13" s="170"/>
      <c r="E13" s="170"/>
      <c r="F13" s="170"/>
      <c r="G13" s="170"/>
      <c r="H13" s="170"/>
      <c r="I13" s="170"/>
      <c r="J13" s="170"/>
      <c r="K13" s="170"/>
      <c r="L13" s="170"/>
      <c r="M13" s="170"/>
      <c r="N13" s="170"/>
    </row>
    <row r="14" spans="1:14" ht="15.75" customHeight="1" x14ac:dyDescent="0.25">
      <c r="A14" s="143">
        <v>7</v>
      </c>
      <c r="B14" s="529" t="s">
        <v>1402</v>
      </c>
      <c r="C14" s="403"/>
      <c r="D14" s="403"/>
      <c r="E14" s="403"/>
      <c r="F14" s="403"/>
      <c r="G14" s="403"/>
      <c r="H14" s="403"/>
      <c r="I14" s="403"/>
      <c r="J14" s="403"/>
      <c r="K14" s="403"/>
      <c r="L14" s="403"/>
      <c r="M14" s="403"/>
      <c r="N14" s="403"/>
    </row>
    <row r="15" spans="1:14" x14ac:dyDescent="0.25">
      <c r="A15" s="143">
        <v>8</v>
      </c>
      <c r="B15" s="530" t="s">
        <v>1403</v>
      </c>
      <c r="C15" s="170"/>
      <c r="D15" s="170"/>
      <c r="E15" s="170"/>
      <c r="F15" s="170"/>
      <c r="G15" s="170"/>
      <c r="H15" s="170"/>
      <c r="I15" s="170"/>
      <c r="J15" s="170"/>
      <c r="K15" s="170"/>
      <c r="L15" s="170"/>
      <c r="M15" s="170"/>
      <c r="N15" s="170"/>
    </row>
    <row r="16" spans="1:14" x14ac:dyDescent="0.25">
      <c r="A16" s="143">
        <v>9</v>
      </c>
      <c r="B16" s="530" t="s">
        <v>1404</v>
      </c>
      <c r="C16" s="170"/>
      <c r="D16" s="170"/>
      <c r="E16" s="170"/>
      <c r="F16" s="170"/>
      <c r="G16" s="170"/>
      <c r="H16" s="170"/>
      <c r="I16" s="170"/>
      <c r="J16" s="170"/>
      <c r="K16" s="170"/>
      <c r="L16" s="170"/>
      <c r="M16" s="170"/>
      <c r="N16" s="170"/>
    </row>
    <row r="17" spans="1:14" x14ac:dyDescent="0.25">
      <c r="A17" s="143">
        <v>10</v>
      </c>
      <c r="B17" s="530" t="s">
        <v>1405</v>
      </c>
      <c r="C17" s="170"/>
      <c r="D17" s="170"/>
      <c r="E17" s="170"/>
      <c r="F17" s="170"/>
      <c r="G17" s="170"/>
      <c r="H17" s="170"/>
      <c r="I17" s="170"/>
      <c r="J17" s="170"/>
      <c r="K17" s="170"/>
      <c r="L17" s="170"/>
      <c r="M17" s="170"/>
      <c r="N17" s="170"/>
    </row>
    <row r="18" spans="1:14" x14ac:dyDescent="0.25">
      <c r="A18" s="143">
        <v>11</v>
      </c>
      <c r="B18" s="530" t="s">
        <v>1406</v>
      </c>
      <c r="C18" s="170"/>
      <c r="D18" s="170"/>
      <c r="E18" s="170"/>
      <c r="F18" s="170"/>
      <c r="G18" s="170"/>
      <c r="H18" s="170"/>
      <c r="I18" s="170"/>
      <c r="J18" s="170"/>
      <c r="K18" s="170"/>
      <c r="L18" s="170"/>
      <c r="M18" s="170"/>
      <c r="N18" s="170"/>
    </row>
    <row r="19" spans="1:14" x14ac:dyDescent="0.25">
      <c r="A19" s="143">
        <v>12</v>
      </c>
      <c r="B19" s="530" t="s">
        <v>1401</v>
      </c>
      <c r="C19" s="170"/>
      <c r="D19" s="170"/>
      <c r="E19" s="170"/>
      <c r="F19" s="170"/>
      <c r="G19" s="170"/>
      <c r="H19" s="170"/>
      <c r="I19" s="170"/>
      <c r="J19" s="170"/>
      <c r="K19" s="170"/>
      <c r="L19" s="170"/>
      <c r="M19" s="170"/>
      <c r="N19" s="170"/>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72" orientation="landscape" cellComments="asDisplayed" verticalDpi="598" r:id="rId1"/>
  <headerFooter>
    <oddHeader>&amp;CEN
Annex XXVII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DAF89-2AB5-45A9-86B5-DBC25F5F906A}">
  <sheetPr codeName="Sheet85">
    <pageSetUpPr fitToPage="1"/>
  </sheetPr>
  <dimension ref="A1:T21"/>
  <sheetViews>
    <sheetView workbookViewId="0">
      <selection activeCell="I30" sqref="I30"/>
    </sheetView>
  </sheetViews>
  <sheetFormatPr defaultColWidth="9.140625" defaultRowHeight="15" x14ac:dyDescent="0.25"/>
  <cols>
    <col min="1" max="1" width="5.140625" style="1" customWidth="1"/>
    <col min="2" max="3" width="13.7109375" style="1" customWidth="1"/>
    <col min="4" max="20" width="13.42578125" style="1" customWidth="1"/>
    <col min="21" max="16384" width="9.140625" style="1"/>
  </cols>
  <sheetData>
    <row r="1" spans="1:20" ht="18.75" x14ac:dyDescent="0.3">
      <c r="B1" s="351" t="s">
        <v>1365</v>
      </c>
    </row>
    <row r="2" spans="1:20" ht="18.75" x14ac:dyDescent="0.3">
      <c r="B2" s="531"/>
      <c r="C2" s="532"/>
      <c r="D2" s="532"/>
      <c r="E2" s="532"/>
      <c r="F2" s="532"/>
      <c r="G2" s="532"/>
      <c r="H2" s="532"/>
      <c r="I2" s="532"/>
      <c r="J2" s="532"/>
      <c r="K2" s="532"/>
      <c r="L2" s="78"/>
      <c r="M2" s="78"/>
    </row>
    <row r="4" spans="1:20" x14ac:dyDescent="0.25">
      <c r="A4" s="3"/>
      <c r="B4" s="3"/>
      <c r="C4" s="3"/>
      <c r="D4" s="403" t="s">
        <v>7</v>
      </c>
      <c r="E4" s="403" t="s">
        <v>8</v>
      </c>
      <c r="F4" s="403" t="s">
        <v>9</v>
      </c>
      <c r="G4" s="403" t="s">
        <v>46</v>
      </c>
      <c r="H4" s="403" t="s">
        <v>47</v>
      </c>
      <c r="I4" s="403" t="s">
        <v>156</v>
      </c>
      <c r="J4" s="403" t="s">
        <v>157</v>
      </c>
      <c r="K4" s="403" t="s">
        <v>158</v>
      </c>
      <c r="L4" s="403" t="s">
        <v>159</v>
      </c>
      <c r="M4" s="403" t="s">
        <v>160</v>
      </c>
      <c r="N4" s="403" t="s">
        <v>161</v>
      </c>
      <c r="O4" s="403" t="s">
        <v>162</v>
      </c>
      <c r="P4" s="403" t="s">
        <v>163</v>
      </c>
      <c r="Q4" s="403" t="s">
        <v>758</v>
      </c>
      <c r="R4" s="403" t="s">
        <v>759</v>
      </c>
      <c r="S4" s="403" t="s">
        <v>1407</v>
      </c>
      <c r="T4" s="403" t="s">
        <v>1408</v>
      </c>
    </row>
    <row r="5" spans="1:20" x14ac:dyDescent="0.25">
      <c r="A5" s="3"/>
      <c r="B5" s="3"/>
      <c r="C5" s="3"/>
      <c r="D5" s="1293" t="s">
        <v>1409</v>
      </c>
      <c r="E5" s="1286"/>
      <c r="F5" s="1286"/>
      <c r="G5" s="1286"/>
      <c r="H5" s="1286"/>
      <c r="I5" s="1286" t="s">
        <v>1410</v>
      </c>
      <c r="J5" s="1286"/>
      <c r="K5" s="1286"/>
      <c r="L5" s="1286"/>
      <c r="M5" s="1286" t="s">
        <v>1411</v>
      </c>
      <c r="N5" s="1286"/>
      <c r="O5" s="1286"/>
      <c r="P5" s="1286"/>
      <c r="Q5" s="1286" t="s">
        <v>1412</v>
      </c>
      <c r="R5" s="1286"/>
      <c r="S5" s="1286"/>
      <c r="T5" s="1286"/>
    </row>
    <row r="6" spans="1:20" s="92" customFormat="1" ht="45" x14ac:dyDescent="0.25">
      <c r="A6" s="517"/>
      <c r="B6" s="517"/>
      <c r="C6" s="517"/>
      <c r="D6" s="533" t="s">
        <v>1413</v>
      </c>
      <c r="E6" s="533" t="s">
        <v>1414</v>
      </c>
      <c r="F6" s="533" t="s">
        <v>1415</v>
      </c>
      <c r="G6" s="533" t="s">
        <v>1416</v>
      </c>
      <c r="H6" s="533" t="s">
        <v>1417</v>
      </c>
      <c r="I6" s="533" t="s">
        <v>1418</v>
      </c>
      <c r="J6" s="533" t="s">
        <v>1419</v>
      </c>
      <c r="K6" s="533" t="s">
        <v>1420</v>
      </c>
      <c r="L6" s="534" t="s">
        <v>1417</v>
      </c>
      <c r="M6" s="533" t="s">
        <v>1418</v>
      </c>
      <c r="N6" s="533" t="s">
        <v>1419</v>
      </c>
      <c r="O6" s="533" t="s">
        <v>1420</v>
      </c>
      <c r="P6" s="534" t="s">
        <v>1421</v>
      </c>
      <c r="Q6" s="533" t="s">
        <v>1418</v>
      </c>
      <c r="R6" s="533" t="s">
        <v>1419</v>
      </c>
      <c r="S6" s="533" t="s">
        <v>1420</v>
      </c>
      <c r="T6" s="534" t="s">
        <v>1421</v>
      </c>
    </row>
    <row r="7" spans="1:20" x14ac:dyDescent="0.25">
      <c r="A7" s="535">
        <v>1</v>
      </c>
      <c r="B7" s="1294" t="s">
        <v>1396</v>
      </c>
      <c r="C7" s="1294"/>
      <c r="D7" s="170"/>
      <c r="E7" s="170"/>
      <c r="F7" s="170"/>
      <c r="G7" s="170"/>
      <c r="H7" s="170"/>
      <c r="I7" s="170"/>
      <c r="J7" s="170"/>
      <c r="K7" s="170"/>
      <c r="L7" s="170"/>
      <c r="M7" s="170"/>
      <c r="N7" s="170"/>
      <c r="O7" s="170"/>
      <c r="P7" s="170"/>
      <c r="Q7" s="170"/>
      <c r="R7" s="170"/>
      <c r="S7" s="170"/>
      <c r="T7" s="170"/>
    </row>
    <row r="8" spans="1:20" x14ac:dyDescent="0.25">
      <c r="A8" s="403">
        <v>2</v>
      </c>
      <c r="B8" s="1292" t="s">
        <v>1422</v>
      </c>
      <c r="C8" s="1292"/>
      <c r="D8" s="170"/>
      <c r="E8" s="170"/>
      <c r="F8" s="170"/>
      <c r="G8" s="170"/>
      <c r="H8" s="170"/>
      <c r="I8" s="170"/>
      <c r="J8" s="170"/>
      <c r="K8" s="170"/>
      <c r="L8" s="170"/>
      <c r="M8" s="170"/>
      <c r="N8" s="170"/>
      <c r="O8" s="170"/>
      <c r="P8" s="170"/>
      <c r="Q8" s="170"/>
      <c r="R8" s="170"/>
      <c r="S8" s="170"/>
      <c r="T8" s="170"/>
    </row>
    <row r="9" spans="1:20" x14ac:dyDescent="0.25">
      <c r="A9" s="403">
        <v>3</v>
      </c>
      <c r="B9" s="1292" t="s">
        <v>1423</v>
      </c>
      <c r="C9" s="1292"/>
      <c r="D9" s="170"/>
      <c r="E9" s="170"/>
      <c r="F9" s="170"/>
      <c r="G9" s="170"/>
      <c r="H9" s="170"/>
      <c r="I9" s="170"/>
      <c r="J9" s="170"/>
      <c r="K9" s="170"/>
      <c r="L9" s="170"/>
      <c r="M9" s="170"/>
      <c r="N9" s="170"/>
      <c r="O9" s="170"/>
      <c r="P9" s="170"/>
      <c r="Q9" s="170"/>
      <c r="R9" s="170"/>
      <c r="S9" s="170"/>
      <c r="T9" s="170"/>
    </row>
    <row r="10" spans="1:20" x14ac:dyDescent="0.25">
      <c r="A10" s="403">
        <v>4</v>
      </c>
      <c r="B10" s="1292" t="s">
        <v>1424</v>
      </c>
      <c r="C10" s="1292"/>
      <c r="D10" s="170"/>
      <c r="E10" s="170"/>
      <c r="F10" s="170"/>
      <c r="G10" s="170"/>
      <c r="H10" s="170"/>
      <c r="I10" s="170"/>
      <c r="J10" s="170"/>
      <c r="K10" s="170"/>
      <c r="L10" s="170"/>
      <c r="M10" s="170"/>
      <c r="N10" s="170"/>
      <c r="O10" s="170"/>
      <c r="P10" s="170"/>
      <c r="Q10" s="170"/>
      <c r="R10" s="170"/>
      <c r="S10" s="170"/>
      <c r="T10" s="170"/>
    </row>
    <row r="11" spans="1:20" x14ac:dyDescent="0.25">
      <c r="A11" s="403">
        <v>5</v>
      </c>
      <c r="B11" s="1295" t="s">
        <v>1425</v>
      </c>
      <c r="C11" s="1295"/>
      <c r="D11" s="170"/>
      <c r="E11" s="170"/>
      <c r="F11" s="170"/>
      <c r="G11" s="170"/>
      <c r="H11" s="170"/>
      <c r="I11" s="170"/>
      <c r="J11" s="170"/>
      <c r="K11" s="170"/>
      <c r="L11" s="170"/>
      <c r="M11" s="170"/>
      <c r="N11" s="170"/>
      <c r="O11" s="170"/>
      <c r="P11" s="170"/>
      <c r="Q11" s="170"/>
      <c r="R11" s="170"/>
      <c r="S11" s="170"/>
      <c r="T11" s="170"/>
    </row>
    <row r="12" spans="1:20" x14ac:dyDescent="0.25">
      <c r="A12" s="403">
        <v>6</v>
      </c>
      <c r="B12" s="1292" t="s">
        <v>1426</v>
      </c>
      <c r="C12" s="1292"/>
      <c r="D12" s="170"/>
      <c r="E12" s="170"/>
      <c r="F12" s="170"/>
      <c r="G12" s="170"/>
      <c r="H12" s="170"/>
      <c r="I12" s="170"/>
      <c r="J12" s="170"/>
      <c r="K12" s="170"/>
      <c r="L12" s="170"/>
      <c r="M12" s="170"/>
      <c r="N12" s="170"/>
      <c r="O12" s="170"/>
      <c r="P12" s="170"/>
      <c r="Q12" s="170"/>
      <c r="R12" s="170"/>
      <c r="S12" s="170"/>
      <c r="T12" s="170"/>
    </row>
    <row r="13" spans="1:20" x14ac:dyDescent="0.25">
      <c r="A13" s="403">
        <v>7</v>
      </c>
      <c r="B13" s="1295" t="s">
        <v>1425</v>
      </c>
      <c r="C13" s="1295"/>
      <c r="D13" s="170"/>
      <c r="E13" s="170"/>
      <c r="F13" s="170"/>
      <c r="G13" s="170"/>
      <c r="H13" s="170"/>
      <c r="I13" s="170"/>
      <c r="J13" s="170"/>
      <c r="K13" s="170"/>
      <c r="L13" s="170"/>
      <c r="M13" s="170"/>
      <c r="N13" s="170"/>
      <c r="O13" s="170"/>
      <c r="P13" s="170"/>
      <c r="Q13" s="170"/>
      <c r="R13" s="170"/>
      <c r="S13" s="170"/>
      <c r="T13" s="170"/>
    </row>
    <row r="14" spans="1:20" x14ac:dyDescent="0.25">
      <c r="A14" s="403">
        <v>8</v>
      </c>
      <c r="B14" s="1292" t="s">
        <v>1427</v>
      </c>
      <c r="C14" s="1292"/>
      <c r="D14" s="170"/>
      <c r="E14" s="170"/>
      <c r="F14" s="170"/>
      <c r="G14" s="170"/>
      <c r="H14" s="170"/>
      <c r="I14" s="170"/>
      <c r="J14" s="170"/>
      <c r="K14" s="170"/>
      <c r="L14" s="170"/>
      <c r="M14" s="170"/>
      <c r="N14" s="170"/>
      <c r="O14" s="170"/>
      <c r="P14" s="170"/>
      <c r="Q14" s="170"/>
      <c r="R14" s="170"/>
      <c r="S14" s="170"/>
      <c r="T14" s="170"/>
    </row>
    <row r="15" spans="1:20" x14ac:dyDescent="0.25">
      <c r="A15" s="403">
        <v>9</v>
      </c>
      <c r="B15" s="1292" t="s">
        <v>1428</v>
      </c>
      <c r="C15" s="1292"/>
      <c r="D15" s="170"/>
      <c r="E15" s="170"/>
      <c r="F15" s="170"/>
      <c r="G15" s="170"/>
      <c r="H15" s="170"/>
      <c r="I15" s="170"/>
      <c r="J15" s="170"/>
      <c r="K15" s="170"/>
      <c r="L15" s="170"/>
      <c r="M15" s="170"/>
      <c r="N15" s="170"/>
      <c r="O15" s="170"/>
      <c r="P15" s="170"/>
      <c r="Q15" s="170"/>
      <c r="R15" s="170"/>
      <c r="S15" s="170"/>
      <c r="T15" s="170"/>
    </row>
    <row r="16" spans="1:20" x14ac:dyDescent="0.25">
      <c r="A16" s="403">
        <v>10</v>
      </c>
      <c r="B16" s="1292" t="s">
        <v>1423</v>
      </c>
      <c r="C16" s="1292"/>
      <c r="D16" s="170"/>
      <c r="E16" s="170"/>
      <c r="F16" s="170"/>
      <c r="G16" s="170"/>
      <c r="H16" s="170"/>
      <c r="I16" s="170"/>
      <c r="J16" s="170"/>
      <c r="K16" s="170"/>
      <c r="L16" s="170"/>
      <c r="M16" s="170"/>
      <c r="N16" s="170"/>
      <c r="O16" s="170"/>
      <c r="P16" s="170"/>
      <c r="Q16" s="170"/>
      <c r="R16" s="170"/>
      <c r="S16" s="170"/>
      <c r="T16" s="170"/>
    </row>
    <row r="17" spans="1:20" x14ac:dyDescent="0.25">
      <c r="A17" s="403">
        <v>11</v>
      </c>
      <c r="B17" s="1292" t="s">
        <v>1429</v>
      </c>
      <c r="C17" s="1292"/>
      <c r="D17" s="170"/>
      <c r="E17" s="170"/>
      <c r="F17" s="170"/>
      <c r="G17" s="170"/>
      <c r="H17" s="170"/>
      <c r="I17" s="170"/>
      <c r="J17" s="170"/>
      <c r="K17" s="170"/>
      <c r="L17" s="170"/>
      <c r="M17" s="170"/>
      <c r="N17" s="170"/>
      <c r="O17" s="170"/>
      <c r="P17" s="170"/>
      <c r="Q17" s="170"/>
      <c r="R17" s="170"/>
      <c r="S17" s="170"/>
      <c r="T17" s="170"/>
    </row>
    <row r="18" spans="1:20" x14ac:dyDescent="0.25">
      <c r="A18" s="403">
        <v>12</v>
      </c>
      <c r="B18" s="1292" t="s">
        <v>1426</v>
      </c>
      <c r="C18" s="1292"/>
      <c r="D18" s="170"/>
      <c r="E18" s="170"/>
      <c r="F18" s="170"/>
      <c r="G18" s="170"/>
      <c r="H18" s="170"/>
      <c r="I18" s="170"/>
      <c r="J18" s="170"/>
      <c r="K18" s="170"/>
      <c r="L18" s="170"/>
      <c r="M18" s="170"/>
      <c r="N18" s="170"/>
      <c r="O18" s="170"/>
      <c r="P18" s="170"/>
      <c r="Q18" s="170"/>
      <c r="R18" s="170"/>
      <c r="S18" s="170"/>
      <c r="T18" s="170"/>
    </row>
    <row r="19" spans="1:20" x14ac:dyDescent="0.25">
      <c r="A19" s="403">
        <v>13</v>
      </c>
      <c r="B19" s="1292" t="s">
        <v>1427</v>
      </c>
      <c r="C19" s="1292"/>
      <c r="D19" s="170"/>
      <c r="E19" s="170"/>
      <c r="F19" s="170"/>
      <c r="G19" s="170"/>
      <c r="H19" s="170"/>
      <c r="I19" s="170"/>
      <c r="J19" s="170"/>
      <c r="K19" s="170"/>
      <c r="L19" s="170"/>
      <c r="M19" s="170"/>
      <c r="N19" s="170"/>
      <c r="O19" s="170"/>
      <c r="P19" s="170"/>
      <c r="Q19" s="170"/>
      <c r="R19" s="170"/>
      <c r="S19" s="170"/>
      <c r="T19" s="170"/>
    </row>
    <row r="21" spans="1:20" ht="13.5" customHeight="1" x14ac:dyDescent="0.25"/>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522D-6D7B-4579-BBDC-95258A99BE88}">
  <sheetPr codeName="Sheet86">
    <pageSetUpPr fitToPage="1"/>
  </sheetPr>
  <dimension ref="A1:T19"/>
  <sheetViews>
    <sheetView workbookViewId="0">
      <selection activeCell="I30" sqref="I30"/>
    </sheetView>
  </sheetViews>
  <sheetFormatPr defaultColWidth="9.140625" defaultRowHeight="15" x14ac:dyDescent="0.25"/>
  <cols>
    <col min="1" max="1" width="4.5703125" style="1" customWidth="1"/>
    <col min="2" max="3" width="13.7109375" style="1" customWidth="1"/>
    <col min="4" max="20" width="13.42578125" style="1" customWidth="1"/>
    <col min="21" max="16384" width="9.140625" style="1"/>
  </cols>
  <sheetData>
    <row r="1" spans="1:20" ht="18.75" x14ac:dyDescent="0.3">
      <c r="B1" s="351" t="s">
        <v>1366</v>
      </c>
      <c r="C1" s="44"/>
      <c r="D1" s="44"/>
      <c r="E1" s="44"/>
      <c r="F1" s="44"/>
      <c r="G1" s="44"/>
      <c r="H1" s="44"/>
      <c r="I1" s="44"/>
      <c r="J1" s="44"/>
      <c r="K1" s="44"/>
    </row>
    <row r="4" spans="1:20" x14ac:dyDescent="0.25">
      <c r="A4" s="3"/>
      <c r="B4" s="3"/>
      <c r="C4" s="536"/>
      <c r="D4" s="403" t="s">
        <v>7</v>
      </c>
      <c r="E4" s="403" t="s">
        <v>8</v>
      </c>
      <c r="F4" s="403" t="s">
        <v>9</v>
      </c>
      <c r="G4" s="403" t="s">
        <v>46</v>
      </c>
      <c r="H4" s="403" t="s">
        <v>47</v>
      </c>
      <c r="I4" s="403" t="s">
        <v>156</v>
      </c>
      <c r="J4" s="403" t="s">
        <v>157</v>
      </c>
      <c r="K4" s="403" t="s">
        <v>158</v>
      </c>
      <c r="L4" s="403" t="s">
        <v>159</v>
      </c>
      <c r="M4" s="403" t="s">
        <v>160</v>
      </c>
      <c r="N4" s="403" t="s">
        <v>161</v>
      </c>
      <c r="O4" s="403" t="s">
        <v>162</v>
      </c>
      <c r="P4" s="403" t="s">
        <v>163</v>
      </c>
      <c r="Q4" s="403" t="s">
        <v>758</v>
      </c>
      <c r="R4" s="403" t="s">
        <v>759</v>
      </c>
      <c r="S4" s="403" t="s">
        <v>1407</v>
      </c>
      <c r="T4" s="403" t="s">
        <v>1408</v>
      </c>
    </row>
    <row r="5" spans="1:20" ht="15" customHeight="1" x14ac:dyDescent="0.25">
      <c r="A5" s="3"/>
      <c r="B5" s="3"/>
      <c r="C5" s="536"/>
      <c r="D5" s="1293" t="s">
        <v>1409</v>
      </c>
      <c r="E5" s="1286"/>
      <c r="F5" s="1286"/>
      <c r="G5" s="1286"/>
      <c r="H5" s="1286"/>
      <c r="I5" s="1286" t="s">
        <v>1410</v>
      </c>
      <c r="J5" s="1286"/>
      <c r="K5" s="1286"/>
      <c r="L5" s="1286"/>
      <c r="M5" s="1286" t="s">
        <v>1411</v>
      </c>
      <c r="N5" s="1286"/>
      <c r="O5" s="1286"/>
      <c r="P5" s="1286"/>
      <c r="Q5" s="1286" t="s">
        <v>1412</v>
      </c>
      <c r="R5" s="1286"/>
      <c r="S5" s="1286"/>
      <c r="T5" s="1286"/>
    </row>
    <row r="6" spans="1:20" s="92" customFormat="1" ht="45" x14ac:dyDescent="0.25">
      <c r="A6" s="537"/>
      <c r="B6" s="537"/>
      <c r="C6" s="538"/>
      <c r="D6" s="533" t="s">
        <v>1413</v>
      </c>
      <c r="E6" s="533" t="s">
        <v>1414</v>
      </c>
      <c r="F6" s="533" t="s">
        <v>1415</v>
      </c>
      <c r="G6" s="533" t="s">
        <v>1416</v>
      </c>
      <c r="H6" s="533" t="s">
        <v>1417</v>
      </c>
      <c r="I6" s="533" t="s">
        <v>1418</v>
      </c>
      <c r="J6" s="533" t="s">
        <v>1419</v>
      </c>
      <c r="K6" s="533" t="s">
        <v>1420</v>
      </c>
      <c r="L6" s="534" t="s">
        <v>1417</v>
      </c>
      <c r="M6" s="533" t="s">
        <v>1418</v>
      </c>
      <c r="N6" s="533" t="s">
        <v>1419</v>
      </c>
      <c r="O6" s="533" t="s">
        <v>1420</v>
      </c>
      <c r="P6" s="534" t="s">
        <v>1417</v>
      </c>
      <c r="Q6" s="533" t="s">
        <v>1418</v>
      </c>
      <c r="R6" s="533" t="s">
        <v>1419</v>
      </c>
      <c r="S6" s="533" t="s">
        <v>1420</v>
      </c>
      <c r="T6" s="534" t="s">
        <v>1417</v>
      </c>
    </row>
    <row r="7" spans="1:20" x14ac:dyDescent="0.25">
      <c r="A7" s="535">
        <v>1</v>
      </c>
      <c r="B7" s="1294" t="s">
        <v>1396</v>
      </c>
      <c r="C7" s="1294"/>
      <c r="D7" s="170"/>
      <c r="E7" s="170"/>
      <c r="F7" s="170"/>
      <c r="G7" s="170"/>
      <c r="H7" s="170"/>
      <c r="I7" s="170"/>
      <c r="J7" s="170"/>
      <c r="K7" s="170"/>
      <c r="L7" s="170"/>
      <c r="M7" s="170"/>
      <c r="N7" s="170"/>
      <c r="O7" s="170"/>
      <c r="P7" s="170"/>
      <c r="Q7" s="170"/>
      <c r="R7" s="170"/>
      <c r="S7" s="170"/>
      <c r="T7" s="170"/>
    </row>
    <row r="8" spans="1:20" x14ac:dyDescent="0.25">
      <c r="A8" s="403">
        <v>2</v>
      </c>
      <c r="B8" s="1292" t="s">
        <v>1430</v>
      </c>
      <c r="C8" s="1292"/>
      <c r="D8" s="170"/>
      <c r="E8" s="170"/>
      <c r="F8" s="170"/>
      <c r="G8" s="170"/>
      <c r="H8" s="170"/>
      <c r="I8" s="170"/>
      <c r="J8" s="170"/>
      <c r="K8" s="170"/>
      <c r="L8" s="170"/>
      <c r="M8" s="170"/>
      <c r="N8" s="170"/>
      <c r="O8" s="170"/>
      <c r="P8" s="170"/>
      <c r="Q8" s="170"/>
      <c r="R8" s="170"/>
      <c r="S8" s="170"/>
      <c r="T8" s="170"/>
    </row>
    <row r="9" spans="1:20" x14ac:dyDescent="0.25">
      <c r="A9" s="403">
        <v>3</v>
      </c>
      <c r="B9" s="1292" t="s">
        <v>1423</v>
      </c>
      <c r="C9" s="1292"/>
      <c r="D9" s="170"/>
      <c r="E9" s="170"/>
      <c r="F9" s="170"/>
      <c r="G9" s="170"/>
      <c r="H9" s="170"/>
      <c r="I9" s="170"/>
      <c r="J9" s="170"/>
      <c r="K9" s="170"/>
      <c r="L9" s="170"/>
      <c r="M9" s="170"/>
      <c r="N9" s="170"/>
      <c r="O9" s="170"/>
      <c r="P9" s="170"/>
      <c r="Q9" s="170"/>
      <c r="R9" s="170"/>
      <c r="S9" s="170"/>
      <c r="T9" s="170"/>
    </row>
    <row r="10" spans="1:20" x14ac:dyDescent="0.25">
      <c r="A10" s="403">
        <v>4</v>
      </c>
      <c r="B10" s="1292" t="s">
        <v>1429</v>
      </c>
      <c r="C10" s="1292"/>
      <c r="D10" s="170"/>
      <c r="E10" s="170"/>
      <c r="F10" s="170"/>
      <c r="G10" s="170"/>
      <c r="H10" s="170"/>
      <c r="I10" s="170"/>
      <c r="J10" s="170"/>
      <c r="K10" s="170"/>
      <c r="L10" s="170"/>
      <c r="M10" s="170"/>
      <c r="N10" s="170"/>
      <c r="O10" s="170"/>
      <c r="P10" s="170"/>
      <c r="Q10" s="170"/>
      <c r="R10" s="170"/>
      <c r="S10" s="170"/>
      <c r="T10" s="170"/>
    </row>
    <row r="11" spans="1:20" x14ac:dyDescent="0.25">
      <c r="A11" s="403">
        <v>5</v>
      </c>
      <c r="B11" s="1295" t="s">
        <v>1425</v>
      </c>
      <c r="C11" s="1295"/>
      <c r="D11" s="170"/>
      <c r="E11" s="170"/>
      <c r="F11" s="170"/>
      <c r="G11" s="170"/>
      <c r="H11" s="170"/>
      <c r="I11" s="170"/>
      <c r="J11" s="170"/>
      <c r="K11" s="170"/>
      <c r="L11" s="170"/>
      <c r="M11" s="170"/>
      <c r="N11" s="170"/>
      <c r="O11" s="170"/>
      <c r="P11" s="170"/>
      <c r="Q11" s="170"/>
      <c r="R11" s="170"/>
      <c r="S11" s="170"/>
      <c r="T11" s="170"/>
    </row>
    <row r="12" spans="1:20" x14ac:dyDescent="0.25">
      <c r="A12" s="403">
        <v>6</v>
      </c>
      <c r="B12" s="1292" t="s">
        <v>1426</v>
      </c>
      <c r="C12" s="1292"/>
      <c r="D12" s="170"/>
      <c r="E12" s="170"/>
      <c r="F12" s="170"/>
      <c r="G12" s="170"/>
      <c r="H12" s="170"/>
      <c r="I12" s="170"/>
      <c r="J12" s="170"/>
      <c r="K12" s="170"/>
      <c r="L12" s="170"/>
      <c r="M12" s="170"/>
      <c r="N12" s="170"/>
      <c r="O12" s="170"/>
      <c r="P12" s="170"/>
      <c r="Q12" s="170"/>
      <c r="R12" s="170"/>
      <c r="S12" s="170"/>
      <c r="T12" s="170"/>
    </row>
    <row r="13" spans="1:20" x14ac:dyDescent="0.25">
      <c r="A13" s="403">
        <v>7</v>
      </c>
      <c r="B13" s="1295" t="s">
        <v>1425</v>
      </c>
      <c r="C13" s="1295"/>
      <c r="D13" s="170"/>
      <c r="E13" s="170"/>
      <c r="F13" s="170"/>
      <c r="G13" s="170"/>
      <c r="H13" s="170"/>
      <c r="I13" s="170"/>
      <c r="J13" s="170"/>
      <c r="K13" s="170"/>
      <c r="L13" s="170"/>
      <c r="M13" s="170"/>
      <c r="N13" s="170"/>
      <c r="O13" s="170"/>
      <c r="P13" s="170"/>
      <c r="Q13" s="170"/>
      <c r="R13" s="170"/>
      <c r="S13" s="170"/>
      <c r="T13" s="170"/>
    </row>
    <row r="14" spans="1:20" x14ac:dyDescent="0.25">
      <c r="A14" s="403">
        <v>8</v>
      </c>
      <c r="B14" s="1292" t="s">
        <v>1427</v>
      </c>
      <c r="C14" s="1292"/>
      <c r="D14" s="170"/>
      <c r="E14" s="170"/>
      <c r="F14" s="170"/>
      <c r="G14" s="170"/>
      <c r="H14" s="170"/>
      <c r="I14" s="170"/>
      <c r="J14" s="170"/>
      <c r="K14" s="170"/>
      <c r="L14" s="170"/>
      <c r="M14" s="170"/>
      <c r="N14" s="170"/>
      <c r="O14" s="170"/>
      <c r="P14" s="170"/>
      <c r="Q14" s="170"/>
      <c r="R14" s="170"/>
      <c r="S14" s="170"/>
      <c r="T14" s="170"/>
    </row>
    <row r="15" spans="1:20" x14ac:dyDescent="0.25">
      <c r="A15" s="403">
        <v>9</v>
      </c>
      <c r="B15" s="1292" t="s">
        <v>1431</v>
      </c>
      <c r="C15" s="1292"/>
      <c r="D15" s="170"/>
      <c r="E15" s="170"/>
      <c r="F15" s="170"/>
      <c r="G15" s="170"/>
      <c r="H15" s="170"/>
      <c r="I15" s="170"/>
      <c r="J15" s="170"/>
      <c r="K15" s="170"/>
      <c r="L15" s="170"/>
      <c r="M15" s="170"/>
      <c r="N15" s="170"/>
      <c r="O15" s="170"/>
      <c r="P15" s="170"/>
      <c r="Q15" s="170"/>
      <c r="R15" s="170"/>
      <c r="S15" s="170"/>
      <c r="T15" s="170"/>
    </row>
    <row r="16" spans="1:20" x14ac:dyDescent="0.25">
      <c r="A16" s="403">
        <v>10</v>
      </c>
      <c r="B16" s="1292" t="s">
        <v>1423</v>
      </c>
      <c r="C16" s="1292"/>
      <c r="D16" s="170"/>
      <c r="E16" s="170"/>
      <c r="F16" s="170"/>
      <c r="G16" s="170"/>
      <c r="H16" s="170"/>
      <c r="I16" s="170"/>
      <c r="J16" s="170"/>
      <c r="K16" s="170"/>
      <c r="L16" s="170"/>
      <c r="M16" s="170"/>
      <c r="N16" s="170"/>
      <c r="O16" s="170"/>
      <c r="P16" s="170"/>
      <c r="Q16" s="170"/>
      <c r="R16" s="170"/>
      <c r="S16" s="170"/>
      <c r="T16" s="170"/>
    </row>
    <row r="17" spans="1:20" x14ac:dyDescent="0.25">
      <c r="A17" s="403">
        <v>11</v>
      </c>
      <c r="B17" s="1292" t="s">
        <v>1429</v>
      </c>
      <c r="C17" s="1292"/>
      <c r="D17" s="170"/>
      <c r="E17" s="170"/>
      <c r="F17" s="170"/>
      <c r="G17" s="170"/>
      <c r="H17" s="170"/>
      <c r="I17" s="170"/>
      <c r="J17" s="170"/>
      <c r="K17" s="170"/>
      <c r="L17" s="170"/>
      <c r="M17" s="170"/>
      <c r="N17" s="170"/>
      <c r="O17" s="170"/>
      <c r="P17" s="170"/>
      <c r="Q17" s="170"/>
      <c r="R17" s="170"/>
      <c r="S17" s="170"/>
      <c r="T17" s="170"/>
    </row>
    <row r="18" spans="1:20" x14ac:dyDescent="0.25">
      <c r="A18" s="403">
        <v>12</v>
      </c>
      <c r="B18" s="1292" t="s">
        <v>1426</v>
      </c>
      <c r="C18" s="1292"/>
      <c r="D18" s="170"/>
      <c r="E18" s="170"/>
      <c r="F18" s="170"/>
      <c r="G18" s="170"/>
      <c r="H18" s="170"/>
      <c r="I18" s="170"/>
      <c r="J18" s="170"/>
      <c r="K18" s="170"/>
      <c r="L18" s="170"/>
      <c r="M18" s="170"/>
      <c r="N18" s="170"/>
      <c r="O18" s="170"/>
      <c r="P18" s="170"/>
      <c r="Q18" s="170"/>
      <c r="R18" s="170"/>
      <c r="S18" s="170"/>
      <c r="T18" s="170"/>
    </row>
    <row r="19" spans="1:20" x14ac:dyDescent="0.25">
      <c r="A19" s="403">
        <v>13</v>
      </c>
      <c r="B19" s="1292" t="s">
        <v>1427</v>
      </c>
      <c r="C19" s="1292"/>
      <c r="D19" s="170"/>
      <c r="E19" s="170"/>
      <c r="F19" s="170"/>
      <c r="G19" s="170"/>
      <c r="H19" s="170"/>
      <c r="I19" s="170"/>
      <c r="J19" s="170"/>
      <c r="K19" s="170"/>
      <c r="L19" s="170"/>
      <c r="M19" s="170"/>
      <c r="N19" s="170"/>
      <c r="O19" s="170"/>
      <c r="P19" s="170"/>
      <c r="Q19" s="170"/>
      <c r="R19" s="170"/>
      <c r="S19" s="170"/>
      <c r="T19" s="170"/>
    </row>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15F17-BC3A-496F-BB84-FA830D3810A5}">
  <sheetPr codeName="Sheet87">
    <pageSetUpPr fitToPage="1"/>
  </sheetPr>
  <dimension ref="A1:E19"/>
  <sheetViews>
    <sheetView workbookViewId="0"/>
  </sheetViews>
  <sheetFormatPr defaultColWidth="9.140625" defaultRowHeight="15" x14ac:dyDescent="0.25"/>
  <cols>
    <col min="1" max="1" width="5.7109375" style="1" customWidth="1"/>
    <col min="2" max="2" width="27.140625" style="1" customWidth="1"/>
    <col min="3" max="3" width="33.140625" style="1" customWidth="1"/>
    <col min="4" max="4" width="28" style="1" bestFit="1" customWidth="1"/>
    <col min="5" max="5" width="64.85546875" style="1" customWidth="1"/>
    <col min="6" max="16384" width="9.140625" style="1"/>
  </cols>
  <sheetData>
    <row r="1" spans="1:5" ht="18.75" x14ac:dyDescent="0.3">
      <c r="A1" s="3"/>
      <c r="B1" s="351" t="s">
        <v>1367</v>
      </c>
      <c r="C1" s="351"/>
      <c r="D1" s="351"/>
      <c r="E1" s="351"/>
    </row>
    <row r="2" spans="1:5" x14ac:dyDescent="0.25">
      <c r="B2" s="539"/>
      <c r="C2" s="539"/>
      <c r="D2" s="539"/>
      <c r="E2" s="539"/>
    </row>
    <row r="4" spans="1:5" x14ac:dyDescent="0.25">
      <c r="A4" s="517"/>
      <c r="B4" s="517"/>
      <c r="C4" s="403" t="s">
        <v>7</v>
      </c>
      <c r="D4" s="403" t="s">
        <v>8</v>
      </c>
      <c r="E4" s="403" t="s">
        <v>9</v>
      </c>
    </row>
    <row r="5" spans="1:5" x14ac:dyDescent="0.25">
      <c r="A5" s="517"/>
      <c r="B5" s="517"/>
      <c r="C5" s="1287" t="s">
        <v>1432</v>
      </c>
      <c r="D5" s="1288"/>
      <c r="E5" s="1289"/>
    </row>
    <row r="6" spans="1:5" x14ac:dyDescent="0.25">
      <c r="A6" s="517"/>
      <c r="B6" s="517"/>
      <c r="C6" s="1290" t="s">
        <v>1433</v>
      </c>
      <c r="D6" s="1286"/>
      <c r="E6" s="1282" t="s">
        <v>1434</v>
      </c>
    </row>
    <row r="7" spans="1:5" x14ac:dyDescent="0.25">
      <c r="A7" s="517"/>
      <c r="B7" s="517"/>
      <c r="C7" s="522"/>
      <c r="D7" s="403" t="s">
        <v>1435</v>
      </c>
      <c r="E7" s="1283"/>
    </row>
    <row r="8" spans="1:5" x14ac:dyDescent="0.25">
      <c r="A8" s="523">
        <v>1</v>
      </c>
      <c r="B8" s="524" t="s">
        <v>1396</v>
      </c>
      <c r="C8" s="403"/>
      <c r="D8" s="403"/>
      <c r="E8" s="148"/>
    </row>
    <row r="9" spans="1:5" x14ac:dyDescent="0.25">
      <c r="A9" s="143">
        <v>2</v>
      </c>
      <c r="B9" s="526" t="s">
        <v>1397</v>
      </c>
      <c r="C9" s="403"/>
      <c r="D9" s="403"/>
      <c r="E9" s="403"/>
    </row>
    <row r="10" spans="1:5" x14ac:dyDescent="0.25">
      <c r="A10" s="143">
        <v>3</v>
      </c>
      <c r="B10" s="170" t="s">
        <v>1398</v>
      </c>
      <c r="C10" s="170"/>
      <c r="D10" s="170"/>
      <c r="E10" s="170"/>
    </row>
    <row r="11" spans="1:5" x14ac:dyDescent="0.25">
      <c r="A11" s="143">
        <v>4</v>
      </c>
      <c r="B11" s="170" t="s">
        <v>1399</v>
      </c>
      <c r="C11" s="170"/>
      <c r="D11" s="170"/>
      <c r="E11" s="170"/>
    </row>
    <row r="12" spans="1:5" x14ac:dyDescent="0.25">
      <c r="A12" s="143">
        <v>5</v>
      </c>
      <c r="B12" s="170" t="s">
        <v>1400</v>
      </c>
      <c r="C12" s="170"/>
      <c r="D12" s="170"/>
      <c r="E12" s="170"/>
    </row>
    <row r="13" spans="1:5" x14ac:dyDescent="0.25">
      <c r="A13" s="143">
        <v>6</v>
      </c>
      <c r="B13" s="170" t="s">
        <v>1401</v>
      </c>
      <c r="C13" s="170"/>
      <c r="D13" s="170"/>
      <c r="E13" s="170"/>
    </row>
    <row r="14" spans="1:5" x14ac:dyDescent="0.25">
      <c r="A14" s="143">
        <v>7</v>
      </c>
      <c r="B14" s="526" t="s">
        <v>1402</v>
      </c>
      <c r="C14" s="403"/>
      <c r="D14" s="403"/>
      <c r="E14" s="403"/>
    </row>
    <row r="15" spans="1:5" x14ac:dyDescent="0.25">
      <c r="A15" s="143">
        <v>8</v>
      </c>
      <c r="B15" s="170" t="s">
        <v>1403</v>
      </c>
      <c r="C15" s="170"/>
      <c r="D15" s="170"/>
      <c r="E15" s="170"/>
    </row>
    <row r="16" spans="1:5" x14ac:dyDescent="0.25">
      <c r="A16" s="143">
        <v>9</v>
      </c>
      <c r="B16" s="170" t="s">
        <v>1404</v>
      </c>
      <c r="C16" s="170"/>
      <c r="D16" s="170"/>
      <c r="E16" s="170"/>
    </row>
    <row r="17" spans="1:5" x14ac:dyDescent="0.25">
      <c r="A17" s="143">
        <v>10</v>
      </c>
      <c r="B17" s="170" t="s">
        <v>1405</v>
      </c>
      <c r="C17" s="170"/>
      <c r="D17" s="170"/>
      <c r="E17" s="170"/>
    </row>
    <row r="18" spans="1:5" x14ac:dyDescent="0.25">
      <c r="A18" s="143">
        <v>11</v>
      </c>
      <c r="B18" s="170" t="s">
        <v>1406</v>
      </c>
      <c r="C18" s="170"/>
      <c r="D18" s="170"/>
      <c r="E18" s="170"/>
    </row>
    <row r="19" spans="1:5" x14ac:dyDescent="0.25">
      <c r="A19" s="143">
        <v>12</v>
      </c>
      <c r="B19" s="170" t="s">
        <v>1401</v>
      </c>
      <c r="C19" s="170"/>
      <c r="D19" s="170"/>
      <c r="E19" s="170"/>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82" orientation="landscape" r:id="rId1"/>
  <headerFooter>
    <oddHeader>&amp;CEN
Annex XXVII</oddHead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FFD17-31B0-4989-A7B3-8DB00F8CA8D9}">
  <sheetPr codeName="Sheet89"/>
  <dimension ref="A1:J8"/>
  <sheetViews>
    <sheetView workbookViewId="0">
      <selection sqref="A1:C1"/>
    </sheetView>
  </sheetViews>
  <sheetFormatPr defaultColWidth="11.42578125" defaultRowHeight="15" x14ac:dyDescent="0.25"/>
  <cols>
    <col min="1" max="1" width="10.5703125" style="88" customWidth="1"/>
    <col min="2" max="2" width="99.5703125" style="1" customWidth="1"/>
    <col min="3" max="3" width="41.5703125" style="1" customWidth="1"/>
    <col min="4" max="16384" width="11.42578125" style="1"/>
  </cols>
  <sheetData>
    <row r="1" spans="1:10" ht="21" customHeight="1" x14ac:dyDescent="0.25">
      <c r="A1" s="1296" t="s">
        <v>1134</v>
      </c>
      <c r="B1" s="1296"/>
      <c r="C1" s="1296"/>
      <c r="D1" s="211"/>
      <c r="E1" s="211"/>
      <c r="F1" s="211"/>
      <c r="G1" s="211"/>
      <c r="H1" s="211"/>
      <c r="I1" s="211"/>
      <c r="J1" s="211"/>
    </row>
    <row r="2" spans="1:10" ht="17.25" customHeight="1" x14ac:dyDescent="0.25">
      <c r="A2" s="408"/>
      <c r="C2" s="409" t="s">
        <v>1141</v>
      </c>
    </row>
    <row r="3" spans="1:10" ht="140.25" customHeight="1" x14ac:dyDescent="0.25">
      <c r="A3" s="410" t="s">
        <v>7</v>
      </c>
      <c r="B3" s="411" t="s">
        <v>1142</v>
      </c>
      <c r="C3" s="28"/>
    </row>
    <row r="4" spans="1:10" ht="123" customHeight="1" x14ac:dyDescent="0.25">
      <c r="A4" s="412" t="s">
        <v>8</v>
      </c>
      <c r="B4" s="413" t="s">
        <v>1143</v>
      </c>
      <c r="C4" s="28"/>
    </row>
    <row r="5" spans="1:10" ht="71.25" customHeight="1" x14ac:dyDescent="0.25">
      <c r="A5" s="410" t="s">
        <v>9</v>
      </c>
      <c r="B5" s="413" t="s">
        <v>1144</v>
      </c>
      <c r="C5" s="28"/>
    </row>
    <row r="7" spans="1:10" ht="42" customHeight="1" x14ac:dyDescent="0.25"/>
    <row r="8" spans="1:10" x14ac:dyDescent="0.25">
      <c r="B8" s="340"/>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&amp;CEN
Annex XXIX</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FF530-34F9-4A06-8E53-550A2842AD4C}">
  <sheetPr codeName="Sheet90">
    <pageSetUpPr fitToPage="1"/>
  </sheetPr>
  <dimension ref="A1:G19"/>
  <sheetViews>
    <sheetView workbookViewId="0">
      <selection activeCell="C7" sqref="C7"/>
    </sheetView>
  </sheetViews>
  <sheetFormatPr defaultColWidth="11.42578125" defaultRowHeight="15" x14ac:dyDescent="0.25"/>
  <cols>
    <col min="1" max="1" width="6.7109375" style="1" customWidth="1"/>
    <col min="2" max="2" width="41.7109375" style="1" customWidth="1"/>
    <col min="3" max="3" width="22.7109375" style="1" customWidth="1"/>
    <col min="4" max="4" width="15.28515625" style="1" customWidth="1"/>
    <col min="5" max="5" width="11.42578125" style="1"/>
    <col min="6" max="6" width="50.85546875" style="1" customWidth="1"/>
    <col min="7" max="7" width="7.42578125" style="1" customWidth="1"/>
    <col min="8" max="8" width="42" style="1" customWidth="1"/>
    <col min="9" max="16384" width="11.42578125" style="1"/>
  </cols>
  <sheetData>
    <row r="1" spans="1:7" s="92" customFormat="1" ht="40.5" customHeight="1" x14ac:dyDescent="0.25">
      <c r="A1" s="414" t="s">
        <v>1135</v>
      </c>
      <c r="B1" s="414"/>
      <c r="C1" s="415"/>
      <c r="D1" s="415"/>
    </row>
    <row r="2" spans="1:7" x14ac:dyDescent="0.25">
      <c r="A2" s="91"/>
      <c r="B2" s="91"/>
      <c r="C2" s="416" t="s">
        <v>7</v>
      </c>
    </row>
    <row r="3" spans="1:7" ht="38.25" customHeight="1" x14ac:dyDescent="0.25">
      <c r="A3" s="417"/>
      <c r="B3" s="418"/>
      <c r="C3" s="419" t="s">
        <v>1145</v>
      </c>
    </row>
    <row r="4" spans="1:7" x14ac:dyDescent="0.25">
      <c r="A4" s="417"/>
      <c r="B4" s="420" t="s">
        <v>1146</v>
      </c>
      <c r="C4" s="421"/>
      <c r="G4" s="422"/>
    </row>
    <row r="5" spans="1:7" ht="15.75" customHeight="1" x14ac:dyDescent="0.25">
      <c r="A5" s="423">
        <v>1</v>
      </c>
      <c r="B5" s="424" t="s">
        <v>1147</v>
      </c>
      <c r="C5" s="674">
        <v>0</v>
      </c>
      <c r="G5" s="422"/>
    </row>
    <row r="6" spans="1:7" x14ac:dyDescent="0.25">
      <c r="A6" s="423">
        <v>2</v>
      </c>
      <c r="B6" s="424" t="s">
        <v>1148</v>
      </c>
      <c r="C6" s="674">
        <v>740233.72</v>
      </c>
      <c r="G6" s="422"/>
    </row>
    <row r="7" spans="1:7" x14ac:dyDescent="0.25">
      <c r="A7" s="423">
        <v>3</v>
      </c>
      <c r="B7" s="424" t="s">
        <v>1149</v>
      </c>
      <c r="C7" s="674">
        <v>18324412.676000003</v>
      </c>
      <c r="G7" s="422"/>
    </row>
    <row r="8" spans="1:7" x14ac:dyDescent="0.25">
      <c r="A8" s="423">
        <v>4</v>
      </c>
      <c r="B8" s="424" t="s">
        <v>1150</v>
      </c>
      <c r="C8" s="674">
        <v>0</v>
      </c>
    </row>
    <row r="9" spans="1:7" x14ac:dyDescent="0.25">
      <c r="A9" s="423"/>
      <c r="B9" s="425" t="s">
        <v>1151</v>
      </c>
      <c r="C9" s="421"/>
    </row>
    <row r="10" spans="1:7" x14ac:dyDescent="0.25">
      <c r="A10" s="423">
        <v>5</v>
      </c>
      <c r="B10" s="426" t="s">
        <v>1152</v>
      </c>
      <c r="C10" s="674">
        <v>0</v>
      </c>
    </row>
    <row r="11" spans="1:7" x14ac:dyDescent="0.25">
      <c r="A11" s="423">
        <v>6</v>
      </c>
      <c r="B11" s="426" t="s">
        <v>1153</v>
      </c>
      <c r="C11" s="674">
        <v>0</v>
      </c>
    </row>
    <row r="12" spans="1:7" x14ac:dyDescent="0.25">
      <c r="A12" s="423">
        <v>7</v>
      </c>
      <c r="B12" s="426" t="s">
        <v>1154</v>
      </c>
      <c r="C12" s="674">
        <v>0</v>
      </c>
    </row>
    <row r="13" spans="1:7" x14ac:dyDescent="0.25">
      <c r="A13" s="423">
        <v>8</v>
      </c>
      <c r="B13" s="418" t="s">
        <v>1155</v>
      </c>
      <c r="C13" s="674">
        <v>0</v>
      </c>
    </row>
    <row r="14" spans="1:7" x14ac:dyDescent="0.25">
      <c r="A14" s="423">
        <v>9</v>
      </c>
      <c r="B14" s="425" t="s">
        <v>45</v>
      </c>
      <c r="C14" s="674">
        <v>19064646.396000002</v>
      </c>
    </row>
    <row r="18" ht="50.25" customHeight="1" x14ac:dyDescent="0.25"/>
    <row r="19" ht="50.25" customHeight="1" x14ac:dyDescent="0.25"/>
  </sheetData>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5F697-1239-4417-8EEF-8701C1B61245}">
  <sheetPr codeName="Sheet91"/>
  <dimension ref="A1:G50"/>
  <sheetViews>
    <sheetView workbookViewId="0"/>
  </sheetViews>
  <sheetFormatPr defaultColWidth="11.42578125" defaultRowHeight="15" x14ac:dyDescent="0.25"/>
  <cols>
    <col min="1" max="1" width="11.42578125" style="64" customWidth="1"/>
    <col min="2" max="2" width="94.42578125" style="1" customWidth="1"/>
    <col min="3" max="3" width="27.28515625" style="1" customWidth="1"/>
    <col min="4" max="16384" width="11.42578125" style="1"/>
  </cols>
  <sheetData>
    <row r="1" spans="1:3" ht="22.5" customHeight="1" x14ac:dyDescent="0.25">
      <c r="A1" s="427" t="s">
        <v>1136</v>
      </c>
    </row>
    <row r="2" spans="1:3" ht="39.75" customHeight="1" x14ac:dyDescent="0.25">
      <c r="B2" s="396"/>
      <c r="C2" s="428" t="s">
        <v>1141</v>
      </c>
    </row>
    <row r="3" spans="1:3" ht="78.75" customHeight="1" x14ac:dyDescent="0.25">
      <c r="A3" s="429" t="s">
        <v>1156</v>
      </c>
      <c r="B3" s="430" t="s">
        <v>1157</v>
      </c>
      <c r="C3" s="431"/>
    </row>
    <row r="4" spans="1:3" ht="114.75" x14ac:dyDescent="0.25">
      <c r="A4" s="432" t="s">
        <v>1158</v>
      </c>
      <c r="B4" s="433" t="s">
        <v>1159</v>
      </c>
      <c r="C4" s="431"/>
    </row>
    <row r="5" spans="1:3" ht="36" customHeight="1" x14ac:dyDescent="0.25">
      <c r="A5" s="1297" t="s">
        <v>1160</v>
      </c>
      <c r="B5" s="1298"/>
      <c r="C5" s="28"/>
    </row>
    <row r="6" spans="1:3" ht="65.25" customHeight="1" x14ac:dyDescent="0.25">
      <c r="A6" s="434" t="s">
        <v>1161</v>
      </c>
      <c r="B6" s="435" t="s">
        <v>1162</v>
      </c>
      <c r="C6" s="28"/>
    </row>
    <row r="7" spans="1:3" ht="94.5" customHeight="1" x14ac:dyDescent="0.25">
      <c r="A7" s="434" t="s">
        <v>127</v>
      </c>
      <c r="B7" s="436" t="s">
        <v>1163</v>
      </c>
      <c r="C7" s="28"/>
    </row>
    <row r="8" spans="1:3" ht="38.25" x14ac:dyDescent="0.25">
      <c r="A8" s="437"/>
      <c r="B8" s="438" t="s">
        <v>1164</v>
      </c>
      <c r="C8" s="439"/>
    </row>
    <row r="9" spans="1:3" ht="24" customHeight="1" x14ac:dyDescent="0.25">
      <c r="A9" s="440" t="s">
        <v>130</v>
      </c>
      <c r="B9" s="441" t="s">
        <v>1165</v>
      </c>
      <c r="C9" s="442"/>
    </row>
    <row r="10" spans="1:3" ht="39.75" customHeight="1" x14ac:dyDescent="0.25">
      <c r="A10" s="440" t="s">
        <v>1166</v>
      </c>
      <c r="B10" s="441" t="s">
        <v>1167</v>
      </c>
      <c r="C10" s="442"/>
    </row>
    <row r="11" spans="1:3" ht="15" customHeight="1" x14ac:dyDescent="0.25">
      <c r="A11" s="440" t="s">
        <v>1168</v>
      </c>
      <c r="B11" s="441" t="s">
        <v>1169</v>
      </c>
      <c r="C11" s="442"/>
    </row>
    <row r="12" spans="1:3" ht="15" customHeight="1" x14ac:dyDescent="0.25">
      <c r="A12" s="443" t="s">
        <v>1170</v>
      </c>
      <c r="B12" s="441" t="s">
        <v>1171</v>
      </c>
      <c r="C12" s="442"/>
    </row>
    <row r="13" spans="1:3" ht="27" customHeight="1" x14ac:dyDescent="0.25">
      <c r="A13" s="443" t="s">
        <v>1172</v>
      </c>
      <c r="B13" s="441" t="s">
        <v>1173</v>
      </c>
      <c r="C13" s="442"/>
    </row>
    <row r="14" spans="1:3" ht="29.25" customHeight="1" x14ac:dyDescent="0.25">
      <c r="A14" s="443" t="s">
        <v>1174</v>
      </c>
      <c r="B14" s="441" t="s">
        <v>1175</v>
      </c>
      <c r="C14" s="442"/>
    </row>
    <row r="15" spans="1:3" ht="51" customHeight="1" x14ac:dyDescent="0.25">
      <c r="A15" s="443" t="s">
        <v>1176</v>
      </c>
      <c r="B15" s="441" t="s">
        <v>1177</v>
      </c>
      <c r="C15" s="442"/>
    </row>
    <row r="16" spans="1:3" ht="25.5" customHeight="1" x14ac:dyDescent="0.25">
      <c r="A16" s="443" t="s">
        <v>1178</v>
      </c>
      <c r="B16" s="441" t="s">
        <v>1179</v>
      </c>
      <c r="C16" s="442"/>
    </row>
    <row r="17" spans="1:3" ht="46.5" customHeight="1" x14ac:dyDescent="0.25">
      <c r="A17" s="443" t="s">
        <v>1180</v>
      </c>
      <c r="B17" s="441" t="s">
        <v>1181</v>
      </c>
      <c r="C17" s="442"/>
    </row>
    <row r="18" spans="1:3" ht="15" customHeight="1" x14ac:dyDescent="0.25">
      <c r="A18" s="440" t="s">
        <v>1182</v>
      </c>
      <c r="B18" s="441" t="s">
        <v>1183</v>
      </c>
      <c r="C18" s="442"/>
    </row>
    <row r="19" spans="1:3" ht="60" customHeight="1" x14ac:dyDescent="0.25">
      <c r="A19" s="443" t="s">
        <v>1170</v>
      </c>
      <c r="B19" s="441" t="s">
        <v>1184</v>
      </c>
      <c r="C19" s="442"/>
    </row>
    <row r="20" spans="1:3" ht="15" customHeight="1" x14ac:dyDescent="0.25">
      <c r="A20" s="443" t="s">
        <v>1172</v>
      </c>
      <c r="B20" s="441" t="s">
        <v>1185</v>
      </c>
      <c r="C20" s="442"/>
    </row>
    <row r="21" spans="1:3" ht="24" customHeight="1" x14ac:dyDescent="0.25">
      <c r="A21" s="444" t="s">
        <v>1174</v>
      </c>
      <c r="B21" s="445" t="s">
        <v>1186</v>
      </c>
      <c r="C21" s="386"/>
    </row>
    <row r="22" spans="1:3" ht="57.75" customHeight="1" x14ac:dyDescent="0.25">
      <c r="A22" s="434" t="s">
        <v>1187</v>
      </c>
      <c r="B22" s="446" t="s">
        <v>1188</v>
      </c>
      <c r="C22" s="28"/>
    </row>
    <row r="23" spans="1:3" ht="58.5" customHeight="1" x14ac:dyDescent="0.25">
      <c r="A23" s="434" t="s">
        <v>1189</v>
      </c>
      <c r="B23" s="447" t="s">
        <v>1190</v>
      </c>
      <c r="C23" s="28"/>
    </row>
    <row r="24" spans="1:3" ht="37.5" customHeight="1" x14ac:dyDescent="0.25">
      <c r="A24" s="1297" t="s">
        <v>1191</v>
      </c>
      <c r="B24" s="1299"/>
      <c r="C24" s="28"/>
    </row>
    <row r="25" spans="1:3" ht="53.25" customHeight="1" x14ac:dyDescent="0.25">
      <c r="A25" s="434" t="s">
        <v>1161</v>
      </c>
      <c r="B25" s="435" t="s">
        <v>1192</v>
      </c>
      <c r="C25" s="28"/>
    </row>
    <row r="26" spans="1:3" ht="88.5" customHeight="1" x14ac:dyDescent="0.25">
      <c r="A26" s="434" t="s">
        <v>127</v>
      </c>
      <c r="B26" s="435" t="s">
        <v>1193</v>
      </c>
      <c r="C26" s="28"/>
    </row>
    <row r="27" spans="1:3" ht="36" customHeight="1" x14ac:dyDescent="0.25">
      <c r="A27" s="437" t="s">
        <v>130</v>
      </c>
      <c r="B27" s="448" t="s">
        <v>1194</v>
      </c>
      <c r="C27" s="439"/>
    </row>
    <row r="28" spans="1:3" ht="29.25" customHeight="1" x14ac:dyDescent="0.25">
      <c r="A28" s="443" t="s">
        <v>1170</v>
      </c>
      <c r="B28" s="449" t="s">
        <v>1195</v>
      </c>
      <c r="C28" s="442"/>
    </row>
    <row r="29" spans="1:3" ht="15" customHeight="1" x14ac:dyDescent="0.25">
      <c r="A29" s="443" t="s">
        <v>1172</v>
      </c>
      <c r="B29" s="449" t="s">
        <v>1196</v>
      </c>
      <c r="C29" s="442"/>
    </row>
    <row r="30" spans="1:3" ht="15" customHeight="1" x14ac:dyDescent="0.25">
      <c r="A30" s="443" t="s">
        <v>1174</v>
      </c>
      <c r="B30" s="449" t="s">
        <v>1197</v>
      </c>
      <c r="C30" s="442"/>
    </row>
    <row r="31" spans="1:3" ht="15" customHeight="1" x14ac:dyDescent="0.25">
      <c r="A31" s="434" t="s">
        <v>1166</v>
      </c>
      <c r="B31" s="446" t="s">
        <v>1198</v>
      </c>
      <c r="C31" s="28"/>
    </row>
    <row r="32" spans="1:3" ht="30" customHeight="1" x14ac:dyDescent="0.25">
      <c r="A32" s="434" t="s">
        <v>1168</v>
      </c>
      <c r="B32" s="446" t="s">
        <v>1199</v>
      </c>
      <c r="C32" s="28"/>
    </row>
    <row r="33" spans="1:7" ht="26.25" customHeight="1" x14ac:dyDescent="0.25">
      <c r="A33" s="434" t="s">
        <v>1182</v>
      </c>
      <c r="B33" s="446" t="s">
        <v>1200</v>
      </c>
      <c r="C33" s="28"/>
    </row>
    <row r="34" spans="1:7" ht="51.75" customHeight="1" x14ac:dyDescent="0.25">
      <c r="A34" s="434" t="s">
        <v>1187</v>
      </c>
      <c r="B34" s="447" t="s">
        <v>1201</v>
      </c>
      <c r="C34" s="28"/>
    </row>
    <row r="35" spans="1:7" ht="48.75" customHeight="1" x14ac:dyDescent="0.25">
      <c r="A35" s="434" t="s">
        <v>1189</v>
      </c>
      <c r="B35" s="447" t="s">
        <v>1202</v>
      </c>
      <c r="C35" s="28"/>
    </row>
    <row r="36" spans="1:7" ht="36.75" customHeight="1" x14ac:dyDescent="0.25">
      <c r="A36" s="1297" t="s">
        <v>1203</v>
      </c>
      <c r="B36" s="1299"/>
      <c r="C36" s="28"/>
    </row>
    <row r="37" spans="1:7" ht="49.5" customHeight="1" x14ac:dyDescent="0.25">
      <c r="A37" s="434" t="s">
        <v>1161</v>
      </c>
      <c r="B37" s="435" t="s">
        <v>1204</v>
      </c>
      <c r="C37" s="28"/>
    </row>
    <row r="38" spans="1:7" ht="76.5" customHeight="1" x14ac:dyDescent="0.25">
      <c r="A38" s="434" t="s">
        <v>127</v>
      </c>
      <c r="B38" s="435" t="s">
        <v>1205</v>
      </c>
      <c r="C38" s="28"/>
    </row>
    <row r="39" spans="1:7" ht="35.25" customHeight="1" x14ac:dyDescent="0.25">
      <c r="A39" s="437" t="s">
        <v>130</v>
      </c>
      <c r="B39" s="450" t="s">
        <v>1206</v>
      </c>
      <c r="C39" s="439"/>
      <c r="G39" s="451"/>
    </row>
    <row r="40" spans="1:7" ht="68.25" customHeight="1" x14ac:dyDescent="0.25">
      <c r="A40" s="443" t="s">
        <v>1170</v>
      </c>
      <c r="B40" s="441" t="s">
        <v>1207</v>
      </c>
      <c r="C40" s="442"/>
    </row>
    <row r="41" spans="1:7" ht="33.75" customHeight="1" x14ac:dyDescent="0.25">
      <c r="A41" s="443" t="s">
        <v>1172</v>
      </c>
      <c r="B41" s="441" t="s">
        <v>1208</v>
      </c>
      <c r="C41" s="442"/>
    </row>
    <row r="42" spans="1:7" ht="60" customHeight="1" x14ac:dyDescent="0.25">
      <c r="A42" s="443" t="s">
        <v>1174</v>
      </c>
      <c r="B42" s="441" t="s">
        <v>1209</v>
      </c>
      <c r="C42" s="386"/>
    </row>
    <row r="43" spans="1:7" ht="15" customHeight="1" x14ac:dyDescent="0.25">
      <c r="A43" s="434" t="s">
        <v>1166</v>
      </c>
      <c r="B43" s="435" t="s">
        <v>1210</v>
      </c>
      <c r="C43" s="28"/>
    </row>
    <row r="44" spans="1:7" ht="32.25" customHeight="1" x14ac:dyDescent="0.25">
      <c r="A44" s="434" t="s">
        <v>1168</v>
      </c>
      <c r="B44" s="435" t="s">
        <v>1211</v>
      </c>
      <c r="C44" s="28"/>
    </row>
    <row r="45" spans="1:7" ht="15" customHeight="1" x14ac:dyDescent="0.25">
      <c r="A45" s="434" t="s">
        <v>1182</v>
      </c>
      <c r="B45" s="435" t="s">
        <v>1200</v>
      </c>
      <c r="C45" s="28"/>
    </row>
    <row r="46" spans="1:7" ht="72" customHeight="1" x14ac:dyDescent="0.25">
      <c r="A46" s="434" t="s">
        <v>1187</v>
      </c>
      <c r="B46" s="447" t="s">
        <v>1212</v>
      </c>
      <c r="C46" s="28"/>
    </row>
    <row r="47" spans="1:7" ht="64.5" customHeight="1" x14ac:dyDescent="0.25">
      <c r="A47" s="434" t="s">
        <v>1189</v>
      </c>
      <c r="B47" s="447" t="s">
        <v>1213</v>
      </c>
      <c r="C47" s="28"/>
    </row>
    <row r="48" spans="1:7" ht="95.25" customHeight="1" x14ac:dyDescent="0.25">
      <c r="A48" s="434" t="s">
        <v>1170</v>
      </c>
      <c r="B48" s="447" t="s">
        <v>1214</v>
      </c>
      <c r="C48" s="28"/>
    </row>
    <row r="49" spans="1:2" x14ac:dyDescent="0.25">
      <c r="A49" s="452"/>
      <c r="B49" s="396"/>
    </row>
    <row r="50" spans="1:2" ht="96.75" customHeight="1" x14ac:dyDescent="0.25"/>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&amp;CEN 
Annex XXIX</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EFDB6-2554-4EDE-BD4A-F327AB0953F9}">
  <sheetPr codeName="Sheet92">
    <pageSetUpPr fitToPage="1"/>
  </sheetPr>
  <dimension ref="A1:D19"/>
  <sheetViews>
    <sheetView workbookViewId="0"/>
  </sheetViews>
  <sheetFormatPr defaultColWidth="11.42578125" defaultRowHeight="15" x14ac:dyDescent="0.25"/>
  <cols>
    <col min="1" max="1" width="5.5703125" style="64" customWidth="1"/>
    <col min="2" max="2" width="65" style="1" customWidth="1"/>
    <col min="3" max="3" width="12.42578125" style="1" customWidth="1"/>
    <col min="4" max="4" width="14.7109375" style="1" customWidth="1"/>
    <col min="5" max="16384" width="11.42578125" style="1"/>
  </cols>
  <sheetData>
    <row r="1" spans="1:4" ht="26.25" customHeight="1" x14ac:dyDescent="0.25">
      <c r="A1" s="414" t="s">
        <v>1137</v>
      </c>
    </row>
    <row r="3" spans="1:4" x14ac:dyDescent="0.25">
      <c r="A3" s="1300"/>
      <c r="B3" s="1301"/>
      <c r="C3" s="453" t="s">
        <v>7</v>
      </c>
      <c r="D3" s="453" t="s">
        <v>8</v>
      </c>
    </row>
    <row r="4" spans="1:4" ht="27.75" customHeight="1" x14ac:dyDescent="0.25">
      <c r="A4" s="1302"/>
      <c r="B4" s="1303"/>
      <c r="C4" s="453" t="s">
        <v>1145</v>
      </c>
      <c r="D4" s="453" t="s">
        <v>1215</v>
      </c>
    </row>
    <row r="5" spans="1:4" ht="21.75" customHeight="1" x14ac:dyDescent="0.25">
      <c r="A5" s="454">
        <v>1</v>
      </c>
      <c r="B5" s="455" t="s">
        <v>1216</v>
      </c>
      <c r="C5" s="456"/>
      <c r="D5" s="456"/>
    </row>
    <row r="6" spans="1:4" ht="27" customHeight="1" x14ac:dyDescent="0.25">
      <c r="A6" s="453" t="s">
        <v>117</v>
      </c>
      <c r="B6" s="456" t="s">
        <v>1217</v>
      </c>
      <c r="C6" s="457"/>
      <c r="D6" s="456"/>
    </row>
    <row r="7" spans="1:4" ht="42.75" customHeight="1" x14ac:dyDescent="0.25">
      <c r="A7" s="453" t="s">
        <v>118</v>
      </c>
      <c r="B7" s="458" t="s">
        <v>1218</v>
      </c>
      <c r="C7" s="457"/>
      <c r="D7" s="456"/>
    </row>
    <row r="8" spans="1:4" ht="21" customHeight="1" x14ac:dyDescent="0.25">
      <c r="A8" s="454">
        <v>2</v>
      </c>
      <c r="B8" s="455" t="s">
        <v>1219</v>
      </c>
      <c r="C8" s="456"/>
      <c r="D8" s="456"/>
    </row>
    <row r="9" spans="1:4" ht="32.25" customHeight="1" x14ac:dyDescent="0.25">
      <c r="A9" s="453" t="s">
        <v>117</v>
      </c>
      <c r="B9" s="456" t="s">
        <v>1220</v>
      </c>
      <c r="C9" s="457"/>
      <c r="D9" s="456"/>
    </row>
    <row r="10" spans="1:4" ht="48.75" customHeight="1" x14ac:dyDescent="0.25">
      <c r="A10" s="453" t="s">
        <v>118</v>
      </c>
      <c r="B10" s="458" t="s">
        <v>1221</v>
      </c>
      <c r="C10" s="457"/>
      <c r="D10" s="456"/>
    </row>
    <row r="11" spans="1:4" ht="22.5" customHeight="1" x14ac:dyDescent="0.25">
      <c r="A11" s="454">
        <v>3</v>
      </c>
      <c r="B11" s="455" t="s">
        <v>1222</v>
      </c>
      <c r="C11" s="456"/>
      <c r="D11" s="456"/>
    </row>
    <row r="12" spans="1:4" ht="53.25" customHeight="1" x14ac:dyDescent="0.25">
      <c r="A12" s="453" t="s">
        <v>117</v>
      </c>
      <c r="B12" s="458" t="s">
        <v>1223</v>
      </c>
      <c r="C12" s="457"/>
      <c r="D12" s="456"/>
    </row>
    <row r="13" spans="1:4" ht="24" customHeight="1" x14ac:dyDescent="0.25">
      <c r="A13" s="453" t="s">
        <v>118</v>
      </c>
      <c r="B13" s="456" t="s">
        <v>1224</v>
      </c>
      <c r="C13" s="457"/>
      <c r="D13" s="456"/>
    </row>
    <row r="14" spans="1:4" ht="26.25" customHeight="1" x14ac:dyDescent="0.25">
      <c r="A14" s="454">
        <v>4</v>
      </c>
      <c r="B14" s="456" t="s">
        <v>1225</v>
      </c>
      <c r="C14" s="456"/>
      <c r="D14" s="456"/>
    </row>
    <row r="15" spans="1:4" ht="39.75" customHeight="1" x14ac:dyDescent="0.25">
      <c r="A15" s="453" t="s">
        <v>117</v>
      </c>
      <c r="B15" s="458" t="s">
        <v>1226</v>
      </c>
      <c r="C15" s="457"/>
      <c r="D15" s="456"/>
    </row>
    <row r="16" spans="1:4" ht="31.5" customHeight="1" x14ac:dyDescent="0.25">
      <c r="A16" s="453" t="s">
        <v>118</v>
      </c>
      <c r="B16" s="458" t="s">
        <v>1227</v>
      </c>
      <c r="C16" s="457"/>
      <c r="D16" s="456"/>
    </row>
    <row r="17" spans="1:4" ht="52.5" customHeight="1" x14ac:dyDescent="0.25">
      <c r="A17" s="453" t="s">
        <v>148</v>
      </c>
      <c r="B17" s="459" t="s">
        <v>1228</v>
      </c>
      <c r="C17" s="457"/>
      <c r="D17" s="456"/>
    </row>
    <row r="18" spans="1:4" x14ac:dyDescent="0.25">
      <c r="A18" s="454">
        <v>5</v>
      </c>
      <c r="B18" s="456" t="s">
        <v>1229</v>
      </c>
      <c r="C18" s="456"/>
      <c r="D18" s="456"/>
    </row>
    <row r="19" spans="1:4" x14ac:dyDescent="0.25">
      <c r="A19" s="454">
        <v>6</v>
      </c>
      <c r="B19" s="455" t="s">
        <v>45</v>
      </c>
      <c r="C19" s="456"/>
      <c r="D19" s="456"/>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&amp;CEN
Annex XXIX</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DE6DE-EC28-458A-B8FD-A956EF6F53F9}">
  <sheetPr codeName="Sheet93">
    <pageSetUpPr fitToPage="1"/>
  </sheetPr>
  <dimension ref="A1:I17"/>
  <sheetViews>
    <sheetView workbookViewId="0"/>
  </sheetViews>
  <sheetFormatPr defaultColWidth="11.42578125" defaultRowHeight="15" x14ac:dyDescent="0.25"/>
  <cols>
    <col min="1" max="1" width="3.5703125" style="1" customWidth="1"/>
    <col min="2" max="2" width="50.140625" style="1" customWidth="1"/>
    <col min="3" max="5" width="11.42578125" style="1"/>
    <col min="6" max="6" width="15.28515625" style="1" customWidth="1"/>
    <col min="7" max="16384" width="11.42578125" style="1"/>
  </cols>
  <sheetData>
    <row r="1" spans="1:9" ht="15.75" customHeight="1" x14ac:dyDescent="0.25">
      <c r="A1" s="414" t="s">
        <v>1230</v>
      </c>
      <c r="C1" s="460"/>
      <c r="D1" s="460"/>
      <c r="E1" s="460"/>
      <c r="F1" s="460"/>
    </row>
    <row r="2" spans="1:9" ht="15.75" customHeight="1" x14ac:dyDescent="0.25">
      <c r="A2" s="460"/>
      <c r="B2" s="460"/>
      <c r="C2" s="460"/>
      <c r="D2" s="460"/>
      <c r="E2" s="460"/>
      <c r="F2" s="460"/>
    </row>
    <row r="4" spans="1:9" x14ac:dyDescent="0.25">
      <c r="A4" s="1304"/>
      <c r="B4" s="1305"/>
      <c r="C4" s="461" t="s">
        <v>7</v>
      </c>
      <c r="D4" s="461" t="s">
        <v>8</v>
      </c>
      <c r="E4" s="461" t="s">
        <v>9</v>
      </c>
      <c r="F4" s="461" t="s">
        <v>46</v>
      </c>
      <c r="G4" s="453" t="s">
        <v>47</v>
      </c>
      <c r="H4" s="461" t="s">
        <v>156</v>
      </c>
      <c r="I4" s="461" t="s">
        <v>157</v>
      </c>
    </row>
    <row r="5" spans="1:9" ht="51" x14ac:dyDescent="0.25">
      <c r="A5" s="1306"/>
      <c r="B5" s="1307"/>
      <c r="C5" s="461" t="s">
        <v>1231</v>
      </c>
      <c r="D5" s="461" t="s">
        <v>1232</v>
      </c>
      <c r="E5" s="461" t="s">
        <v>1233</v>
      </c>
      <c r="F5" s="461" t="s">
        <v>1234</v>
      </c>
      <c r="G5" s="453" t="s">
        <v>1235</v>
      </c>
      <c r="H5" s="461" t="s">
        <v>1236</v>
      </c>
      <c r="I5" s="461" t="s">
        <v>6</v>
      </c>
    </row>
    <row r="6" spans="1:9" x14ac:dyDescent="0.25">
      <c r="A6" s="462">
        <v>1</v>
      </c>
      <c r="B6" s="425" t="s">
        <v>1237</v>
      </c>
      <c r="C6" s="71"/>
      <c r="D6" s="71"/>
      <c r="E6" s="71"/>
      <c r="F6" s="71"/>
      <c r="G6" s="456"/>
      <c r="H6" s="71"/>
      <c r="I6" s="71"/>
    </row>
    <row r="7" spans="1:9" ht="23.25" customHeight="1" x14ac:dyDescent="0.25">
      <c r="A7" s="463" t="s">
        <v>1238</v>
      </c>
      <c r="B7" s="464" t="s">
        <v>1239</v>
      </c>
      <c r="C7" s="464"/>
      <c r="D7" s="464"/>
      <c r="E7" s="464"/>
      <c r="F7" s="464"/>
      <c r="G7" s="456"/>
      <c r="H7" s="464"/>
      <c r="I7" s="464"/>
    </row>
    <row r="8" spans="1:9" x14ac:dyDescent="0.25">
      <c r="A8" s="463" t="s">
        <v>1240</v>
      </c>
      <c r="B8" s="464" t="s">
        <v>1241</v>
      </c>
      <c r="C8" s="464"/>
      <c r="D8" s="464"/>
      <c r="E8" s="464"/>
      <c r="F8" s="464"/>
      <c r="G8" s="456"/>
      <c r="H8" s="464"/>
      <c r="I8" s="464"/>
    </row>
    <row r="9" spans="1:9" x14ac:dyDescent="0.25">
      <c r="A9" s="71">
        <v>2</v>
      </c>
      <c r="B9" s="71" t="s">
        <v>1242</v>
      </c>
      <c r="C9" s="71"/>
      <c r="D9" s="71"/>
      <c r="E9" s="71"/>
      <c r="F9" s="71"/>
      <c r="G9" s="456"/>
      <c r="H9" s="71"/>
      <c r="I9" s="71"/>
    </row>
    <row r="10" spans="1:9" x14ac:dyDescent="0.25">
      <c r="A10" s="71">
        <v>3</v>
      </c>
      <c r="B10" s="71" t="s">
        <v>1243</v>
      </c>
      <c r="C10" s="71"/>
      <c r="D10" s="71"/>
      <c r="E10" s="71"/>
      <c r="F10" s="71"/>
      <c r="G10" s="456"/>
      <c r="H10" s="71"/>
      <c r="I10" s="71"/>
    </row>
    <row r="11" spans="1:9" x14ac:dyDescent="0.25">
      <c r="A11" s="71">
        <v>4</v>
      </c>
      <c r="B11" s="71" t="s">
        <v>1244</v>
      </c>
      <c r="C11" s="71"/>
      <c r="D11" s="71"/>
      <c r="E11" s="71"/>
      <c r="F11" s="71"/>
      <c r="G11" s="456"/>
      <c r="H11" s="71"/>
      <c r="I11" s="71"/>
    </row>
    <row r="12" spans="1:9" x14ac:dyDescent="0.25">
      <c r="A12" s="72">
        <v>5</v>
      </c>
      <c r="B12" s="72" t="s">
        <v>1245</v>
      </c>
      <c r="C12" s="72"/>
      <c r="D12" s="72"/>
      <c r="E12" s="72"/>
      <c r="F12" s="72"/>
      <c r="G12" s="456"/>
      <c r="H12" s="72"/>
      <c r="I12" s="71"/>
    </row>
    <row r="13" spans="1:9" x14ac:dyDescent="0.25">
      <c r="A13" s="71">
        <v>6</v>
      </c>
      <c r="B13" s="71" t="s">
        <v>1246</v>
      </c>
      <c r="C13" s="71"/>
      <c r="D13" s="71"/>
      <c r="E13" s="71"/>
      <c r="F13" s="71"/>
      <c r="G13" s="456"/>
      <c r="H13" s="71"/>
      <c r="I13" s="71"/>
    </row>
    <row r="14" spans="1:9" x14ac:dyDescent="0.25">
      <c r="A14" s="71">
        <v>7</v>
      </c>
      <c r="B14" s="71" t="s">
        <v>1229</v>
      </c>
      <c r="C14" s="71"/>
      <c r="D14" s="71"/>
      <c r="E14" s="71"/>
      <c r="F14" s="71"/>
      <c r="G14" s="456"/>
      <c r="H14" s="71"/>
      <c r="I14" s="71"/>
    </row>
    <row r="15" spans="1:9" ht="25.5" x14ac:dyDescent="0.25">
      <c r="A15" s="463" t="s">
        <v>1247</v>
      </c>
      <c r="B15" s="464" t="s">
        <v>1248</v>
      </c>
      <c r="C15" s="71"/>
      <c r="D15" s="71"/>
      <c r="E15" s="71"/>
      <c r="F15" s="71"/>
      <c r="G15" s="456"/>
      <c r="H15" s="71"/>
      <c r="I15" s="71"/>
    </row>
    <row r="16" spans="1:9" x14ac:dyDescent="0.25">
      <c r="A16" s="463" t="s">
        <v>1249</v>
      </c>
      <c r="B16" s="464" t="s">
        <v>1239</v>
      </c>
      <c r="C16" s="71"/>
      <c r="D16" s="71"/>
      <c r="E16" s="71"/>
      <c r="F16" s="71"/>
      <c r="G16" s="456"/>
      <c r="H16" s="71"/>
      <c r="I16" s="71"/>
    </row>
    <row r="17" spans="1:9" x14ac:dyDescent="0.25">
      <c r="A17" s="462">
        <v>8</v>
      </c>
      <c r="B17" s="425" t="s">
        <v>1250</v>
      </c>
      <c r="C17" s="71"/>
      <c r="D17" s="71"/>
      <c r="E17" s="71"/>
      <c r="F17" s="71"/>
      <c r="G17" s="456"/>
      <c r="H17" s="71"/>
      <c r="I17" s="71"/>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&amp;CEN
Annex XXIX</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B0E7-A083-4664-AD32-A7B6189FB080}">
  <sheetPr codeName="Sheet94">
    <pageSetUpPr fitToPage="1"/>
  </sheetPr>
  <dimension ref="A1:C23"/>
  <sheetViews>
    <sheetView workbookViewId="0"/>
  </sheetViews>
  <sheetFormatPr defaultColWidth="11.42578125" defaultRowHeight="15" x14ac:dyDescent="0.25"/>
  <cols>
    <col min="1" max="1" width="6.85546875" style="88" customWidth="1"/>
    <col min="2" max="2" width="51.5703125" style="1" customWidth="1"/>
    <col min="3" max="3" width="21.7109375" style="1" customWidth="1"/>
    <col min="4" max="16384" width="11.42578125" style="1"/>
  </cols>
  <sheetData>
    <row r="1" spans="1:3" ht="18" x14ac:dyDescent="0.25">
      <c r="A1" s="339" t="s">
        <v>1139</v>
      </c>
    </row>
    <row r="3" spans="1:3" x14ac:dyDescent="0.25">
      <c r="A3" s="1306"/>
      <c r="B3" s="1307"/>
      <c r="C3" s="461" t="s">
        <v>7</v>
      </c>
    </row>
    <row r="4" spans="1:3" x14ac:dyDescent="0.25">
      <c r="A4" s="1308" t="s">
        <v>1251</v>
      </c>
      <c r="B4" s="1308"/>
      <c r="C4" s="1308"/>
    </row>
    <row r="5" spans="1:3" x14ac:dyDescent="0.25">
      <c r="A5" s="461">
        <v>1</v>
      </c>
      <c r="B5" s="71" t="s">
        <v>1252</v>
      </c>
      <c r="C5" s="71"/>
    </row>
    <row r="6" spans="1:3" x14ac:dyDescent="0.25">
      <c r="A6" s="461">
        <v>2</v>
      </c>
      <c r="B6" s="71" t="s">
        <v>1253</v>
      </c>
      <c r="C6" s="71"/>
    </row>
    <row r="7" spans="1:3" x14ac:dyDescent="0.25">
      <c r="A7" s="461">
        <v>3</v>
      </c>
      <c r="B7" s="71" t="s">
        <v>1254</v>
      </c>
      <c r="C7" s="71"/>
    </row>
    <row r="8" spans="1:3" x14ac:dyDescent="0.25">
      <c r="A8" s="461">
        <v>4</v>
      </c>
      <c r="B8" s="71" t="s">
        <v>1255</v>
      </c>
      <c r="C8" s="71"/>
    </row>
    <row r="9" spans="1:3" x14ac:dyDescent="0.25">
      <c r="A9" s="1308" t="s">
        <v>1256</v>
      </c>
      <c r="B9" s="1308"/>
      <c r="C9" s="1308"/>
    </row>
    <row r="10" spans="1:3" x14ac:dyDescent="0.25">
      <c r="A10" s="461">
        <v>5</v>
      </c>
      <c r="B10" s="71" t="s">
        <v>1252</v>
      </c>
      <c r="C10" s="71"/>
    </row>
    <row r="11" spans="1:3" x14ac:dyDescent="0.25">
      <c r="A11" s="461">
        <v>6</v>
      </c>
      <c r="B11" s="71" t="s">
        <v>1253</v>
      </c>
      <c r="C11" s="71"/>
    </row>
    <row r="12" spans="1:3" x14ac:dyDescent="0.25">
      <c r="A12" s="461">
        <v>7</v>
      </c>
      <c r="B12" s="71" t="s">
        <v>1254</v>
      </c>
      <c r="C12" s="71"/>
    </row>
    <row r="13" spans="1:3" x14ac:dyDescent="0.25">
      <c r="A13" s="461">
        <v>8</v>
      </c>
      <c r="B13" s="71" t="s">
        <v>1255</v>
      </c>
      <c r="C13" s="71"/>
    </row>
    <row r="14" spans="1:3" x14ac:dyDescent="0.25">
      <c r="A14" s="1308" t="s">
        <v>1257</v>
      </c>
      <c r="B14" s="1308"/>
      <c r="C14" s="1308"/>
    </row>
    <row r="15" spans="1:3" x14ac:dyDescent="0.25">
      <c r="A15" s="461">
        <v>9</v>
      </c>
      <c r="B15" s="71" t="s">
        <v>1252</v>
      </c>
      <c r="C15" s="71"/>
    </row>
    <row r="16" spans="1:3" x14ac:dyDescent="0.25">
      <c r="A16" s="461">
        <v>10</v>
      </c>
      <c r="B16" s="71" t="s">
        <v>1253</v>
      </c>
      <c r="C16" s="71"/>
    </row>
    <row r="17" spans="1:3" x14ac:dyDescent="0.25">
      <c r="A17" s="461">
        <v>11</v>
      </c>
      <c r="B17" s="71" t="s">
        <v>1254</v>
      </c>
      <c r="C17" s="71"/>
    </row>
    <row r="18" spans="1:3" x14ac:dyDescent="0.25">
      <c r="A18" s="461">
        <v>12</v>
      </c>
      <c r="B18" s="71" t="s">
        <v>1255</v>
      </c>
      <c r="C18" s="71"/>
    </row>
    <row r="19" spans="1:3" x14ac:dyDescent="0.25">
      <c r="A19" s="1308" t="s">
        <v>1258</v>
      </c>
      <c r="B19" s="1308"/>
      <c r="C19" s="1308"/>
    </row>
    <row r="20" spans="1:3" x14ac:dyDescent="0.25">
      <c r="A20" s="461">
        <v>13</v>
      </c>
      <c r="B20" s="71" t="s">
        <v>1252</v>
      </c>
      <c r="C20" s="71"/>
    </row>
    <row r="21" spans="1:3" x14ac:dyDescent="0.25">
      <c r="A21" s="461">
        <v>14</v>
      </c>
      <c r="B21" s="71" t="s">
        <v>1253</v>
      </c>
      <c r="C21" s="71"/>
    </row>
    <row r="22" spans="1:3" x14ac:dyDescent="0.25">
      <c r="A22" s="461">
        <v>15</v>
      </c>
      <c r="B22" s="71" t="s">
        <v>1254</v>
      </c>
      <c r="C22" s="71"/>
    </row>
    <row r="23" spans="1:3" x14ac:dyDescent="0.25">
      <c r="A23" s="461">
        <v>16</v>
      </c>
      <c r="B23" s="71" t="s">
        <v>1255</v>
      </c>
      <c r="C23" s="71"/>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83619-DAB7-4476-8EBC-670B032EA4F4}">
  <sheetPr codeName="Sheet95">
    <pageSetUpPr fitToPage="1"/>
  </sheetPr>
  <dimension ref="A1:H22"/>
  <sheetViews>
    <sheetView workbookViewId="0"/>
  </sheetViews>
  <sheetFormatPr defaultColWidth="11.42578125" defaultRowHeight="15" x14ac:dyDescent="0.25"/>
  <cols>
    <col min="1" max="16384" width="11.42578125" style="1"/>
  </cols>
  <sheetData>
    <row r="1" spans="1:1" ht="18" x14ac:dyDescent="0.25">
      <c r="A1" s="339" t="s">
        <v>1140</v>
      </c>
    </row>
    <row r="21" spans="1:8" ht="65.25" customHeight="1" x14ac:dyDescent="0.25">
      <c r="A21" s="1309" t="s">
        <v>1259</v>
      </c>
      <c r="B21" s="1309"/>
      <c r="C21" s="1309"/>
      <c r="D21" s="1309"/>
      <c r="E21" s="1309"/>
      <c r="F21" s="1309"/>
      <c r="G21" s="1309"/>
      <c r="H21" s="1309"/>
    </row>
    <row r="22" spans="1:8" ht="37.5" customHeight="1" x14ac:dyDescent="0.25">
      <c r="A22" s="1310" t="s">
        <v>1260</v>
      </c>
      <c r="B22" s="1310"/>
      <c r="C22" s="1310"/>
      <c r="D22" s="1310"/>
      <c r="E22" s="1310"/>
      <c r="F22" s="1310"/>
      <c r="G22" s="1310"/>
      <c r="H22" s="1310"/>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&amp;CEN
Annex XXIX</oddHeader>
    <oddFooter>&amp;C&amp;P</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5740-10D3-4FCB-AF72-15AEB4F221A7}">
  <sheetPr codeName="Sheet97"/>
  <dimension ref="A1:H15"/>
  <sheetViews>
    <sheetView topLeftCell="A7" workbookViewId="0"/>
  </sheetViews>
  <sheetFormatPr defaultColWidth="9.140625" defaultRowHeight="15" x14ac:dyDescent="0.25"/>
  <cols>
    <col min="1" max="1" width="26" style="1" bestFit="1" customWidth="1"/>
    <col min="2" max="2" width="38" style="1" customWidth="1"/>
    <col min="3" max="3" width="62.7109375" style="1" customWidth="1"/>
    <col min="4" max="5" width="22.28515625" style="1" customWidth="1"/>
    <col min="6" max="6" width="9.140625" style="1"/>
    <col min="7" max="7" width="13.140625" style="64" customWidth="1"/>
    <col min="8" max="8" width="52.42578125" style="1" customWidth="1"/>
    <col min="9" max="16384" width="9.140625" style="1"/>
  </cols>
  <sheetData>
    <row r="1" spans="1:8" ht="15" hidden="1" customHeight="1" x14ac:dyDescent="0.25"/>
    <row r="2" spans="1:8" ht="15" hidden="1" customHeight="1" x14ac:dyDescent="0.25">
      <c r="H2" s="408"/>
    </row>
    <row r="3" spans="1:8" ht="31.5" hidden="1" customHeight="1" x14ac:dyDescent="0.25">
      <c r="A3" s="1311" t="s">
        <v>1438</v>
      </c>
      <c r="B3" s="540" t="s">
        <v>1439</v>
      </c>
      <c r="C3" s="541"/>
      <c r="D3" s="541"/>
      <c r="E3" s="541"/>
      <c r="F3" s="542"/>
      <c r="H3" s="340"/>
    </row>
    <row r="4" spans="1:8" ht="32.25" hidden="1" customHeight="1" x14ac:dyDescent="0.25">
      <c r="A4" s="1312"/>
      <c r="B4" s="543" t="s">
        <v>1440</v>
      </c>
      <c r="C4" s="544"/>
      <c r="D4" s="544"/>
      <c r="E4" s="544"/>
      <c r="F4" s="545"/>
    </row>
    <row r="5" spans="1:8" ht="25.5" hidden="1" customHeight="1" x14ac:dyDescent="0.25">
      <c r="A5" s="1313"/>
      <c r="B5" s="540" t="s">
        <v>1441</v>
      </c>
      <c r="C5" s="541"/>
      <c r="D5" s="541"/>
      <c r="E5" s="541"/>
      <c r="F5" s="542"/>
    </row>
    <row r="6" spans="1:8" ht="15" hidden="1" customHeight="1" x14ac:dyDescent="0.25">
      <c r="A6" s="546"/>
      <c r="B6" s="318"/>
      <c r="C6" s="318"/>
      <c r="D6" s="318"/>
      <c r="E6" s="318"/>
      <c r="F6" s="318"/>
    </row>
    <row r="7" spans="1:8" ht="18.75" x14ac:dyDescent="0.3">
      <c r="A7" s="44" t="s">
        <v>1436</v>
      </c>
    </row>
    <row r="8" spans="1:8" x14ac:dyDescent="0.25">
      <c r="A8" s="1" t="s">
        <v>121</v>
      </c>
    </row>
    <row r="11" spans="1:8" x14ac:dyDescent="0.25">
      <c r="A11" s="16" t="s">
        <v>122</v>
      </c>
      <c r="B11" s="16" t="s">
        <v>114</v>
      </c>
      <c r="C11" s="45" t="s">
        <v>123</v>
      </c>
      <c r="F11" s="64"/>
      <c r="G11" s="1"/>
    </row>
    <row r="12" spans="1:8" ht="15" customHeight="1" x14ac:dyDescent="0.25">
      <c r="A12" s="547" t="s">
        <v>1442</v>
      </c>
      <c r="B12" s="548" t="s">
        <v>117</v>
      </c>
      <c r="C12" s="549" t="s">
        <v>1443</v>
      </c>
      <c r="F12" s="64"/>
      <c r="G12" s="1"/>
    </row>
    <row r="13" spans="1:8" ht="38.25" customHeight="1" x14ac:dyDescent="0.25">
      <c r="A13" s="550" t="s">
        <v>1444</v>
      </c>
      <c r="B13" s="548" t="s">
        <v>118</v>
      </c>
      <c r="C13" s="549" t="s">
        <v>1445</v>
      </c>
      <c r="F13" s="64"/>
      <c r="G13" s="1"/>
    </row>
    <row r="14" spans="1:8" ht="27" customHeight="1" x14ac:dyDescent="0.25">
      <c r="A14" s="550" t="s">
        <v>1444</v>
      </c>
      <c r="B14" s="43" t="s">
        <v>130</v>
      </c>
      <c r="C14" s="549" t="s">
        <v>1446</v>
      </c>
      <c r="F14" s="64"/>
      <c r="G14" s="1"/>
    </row>
    <row r="15" spans="1:8" ht="29.25" customHeight="1" x14ac:dyDescent="0.25">
      <c r="A15" s="550" t="s">
        <v>1447</v>
      </c>
      <c r="B15" s="43" t="s">
        <v>133</v>
      </c>
      <c r="C15" s="549" t="s">
        <v>1448</v>
      </c>
      <c r="F15" s="64"/>
      <c r="G15" s="1"/>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&amp;CEN
Annex XXXI</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E7E4-45F3-4738-9625-55CA2383A8A3}">
  <sheetPr codeName="Sheet98"/>
  <dimension ref="A1:M18"/>
  <sheetViews>
    <sheetView topLeftCell="A7" workbookViewId="0">
      <selection activeCell="J14" sqref="J14"/>
    </sheetView>
  </sheetViews>
  <sheetFormatPr defaultColWidth="9.140625" defaultRowHeight="15" x14ac:dyDescent="0.25"/>
  <cols>
    <col min="1" max="1" width="11.28515625" style="1" customWidth="1"/>
    <col min="2" max="2" width="43.7109375" style="1" customWidth="1"/>
    <col min="3" max="5" width="22.28515625" style="1" customWidth="1"/>
    <col min="6" max="8" width="22.28515625" style="1" hidden="1" customWidth="1"/>
    <col min="9" max="10" width="22.28515625" style="1" customWidth="1"/>
    <col min="11" max="11" width="9.140625" style="1"/>
    <col min="12" max="12" width="13.140625" style="64" customWidth="1"/>
    <col min="13" max="13" width="52.42578125" style="1" customWidth="1"/>
    <col min="14" max="16384" width="9.140625" style="1"/>
  </cols>
  <sheetData>
    <row r="1" spans="1:13" hidden="1" x14ac:dyDescent="0.25"/>
    <row r="2" spans="1:13" hidden="1" x14ac:dyDescent="0.25">
      <c r="M2" s="408"/>
    </row>
    <row r="3" spans="1:13" ht="31.5" hidden="1" customHeight="1" x14ac:dyDescent="0.25">
      <c r="A3" s="1264" t="s">
        <v>1438</v>
      </c>
      <c r="B3" s="1315" t="s">
        <v>1439</v>
      </c>
      <c r="C3" s="1316"/>
      <c r="D3" s="1316"/>
      <c r="E3" s="1316"/>
      <c r="F3" s="1316"/>
      <c r="G3" s="1316"/>
      <c r="H3" s="1316"/>
      <c r="I3" s="1316"/>
      <c r="J3" s="1316"/>
      <c r="K3" s="1317"/>
      <c r="M3" s="340"/>
    </row>
    <row r="4" spans="1:13" ht="32.25" hidden="1" customHeight="1" x14ac:dyDescent="0.25">
      <c r="A4" s="1314"/>
      <c r="B4" s="1318" t="s">
        <v>1440</v>
      </c>
      <c r="C4" s="1319"/>
      <c r="D4" s="1319"/>
      <c r="E4" s="1319"/>
      <c r="F4" s="1319"/>
      <c r="G4" s="1319"/>
      <c r="H4" s="1319"/>
      <c r="I4" s="1319"/>
      <c r="J4" s="1319"/>
      <c r="K4" s="1320"/>
    </row>
    <row r="5" spans="1:13" ht="25.5" hidden="1" customHeight="1" x14ac:dyDescent="0.25">
      <c r="A5" s="1265"/>
      <c r="B5" s="1315" t="s">
        <v>1441</v>
      </c>
      <c r="C5" s="1316"/>
      <c r="D5" s="1316"/>
      <c r="E5" s="1316"/>
      <c r="F5" s="1316"/>
      <c r="G5" s="1316"/>
      <c r="H5" s="1316"/>
      <c r="I5" s="1316"/>
      <c r="J5" s="1316"/>
      <c r="K5" s="1317"/>
    </row>
    <row r="6" spans="1:13" hidden="1" x14ac:dyDescent="0.25">
      <c r="A6" s="546"/>
      <c r="B6" s="318"/>
      <c r="C6" s="318"/>
      <c r="D6" s="318"/>
      <c r="E6" s="318"/>
      <c r="F6" s="318"/>
      <c r="G6" s="318"/>
      <c r="H6" s="318"/>
      <c r="I6" s="318"/>
      <c r="J6" s="318"/>
      <c r="K6" s="318"/>
    </row>
    <row r="7" spans="1:13" s="552" customFormat="1" ht="18.75" x14ac:dyDescent="0.25">
      <c r="A7" s="551" t="s">
        <v>1449</v>
      </c>
      <c r="C7" s="553"/>
    </row>
    <row r="8" spans="1:13" s="552" customFormat="1" x14ac:dyDescent="0.25"/>
    <row r="9" spans="1:13" s="552" customFormat="1" x14ac:dyDescent="0.25">
      <c r="A9" s="1"/>
    </row>
    <row r="10" spans="1:13" s="552" customFormat="1" x14ac:dyDescent="0.25">
      <c r="A10" s="1"/>
    </row>
    <row r="11" spans="1:13" ht="13.5" customHeight="1" x14ac:dyDescent="0.25">
      <c r="A11" s="1321" t="s">
        <v>1450</v>
      </c>
      <c r="B11" s="1321"/>
      <c r="C11" s="554" t="s">
        <v>7</v>
      </c>
      <c r="D11" s="554" t="s">
        <v>8</v>
      </c>
      <c r="E11" s="554" t="s">
        <v>9</v>
      </c>
      <c r="F11" s="554" t="s">
        <v>810</v>
      </c>
      <c r="G11" s="554" t="s">
        <v>812</v>
      </c>
      <c r="H11" s="554"/>
      <c r="I11" s="554" t="s">
        <v>46</v>
      </c>
      <c r="J11" s="555" t="s">
        <v>47</v>
      </c>
    </row>
    <row r="12" spans="1:13" ht="15" customHeight="1" x14ac:dyDescent="0.25">
      <c r="A12" s="1321"/>
      <c r="B12" s="1321"/>
      <c r="C12" s="1321" t="s">
        <v>1451</v>
      </c>
      <c r="D12" s="1321"/>
      <c r="E12" s="1321"/>
      <c r="F12" s="556" t="s">
        <v>691</v>
      </c>
      <c r="G12" s="556" t="s">
        <v>1452</v>
      </c>
      <c r="H12" s="556"/>
      <c r="I12" s="1000" t="s">
        <v>1215</v>
      </c>
      <c r="J12" s="1000" t="s">
        <v>1453</v>
      </c>
    </row>
    <row r="13" spans="1:13" x14ac:dyDescent="0.25">
      <c r="A13" s="1321"/>
      <c r="B13" s="1321"/>
      <c r="C13" s="556" t="s">
        <v>1454</v>
      </c>
      <c r="D13" s="556" t="s">
        <v>1455</v>
      </c>
      <c r="E13" s="556" t="s">
        <v>1456</v>
      </c>
      <c r="F13" s="556" t="s">
        <v>1457</v>
      </c>
      <c r="G13" s="556"/>
      <c r="H13" s="556"/>
      <c r="I13" s="1000"/>
      <c r="J13" s="1000"/>
    </row>
    <row r="14" spans="1:13" ht="38.25" customHeight="1" x14ac:dyDescent="0.25">
      <c r="A14" s="556">
        <v>1</v>
      </c>
      <c r="B14" s="557" t="s">
        <v>1458</v>
      </c>
      <c r="C14" s="674">
        <v>73817941.489999995</v>
      </c>
      <c r="D14" s="674">
        <v>103546952.92</v>
      </c>
      <c r="E14" s="674">
        <v>139306792.72804201</v>
      </c>
      <c r="F14" s="674"/>
      <c r="G14" s="674"/>
      <c r="H14" s="674"/>
      <c r="I14" s="674">
        <v>15833584.356902</v>
      </c>
      <c r="J14" s="674">
        <v>197919804.46127501</v>
      </c>
    </row>
    <row r="15" spans="1:13" ht="30" x14ac:dyDescent="0.25">
      <c r="A15" s="556">
        <v>2</v>
      </c>
      <c r="B15" s="558" t="s">
        <v>1459</v>
      </c>
      <c r="C15" s="556"/>
      <c r="D15" s="556"/>
      <c r="E15" s="556"/>
      <c r="F15" s="556"/>
      <c r="G15" s="556"/>
      <c r="H15" s="556"/>
      <c r="I15" s="556"/>
      <c r="J15" s="556"/>
    </row>
    <row r="16" spans="1:13" ht="38.25" customHeight="1" x14ac:dyDescent="0.25">
      <c r="A16" s="556">
        <v>3</v>
      </c>
      <c r="B16" s="559" t="s">
        <v>1460</v>
      </c>
      <c r="C16" s="556"/>
      <c r="D16" s="556"/>
      <c r="E16" s="556"/>
      <c r="F16" s="556"/>
      <c r="G16" s="556"/>
      <c r="H16" s="556"/>
      <c r="I16" s="560"/>
      <c r="J16" s="561"/>
    </row>
    <row r="17" spans="1:10" ht="38.25" customHeight="1" x14ac:dyDescent="0.25">
      <c r="A17" s="556">
        <v>4</v>
      </c>
      <c r="B17" s="559" t="s">
        <v>1461</v>
      </c>
      <c r="C17" s="556"/>
      <c r="D17" s="556"/>
      <c r="E17" s="556"/>
      <c r="F17" s="562"/>
      <c r="G17" s="563"/>
      <c r="H17" s="563"/>
      <c r="I17" s="560"/>
      <c r="J17" s="564"/>
    </row>
    <row r="18" spans="1:10" ht="38.25" customHeight="1" x14ac:dyDescent="0.25">
      <c r="A18" s="565">
        <v>5</v>
      </c>
      <c r="B18" s="557" t="s">
        <v>1462</v>
      </c>
      <c r="C18" s="556"/>
      <c r="D18" s="556"/>
      <c r="E18" s="556"/>
      <c r="F18" s="563"/>
      <c r="G18" s="563"/>
      <c r="H18" s="563"/>
      <c r="I18" s="556"/>
      <c r="J18" s="556"/>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&amp;CEN
Annex XXXI</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CE8C5-2DE4-41E9-94C4-A0ADB3DF601C}">
  <sheetPr codeName="Sheet18">
    <pageSetUpPr fitToPage="1"/>
  </sheetPr>
  <dimension ref="B2:S4"/>
  <sheetViews>
    <sheetView workbookViewId="0">
      <selection activeCell="B4" sqref="B4"/>
    </sheetView>
  </sheetViews>
  <sheetFormatPr defaultColWidth="9.140625" defaultRowHeight="15" x14ac:dyDescent="0.25"/>
  <cols>
    <col min="1" max="18" width="9.140625" style="1"/>
    <col min="19" max="19" width="14" style="1" customWidth="1"/>
    <col min="20" max="16384" width="9.140625" style="1"/>
  </cols>
  <sheetData>
    <row r="2" spans="2:19" x14ac:dyDescent="0.25">
      <c r="B2" s="566" t="s">
        <v>1783</v>
      </c>
      <c r="C2" s="567"/>
      <c r="D2" s="567"/>
      <c r="E2" s="567"/>
      <c r="F2" s="567"/>
      <c r="G2" s="567"/>
      <c r="H2" s="567"/>
      <c r="I2" s="567"/>
      <c r="J2" s="567"/>
      <c r="K2" s="567"/>
      <c r="L2" s="567"/>
      <c r="M2" s="567"/>
      <c r="N2" s="567"/>
      <c r="O2" s="567"/>
      <c r="P2" s="567"/>
      <c r="Q2" s="567"/>
      <c r="R2" s="567"/>
      <c r="S2" s="567"/>
    </row>
    <row r="3" spans="2:19" x14ac:dyDescent="0.25">
      <c r="B3" s="3"/>
      <c r="C3" s="3"/>
      <c r="D3" s="3"/>
      <c r="E3" s="3"/>
      <c r="F3" s="3"/>
      <c r="G3" s="3"/>
      <c r="H3" s="3"/>
      <c r="I3" s="3"/>
      <c r="J3" s="3"/>
      <c r="K3" s="3"/>
      <c r="L3" s="3"/>
      <c r="M3" s="3"/>
      <c r="N3" s="3"/>
      <c r="O3" s="3"/>
      <c r="P3" s="3"/>
      <c r="Q3" s="3"/>
      <c r="R3" s="3"/>
      <c r="S3" s="3"/>
    </row>
    <row r="4" spans="2:19" x14ac:dyDescent="0.25">
      <c r="B4" s="1" t="s">
        <v>1784</v>
      </c>
    </row>
  </sheetData>
  <pageMargins left="0.70866141732283472" right="0.70866141732283472" top="0.74803149606299213" bottom="0.74803149606299213" header="0.31496062992125984" footer="0.31496062992125984"/>
  <pageSetup paperSize="9" scale="73" orientation="landscape" r:id="rId1"/>
  <headerFooter>
    <oddHeader>&amp;CEN
Annex XXXIII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94C88-8E23-48C1-994D-D147FC679D05}">
  <sheetPr codeName="Sheet100">
    <pageSetUpPr fitToPage="1"/>
  </sheetPr>
  <dimension ref="B2:S33"/>
  <sheetViews>
    <sheetView workbookViewId="0">
      <selection activeCell="C36" sqref="C36"/>
    </sheetView>
  </sheetViews>
  <sheetFormatPr defaultColWidth="9.140625" defaultRowHeight="15" x14ac:dyDescent="0.25"/>
  <cols>
    <col min="1" max="18" width="9.140625" style="1"/>
    <col min="19" max="19" width="14" style="1" customWidth="1"/>
    <col min="20" max="16384" width="9.140625" style="1"/>
  </cols>
  <sheetData>
    <row r="2" spans="2:19" x14ac:dyDescent="0.25">
      <c r="B2" s="566" t="s">
        <v>1463</v>
      </c>
      <c r="C2" s="567"/>
      <c r="D2" s="567"/>
      <c r="E2" s="567"/>
      <c r="F2" s="567"/>
      <c r="G2" s="567"/>
      <c r="H2" s="567"/>
      <c r="I2" s="567"/>
      <c r="J2" s="567"/>
      <c r="K2" s="567"/>
      <c r="L2" s="567"/>
      <c r="M2" s="567"/>
      <c r="N2" s="567"/>
      <c r="O2" s="567"/>
      <c r="P2" s="567"/>
      <c r="Q2" s="567"/>
      <c r="R2" s="567"/>
      <c r="S2" s="567"/>
    </row>
    <row r="3" spans="2:19" x14ac:dyDescent="0.25">
      <c r="B3" s="3"/>
      <c r="C3" s="3"/>
      <c r="D3" s="3"/>
      <c r="E3" s="3"/>
      <c r="F3" s="3"/>
      <c r="G3" s="3"/>
      <c r="H3" s="3"/>
      <c r="I3" s="3"/>
      <c r="J3" s="3"/>
      <c r="K3" s="3"/>
      <c r="L3" s="3"/>
      <c r="M3" s="3"/>
      <c r="N3" s="3"/>
      <c r="O3" s="3"/>
      <c r="P3" s="3"/>
      <c r="Q3" s="3"/>
      <c r="R3" s="3"/>
      <c r="S3" s="3"/>
    </row>
    <row r="4" spans="2:19" x14ac:dyDescent="0.25">
      <c r="B4" s="3" t="s">
        <v>1469</v>
      </c>
      <c r="C4" s="3"/>
      <c r="D4" s="3"/>
      <c r="E4" s="3"/>
      <c r="F4" s="3"/>
      <c r="G4" s="3"/>
      <c r="H4" s="3"/>
      <c r="I4" s="3"/>
      <c r="J4" s="3"/>
      <c r="K4" s="3"/>
      <c r="L4" s="3"/>
      <c r="M4" s="3"/>
      <c r="N4" s="3"/>
      <c r="O4" s="3"/>
      <c r="P4" s="3"/>
      <c r="Q4" s="3"/>
      <c r="R4" s="3"/>
      <c r="S4" s="3"/>
    </row>
    <row r="5" spans="2:19" x14ac:dyDescent="0.25">
      <c r="B5" s="568" t="s">
        <v>781</v>
      </c>
      <c r="C5" s="568"/>
      <c r="D5" s="568"/>
      <c r="E5" s="568"/>
      <c r="F5" s="568"/>
      <c r="G5" s="568"/>
      <c r="H5" s="568"/>
      <c r="I5" s="568"/>
      <c r="J5" s="568"/>
      <c r="K5" s="568"/>
      <c r="L5" s="568"/>
      <c r="M5" s="568"/>
      <c r="N5" s="568"/>
      <c r="O5" s="568"/>
      <c r="P5" s="568"/>
      <c r="Q5" s="568"/>
      <c r="R5" s="568"/>
      <c r="S5" s="568"/>
    </row>
    <row r="6" spans="2:19" x14ac:dyDescent="0.25">
      <c r="B6" s="1328" t="s">
        <v>117</v>
      </c>
      <c r="C6" s="1333" t="s">
        <v>1470</v>
      </c>
      <c r="D6" s="1333"/>
      <c r="E6" s="1333"/>
      <c r="F6" s="1333"/>
      <c r="G6" s="1333"/>
      <c r="H6" s="1333"/>
      <c r="I6" s="1333"/>
      <c r="J6" s="1333"/>
      <c r="K6" s="1333"/>
      <c r="L6" s="1333"/>
      <c r="M6" s="1333"/>
      <c r="N6" s="1333"/>
      <c r="O6" s="1333"/>
      <c r="P6" s="1333"/>
      <c r="Q6" s="1333"/>
      <c r="R6" s="1333"/>
      <c r="S6" s="1333"/>
    </row>
    <row r="7" spans="2:19" x14ac:dyDescent="0.25">
      <c r="B7" s="1328"/>
      <c r="C7" s="569" t="s">
        <v>1471</v>
      </c>
      <c r="D7" s="1330" t="s">
        <v>1472</v>
      </c>
      <c r="E7" s="1330"/>
      <c r="F7" s="1330"/>
      <c r="G7" s="1330"/>
      <c r="H7" s="1330"/>
      <c r="I7" s="1330"/>
      <c r="J7" s="1330"/>
      <c r="K7" s="1330"/>
      <c r="L7" s="1330"/>
      <c r="M7" s="1330"/>
      <c r="N7" s="1330"/>
      <c r="O7" s="1330"/>
      <c r="P7" s="1330"/>
      <c r="Q7" s="1330"/>
      <c r="R7" s="1330"/>
      <c r="S7" s="1330"/>
    </row>
    <row r="8" spans="2:19" x14ac:dyDescent="0.25">
      <c r="B8" s="1328"/>
      <c r="C8" s="569" t="s">
        <v>1471</v>
      </c>
      <c r="D8" s="1333" t="s">
        <v>1473</v>
      </c>
      <c r="E8" s="1333"/>
      <c r="F8" s="1333"/>
      <c r="G8" s="1333"/>
      <c r="H8" s="1333"/>
      <c r="I8" s="1333"/>
      <c r="J8" s="1333"/>
      <c r="K8" s="1333"/>
      <c r="L8" s="1333"/>
      <c r="M8" s="1333"/>
      <c r="N8" s="1333"/>
      <c r="O8" s="1333"/>
      <c r="P8" s="1333"/>
      <c r="Q8" s="1333"/>
      <c r="R8" s="1333"/>
      <c r="S8" s="1333"/>
    </row>
    <row r="9" spans="2:19" x14ac:dyDescent="0.25">
      <c r="B9" s="1328"/>
      <c r="C9" s="569" t="s">
        <v>1471</v>
      </c>
      <c r="D9" s="1330" t="s">
        <v>1474</v>
      </c>
      <c r="E9" s="1330"/>
      <c r="F9" s="1330"/>
      <c r="G9" s="1330"/>
      <c r="H9" s="1330"/>
      <c r="I9" s="1330"/>
      <c r="J9" s="1330"/>
      <c r="K9" s="1330"/>
      <c r="L9" s="1330"/>
      <c r="M9" s="1330"/>
      <c r="N9" s="1330"/>
      <c r="O9" s="1330"/>
      <c r="P9" s="1330"/>
      <c r="Q9" s="1330"/>
      <c r="R9" s="1330"/>
      <c r="S9" s="1330"/>
    </row>
    <row r="10" spans="2:19" x14ac:dyDescent="0.25">
      <c r="B10" s="1328"/>
      <c r="C10" s="569" t="s">
        <v>1471</v>
      </c>
      <c r="D10" s="1333" t="s">
        <v>1475</v>
      </c>
      <c r="E10" s="1333"/>
      <c r="F10" s="1333"/>
      <c r="G10" s="1333"/>
      <c r="H10" s="1333"/>
      <c r="I10" s="1333"/>
      <c r="J10" s="1333"/>
      <c r="K10" s="1333"/>
      <c r="L10" s="1333"/>
      <c r="M10" s="1333"/>
      <c r="N10" s="1333"/>
      <c r="O10" s="1333"/>
      <c r="P10" s="1333"/>
      <c r="Q10" s="1333"/>
      <c r="R10" s="1333"/>
      <c r="S10" s="1333"/>
    </row>
    <row r="11" spans="2:19" x14ac:dyDescent="0.25">
      <c r="B11" s="1323" t="s">
        <v>118</v>
      </c>
      <c r="C11" s="1325" t="s">
        <v>1476</v>
      </c>
      <c r="D11" s="1325"/>
      <c r="E11" s="1325"/>
      <c r="F11" s="1325"/>
      <c r="G11" s="1325"/>
      <c r="H11" s="1325"/>
      <c r="I11" s="1325"/>
      <c r="J11" s="1325"/>
      <c r="K11" s="1325"/>
      <c r="L11" s="1325"/>
      <c r="M11" s="1325"/>
      <c r="N11" s="1325"/>
      <c r="O11" s="1325"/>
      <c r="P11" s="1325"/>
      <c r="Q11" s="1325"/>
      <c r="R11" s="1325"/>
      <c r="S11" s="1325"/>
    </row>
    <row r="12" spans="2:19" x14ac:dyDescent="0.25">
      <c r="B12" s="1328"/>
      <c r="C12" s="569" t="s">
        <v>1471</v>
      </c>
      <c r="D12" s="1330" t="s">
        <v>1477</v>
      </c>
      <c r="E12" s="1330"/>
      <c r="F12" s="1330"/>
      <c r="G12" s="1330"/>
      <c r="H12" s="1330"/>
      <c r="I12" s="1330"/>
      <c r="J12" s="1330"/>
      <c r="K12" s="1330"/>
      <c r="L12" s="1330"/>
      <c r="M12" s="1330"/>
      <c r="N12" s="1330"/>
      <c r="O12" s="1330"/>
      <c r="P12" s="1330"/>
      <c r="Q12" s="1330"/>
      <c r="R12" s="1330"/>
      <c r="S12" s="1330"/>
    </row>
    <row r="13" spans="2:19" x14ac:dyDescent="0.25">
      <c r="B13" s="1328"/>
      <c r="C13" s="569" t="s">
        <v>1471</v>
      </c>
      <c r="D13" s="1333" t="s">
        <v>1478</v>
      </c>
      <c r="E13" s="1333"/>
      <c r="F13" s="1333"/>
      <c r="G13" s="1333"/>
      <c r="H13" s="1333"/>
      <c r="I13" s="1333"/>
      <c r="J13" s="1333"/>
      <c r="K13" s="1333"/>
      <c r="L13" s="1333"/>
      <c r="M13" s="1333"/>
      <c r="N13" s="1333"/>
      <c r="O13" s="1333"/>
      <c r="P13" s="1333"/>
      <c r="Q13" s="1333"/>
      <c r="R13" s="1333"/>
      <c r="S13" s="1333"/>
    </row>
    <row r="14" spans="2:19" x14ac:dyDescent="0.25">
      <c r="B14" s="1328"/>
      <c r="C14" s="569" t="s">
        <v>1471</v>
      </c>
      <c r="D14" s="1330" t="s">
        <v>1479</v>
      </c>
      <c r="E14" s="1330"/>
      <c r="F14" s="1330"/>
      <c r="G14" s="1330"/>
      <c r="H14" s="1330"/>
      <c r="I14" s="1330"/>
      <c r="J14" s="1330"/>
      <c r="K14" s="1330"/>
      <c r="L14" s="1330"/>
      <c r="M14" s="1330"/>
      <c r="N14" s="1330"/>
      <c r="O14" s="1330"/>
      <c r="P14" s="1330"/>
      <c r="Q14" s="1330"/>
      <c r="R14" s="1330"/>
      <c r="S14" s="1330"/>
    </row>
    <row r="15" spans="2:19" x14ac:dyDescent="0.25">
      <c r="B15" s="1328"/>
      <c r="C15" s="569" t="s">
        <v>1471</v>
      </c>
      <c r="D15" s="1333" t="s">
        <v>1480</v>
      </c>
      <c r="E15" s="1333"/>
      <c r="F15" s="1333"/>
      <c r="G15" s="1333"/>
      <c r="H15" s="1333"/>
      <c r="I15" s="1333"/>
      <c r="J15" s="1333"/>
      <c r="K15" s="1333"/>
      <c r="L15" s="1333"/>
      <c r="M15" s="1333"/>
      <c r="N15" s="1333"/>
      <c r="O15" s="1333"/>
      <c r="P15" s="1333"/>
      <c r="Q15" s="1333"/>
      <c r="R15" s="1333"/>
      <c r="S15" s="1333"/>
    </row>
    <row r="16" spans="2:19" x14ac:dyDescent="0.25">
      <c r="B16" s="1324"/>
      <c r="C16" s="570" t="s">
        <v>1471</v>
      </c>
      <c r="D16" s="1334" t="s">
        <v>1481</v>
      </c>
      <c r="E16" s="1334"/>
      <c r="F16" s="1334"/>
      <c r="G16" s="1334"/>
      <c r="H16" s="1334"/>
      <c r="I16" s="1334"/>
      <c r="J16" s="1334"/>
      <c r="K16" s="1334"/>
      <c r="L16" s="1334"/>
      <c r="M16" s="1334"/>
      <c r="N16" s="1334"/>
      <c r="O16" s="1334"/>
      <c r="P16" s="1334"/>
      <c r="Q16" s="1334"/>
      <c r="R16" s="1334"/>
      <c r="S16" s="1334"/>
    </row>
    <row r="17" spans="2:19" x14ac:dyDescent="0.25">
      <c r="B17" s="571" t="s">
        <v>148</v>
      </c>
      <c r="C17" s="1331" t="s">
        <v>1482</v>
      </c>
      <c r="D17" s="1331"/>
      <c r="E17" s="1331"/>
      <c r="F17" s="1331"/>
      <c r="G17" s="1331"/>
      <c r="H17" s="1331"/>
      <c r="I17" s="1331"/>
      <c r="J17" s="1331"/>
      <c r="K17" s="1331"/>
      <c r="L17" s="1331"/>
      <c r="M17" s="1331"/>
      <c r="N17" s="1331"/>
      <c r="O17" s="1331"/>
      <c r="P17" s="1331"/>
      <c r="Q17" s="1331"/>
      <c r="R17" s="1331"/>
      <c r="S17" s="1331"/>
    </row>
    <row r="18" spans="2:19" x14ac:dyDescent="0.25">
      <c r="B18" s="572" t="s">
        <v>133</v>
      </c>
      <c r="C18" s="1332" t="s">
        <v>1483</v>
      </c>
      <c r="D18" s="1332"/>
      <c r="E18" s="1332"/>
      <c r="F18" s="1332"/>
      <c r="G18" s="1332"/>
      <c r="H18" s="1332"/>
      <c r="I18" s="1332"/>
      <c r="J18" s="1332"/>
      <c r="K18" s="1332"/>
      <c r="L18" s="1332"/>
      <c r="M18" s="1332"/>
      <c r="N18" s="1332"/>
      <c r="O18" s="1332"/>
      <c r="P18" s="1332"/>
      <c r="Q18" s="1332"/>
      <c r="R18" s="1332"/>
      <c r="S18" s="1332"/>
    </row>
    <row r="19" spans="2:19" x14ac:dyDescent="0.25">
      <c r="B19" s="1323" t="s">
        <v>135</v>
      </c>
      <c r="C19" s="1325" t="s">
        <v>1484</v>
      </c>
      <c r="D19" s="1325"/>
      <c r="E19" s="1325"/>
      <c r="F19" s="1325"/>
      <c r="G19" s="1325"/>
      <c r="H19" s="1325"/>
      <c r="I19" s="1325"/>
      <c r="J19" s="1325"/>
      <c r="K19" s="1325"/>
      <c r="L19" s="1325"/>
      <c r="M19" s="1325"/>
      <c r="N19" s="1325"/>
      <c r="O19" s="1325"/>
      <c r="P19" s="1325"/>
      <c r="Q19" s="1325"/>
      <c r="R19" s="1325"/>
      <c r="S19" s="1325"/>
    </row>
    <row r="20" spans="2:19" x14ac:dyDescent="0.25">
      <c r="B20" s="1328"/>
      <c r="C20" s="569" t="s">
        <v>1471</v>
      </c>
      <c r="D20" s="1333" t="s">
        <v>1485</v>
      </c>
      <c r="E20" s="1333"/>
      <c r="F20" s="1333"/>
      <c r="G20" s="1333"/>
      <c r="H20" s="1333"/>
      <c r="I20" s="1333"/>
      <c r="J20" s="1333"/>
      <c r="K20" s="1333"/>
      <c r="L20" s="1333"/>
      <c r="M20" s="1333"/>
      <c r="N20" s="1333"/>
      <c r="O20" s="1333"/>
      <c r="P20" s="1333"/>
      <c r="Q20" s="1333"/>
      <c r="R20" s="1333"/>
      <c r="S20" s="1333"/>
    </row>
    <row r="21" spans="2:19" x14ac:dyDescent="0.25">
      <c r="B21" s="1328"/>
      <c r="C21" s="569" t="s">
        <v>1471</v>
      </c>
      <c r="D21" s="1333" t="s">
        <v>1486</v>
      </c>
      <c r="E21" s="1333"/>
      <c r="F21" s="1333"/>
      <c r="G21" s="1333"/>
      <c r="H21" s="1333"/>
      <c r="I21" s="1333"/>
      <c r="J21" s="1333"/>
      <c r="K21" s="1333"/>
      <c r="L21" s="1333"/>
      <c r="M21" s="1333"/>
      <c r="N21" s="1333"/>
      <c r="O21" s="1333"/>
      <c r="P21" s="1333"/>
      <c r="Q21" s="1333"/>
      <c r="R21" s="1333"/>
      <c r="S21" s="1333"/>
    </row>
    <row r="22" spans="2:19" x14ac:dyDescent="0.25">
      <c r="B22" s="1328"/>
      <c r="C22" s="569" t="s">
        <v>1471</v>
      </c>
      <c r="D22" s="1330" t="s">
        <v>1487</v>
      </c>
      <c r="E22" s="1330"/>
      <c r="F22" s="1330"/>
      <c r="G22" s="1330"/>
      <c r="H22" s="1330"/>
      <c r="I22" s="1330"/>
      <c r="J22" s="1330"/>
      <c r="K22" s="1330"/>
      <c r="L22" s="1330"/>
      <c r="M22" s="1330"/>
      <c r="N22" s="1330"/>
      <c r="O22" s="1330"/>
      <c r="P22" s="1330"/>
      <c r="Q22" s="1330"/>
      <c r="R22" s="1330"/>
      <c r="S22" s="1330"/>
    </row>
    <row r="23" spans="2:19" ht="42" customHeight="1" x14ac:dyDescent="0.25">
      <c r="B23" s="1324"/>
      <c r="C23" s="570" t="s">
        <v>1471</v>
      </c>
      <c r="D23" s="1326" t="s">
        <v>1488</v>
      </c>
      <c r="E23" s="1326"/>
      <c r="F23" s="1326"/>
      <c r="G23" s="1326"/>
      <c r="H23" s="1326"/>
      <c r="I23" s="1326"/>
      <c r="J23" s="1326"/>
      <c r="K23" s="1326"/>
      <c r="L23" s="1326"/>
      <c r="M23" s="1326"/>
      <c r="N23" s="1326"/>
      <c r="O23" s="1326"/>
      <c r="P23" s="1326"/>
      <c r="Q23" s="1326"/>
      <c r="R23" s="1326"/>
      <c r="S23" s="1326"/>
    </row>
    <row r="24" spans="2:19" x14ac:dyDescent="0.25">
      <c r="B24" s="1328" t="s">
        <v>138</v>
      </c>
      <c r="C24" s="1333" t="s">
        <v>1489</v>
      </c>
      <c r="D24" s="1333"/>
      <c r="E24" s="1333"/>
      <c r="F24" s="1333"/>
      <c r="G24" s="1333"/>
      <c r="H24" s="1333"/>
      <c r="I24" s="1333"/>
      <c r="J24" s="1333"/>
      <c r="K24" s="1333"/>
      <c r="L24" s="1333"/>
      <c r="M24" s="1333"/>
      <c r="N24" s="1333"/>
      <c r="O24" s="1333"/>
      <c r="P24" s="1333"/>
      <c r="Q24" s="1333"/>
      <c r="R24" s="1333"/>
      <c r="S24" s="1333"/>
    </row>
    <row r="25" spans="2:19" x14ac:dyDescent="0.25">
      <c r="B25" s="1328"/>
      <c r="C25" s="569" t="s">
        <v>1471</v>
      </c>
      <c r="D25" s="1330" t="s">
        <v>1490</v>
      </c>
      <c r="E25" s="1330"/>
      <c r="F25" s="1330"/>
      <c r="G25" s="1330"/>
      <c r="H25" s="1330"/>
      <c r="I25" s="1330"/>
      <c r="J25" s="1330"/>
      <c r="K25" s="1330"/>
      <c r="L25" s="1330"/>
      <c r="M25" s="1330"/>
      <c r="N25" s="1330"/>
      <c r="O25" s="1330"/>
      <c r="P25" s="1330"/>
      <c r="Q25" s="1330"/>
      <c r="R25" s="1330"/>
      <c r="S25" s="1330"/>
    </row>
    <row r="26" spans="2:19" x14ac:dyDescent="0.25">
      <c r="B26" s="1328"/>
      <c r="C26" s="569" t="s">
        <v>1471</v>
      </c>
      <c r="D26" s="1330" t="s">
        <v>1491</v>
      </c>
      <c r="E26" s="1330"/>
      <c r="F26" s="1330"/>
      <c r="G26" s="1330"/>
      <c r="H26" s="1330"/>
      <c r="I26" s="1330"/>
      <c r="J26" s="1330"/>
      <c r="K26" s="1330"/>
      <c r="L26" s="1330"/>
      <c r="M26" s="1330"/>
      <c r="N26" s="1330"/>
      <c r="O26" s="1330"/>
      <c r="P26" s="1330"/>
      <c r="Q26" s="1330"/>
      <c r="R26" s="1330"/>
      <c r="S26" s="1330"/>
    </row>
    <row r="27" spans="2:19" x14ac:dyDescent="0.25">
      <c r="B27" s="1328"/>
      <c r="C27" s="569" t="s">
        <v>1471</v>
      </c>
      <c r="D27" s="1334" t="s">
        <v>1492</v>
      </c>
      <c r="E27" s="1334"/>
      <c r="F27" s="1334"/>
      <c r="G27" s="1334"/>
      <c r="H27" s="1334"/>
      <c r="I27" s="1334"/>
      <c r="J27" s="1334"/>
      <c r="K27" s="1334"/>
      <c r="L27" s="1334"/>
      <c r="M27" s="1334"/>
      <c r="N27" s="1334"/>
      <c r="O27" s="1334"/>
      <c r="P27" s="1334"/>
      <c r="Q27" s="1334"/>
      <c r="R27" s="1334"/>
      <c r="S27" s="1334"/>
    </row>
    <row r="28" spans="2:19" x14ac:dyDescent="0.25">
      <c r="B28" s="1323" t="s">
        <v>141</v>
      </c>
      <c r="C28" s="1329" t="s">
        <v>1493</v>
      </c>
      <c r="D28" s="1329"/>
      <c r="E28" s="1329"/>
      <c r="F28" s="1329"/>
      <c r="G28" s="1329"/>
      <c r="H28" s="1329"/>
      <c r="I28" s="1329"/>
      <c r="J28" s="1329"/>
      <c r="K28" s="1329"/>
      <c r="L28" s="1329"/>
      <c r="M28" s="1329"/>
      <c r="N28" s="1329"/>
      <c r="O28" s="1329"/>
      <c r="P28" s="1329"/>
      <c r="Q28" s="1329"/>
      <c r="R28" s="1329"/>
      <c r="S28" s="1329"/>
    </row>
    <row r="29" spans="2:19" x14ac:dyDescent="0.25">
      <c r="B29" s="1328"/>
      <c r="C29" s="569" t="s">
        <v>1471</v>
      </c>
      <c r="D29" s="1330" t="s">
        <v>1494</v>
      </c>
      <c r="E29" s="1330"/>
      <c r="F29" s="1330"/>
      <c r="G29" s="1330"/>
      <c r="H29" s="1330"/>
      <c r="I29" s="1330"/>
      <c r="J29" s="1330"/>
      <c r="K29" s="1330"/>
      <c r="L29" s="1330"/>
      <c r="M29" s="1330"/>
      <c r="N29" s="1330"/>
      <c r="O29" s="1330"/>
      <c r="P29" s="1330"/>
      <c r="Q29" s="1330"/>
      <c r="R29" s="1330"/>
      <c r="S29" s="1330"/>
    </row>
    <row r="30" spans="2:19" x14ac:dyDescent="0.25">
      <c r="B30" s="571" t="s">
        <v>285</v>
      </c>
      <c r="C30" s="1322" t="s">
        <v>1495</v>
      </c>
      <c r="D30" s="1322"/>
      <c r="E30" s="1322"/>
      <c r="F30" s="1322"/>
      <c r="G30" s="1322"/>
      <c r="H30" s="1322"/>
      <c r="I30" s="1322"/>
      <c r="J30" s="1322"/>
      <c r="K30" s="1322"/>
      <c r="L30" s="1322"/>
      <c r="M30" s="1322"/>
      <c r="N30" s="1322"/>
      <c r="O30" s="1322"/>
      <c r="P30" s="1322"/>
      <c r="Q30" s="1322"/>
      <c r="R30" s="1322"/>
      <c r="S30" s="1322"/>
    </row>
    <row r="31" spans="2:19" x14ac:dyDescent="0.25">
      <c r="B31" s="1323" t="s">
        <v>334</v>
      </c>
      <c r="C31" s="1325" t="s">
        <v>1496</v>
      </c>
      <c r="D31" s="1325"/>
      <c r="E31" s="1325"/>
      <c r="F31" s="1325"/>
      <c r="G31" s="1325"/>
      <c r="H31" s="1325"/>
      <c r="I31" s="1325"/>
      <c r="J31" s="1325"/>
      <c r="K31" s="1325"/>
      <c r="L31" s="1325"/>
      <c r="M31" s="1325"/>
      <c r="N31" s="1325"/>
      <c r="O31" s="1325"/>
      <c r="P31" s="1325"/>
      <c r="Q31" s="1325"/>
      <c r="R31" s="1325"/>
      <c r="S31" s="1325"/>
    </row>
    <row r="32" spans="2:19" x14ac:dyDescent="0.25">
      <c r="B32" s="1324"/>
      <c r="C32" s="570" t="s">
        <v>1471</v>
      </c>
      <c r="D32" s="1326" t="s">
        <v>1497</v>
      </c>
      <c r="E32" s="1326"/>
      <c r="F32" s="1326"/>
      <c r="G32" s="1326"/>
      <c r="H32" s="1326"/>
      <c r="I32" s="1326"/>
      <c r="J32" s="1326"/>
      <c r="K32" s="1326"/>
      <c r="L32" s="1326"/>
      <c r="M32" s="1326"/>
      <c r="N32" s="1326"/>
      <c r="O32" s="1326"/>
      <c r="P32" s="1326"/>
      <c r="Q32" s="1326"/>
      <c r="R32" s="1326"/>
      <c r="S32" s="1326"/>
    </row>
    <row r="33" spans="2:19" x14ac:dyDescent="0.25">
      <c r="B33" s="571" t="s">
        <v>1498</v>
      </c>
      <c r="C33" s="1327" t="s">
        <v>1499</v>
      </c>
      <c r="D33" s="1327"/>
      <c r="E33" s="1327"/>
      <c r="F33" s="1327"/>
      <c r="G33" s="1327"/>
      <c r="H33" s="1327"/>
      <c r="I33" s="1327"/>
      <c r="J33" s="1327"/>
      <c r="K33" s="1327"/>
      <c r="L33" s="1327"/>
      <c r="M33" s="1327"/>
      <c r="N33" s="1327"/>
      <c r="O33" s="1327"/>
      <c r="P33" s="1327"/>
      <c r="Q33" s="1327"/>
      <c r="R33" s="1327"/>
      <c r="S33" s="1327"/>
    </row>
  </sheetData>
  <mergeCells count="34">
    <mergeCell ref="B6:B10"/>
    <mergeCell ref="C6:S6"/>
    <mergeCell ref="D7:S7"/>
    <mergeCell ref="D8:S8"/>
    <mergeCell ref="D9:S9"/>
    <mergeCell ref="D10:S10"/>
    <mergeCell ref="B11:B16"/>
    <mergeCell ref="C11:S11"/>
    <mergeCell ref="D12:S12"/>
    <mergeCell ref="D13:S13"/>
    <mergeCell ref="D14:S14"/>
    <mergeCell ref="D15:S15"/>
    <mergeCell ref="D16:S16"/>
    <mergeCell ref="B28:B29"/>
    <mergeCell ref="C28:S28"/>
    <mergeCell ref="D29:S29"/>
    <mergeCell ref="C17:S17"/>
    <mergeCell ref="C18:S18"/>
    <mergeCell ref="B19:B23"/>
    <mergeCell ref="C19:S19"/>
    <mergeCell ref="D20:S20"/>
    <mergeCell ref="D21:S21"/>
    <mergeCell ref="D22:S22"/>
    <mergeCell ref="D23:S23"/>
    <mergeCell ref="B24:B27"/>
    <mergeCell ref="C24:S24"/>
    <mergeCell ref="D25:S25"/>
    <mergeCell ref="D26:S26"/>
    <mergeCell ref="D27:S27"/>
    <mergeCell ref="C30:S30"/>
    <mergeCell ref="B31:B32"/>
    <mergeCell ref="C31:S31"/>
    <mergeCell ref="D32:S32"/>
    <mergeCell ref="C33:S33"/>
  </mergeCells>
  <pageMargins left="0.70866141732283472" right="0.70866141732283472" top="0.74803149606299213" bottom="0.74803149606299213" header="0.31496062992125984" footer="0.31496062992125984"/>
  <pageSetup paperSize="9" scale="73" orientation="landscape" r:id="rId1"/>
  <headerFooter>
    <oddHeader>&amp;CEN
Annex XXXIII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A8ECF-71E2-4E38-895F-620959F61219}">
  <sheetPr codeName="Sheet101">
    <pageSetUpPr fitToPage="1"/>
  </sheetPr>
  <dimension ref="A1:I27"/>
  <sheetViews>
    <sheetView workbookViewId="0"/>
  </sheetViews>
  <sheetFormatPr defaultColWidth="9.140625" defaultRowHeight="15" x14ac:dyDescent="0.25"/>
  <cols>
    <col min="1" max="1" width="9.140625" style="3"/>
    <col min="2" max="2" width="9.5703125" style="3" customWidth="1"/>
    <col min="3" max="3" width="8.140625" style="3" customWidth="1"/>
    <col min="4" max="4" width="9.140625" style="3"/>
    <col min="5" max="5" width="72.42578125" style="3" customWidth="1"/>
    <col min="6" max="6" width="20.140625" style="3" customWidth="1"/>
    <col min="7" max="8" width="22" style="3" customWidth="1"/>
    <col min="9" max="9" width="44.42578125" style="3" customWidth="1"/>
    <col min="10" max="16384" width="9.140625" style="3"/>
  </cols>
  <sheetData>
    <row r="1" spans="1:9" x14ac:dyDescent="0.25">
      <c r="C1" s="4" t="s">
        <v>1464</v>
      </c>
    </row>
    <row r="3" spans="1:9" x14ac:dyDescent="0.25">
      <c r="F3" s="403" t="s">
        <v>7</v>
      </c>
      <c r="G3" s="403" t="s">
        <v>8</v>
      </c>
      <c r="H3" s="403" t="s">
        <v>9</v>
      </c>
      <c r="I3" s="403" t="s">
        <v>46</v>
      </c>
    </row>
    <row r="4" spans="1:9" ht="30" x14ac:dyDescent="0.25">
      <c r="C4" s="1292"/>
      <c r="D4" s="1292"/>
      <c r="E4" s="1292"/>
      <c r="F4" s="5" t="s">
        <v>1500</v>
      </c>
      <c r="G4" s="5" t="s">
        <v>1501</v>
      </c>
      <c r="H4" s="5" t="s">
        <v>1502</v>
      </c>
      <c r="I4" s="143" t="s">
        <v>1503</v>
      </c>
    </row>
    <row r="5" spans="1:9" ht="15" customHeight="1" x14ac:dyDescent="0.25">
      <c r="A5" s="573"/>
      <c r="B5" s="403">
        <v>1</v>
      </c>
      <c r="C5" s="1335" t="s">
        <v>1504</v>
      </c>
      <c r="D5" s="1336"/>
      <c r="E5" s="170" t="s">
        <v>1505</v>
      </c>
      <c r="F5" s="170"/>
      <c r="G5" s="170"/>
      <c r="H5" s="170"/>
      <c r="I5" s="170"/>
    </row>
    <row r="6" spans="1:9" x14ac:dyDescent="0.25">
      <c r="B6" s="403">
        <v>2</v>
      </c>
      <c r="C6" s="1337"/>
      <c r="D6" s="978"/>
      <c r="E6" s="170" t="s">
        <v>1506</v>
      </c>
      <c r="F6" s="170"/>
      <c r="G6" s="170"/>
      <c r="H6" s="170"/>
      <c r="I6" s="170"/>
    </row>
    <row r="7" spans="1:9" x14ac:dyDescent="0.25">
      <c r="B7" s="403">
        <v>3</v>
      </c>
      <c r="C7" s="1337"/>
      <c r="D7" s="978"/>
      <c r="E7" s="574" t="s">
        <v>1507</v>
      </c>
      <c r="F7" s="170"/>
      <c r="G7" s="170"/>
      <c r="H7" s="170"/>
      <c r="I7" s="170"/>
    </row>
    <row r="8" spans="1:9" x14ac:dyDescent="0.25">
      <c r="B8" s="403">
        <v>4</v>
      </c>
      <c r="C8" s="1337"/>
      <c r="D8" s="978"/>
      <c r="E8" s="574" t="s">
        <v>1508</v>
      </c>
      <c r="F8" s="575"/>
      <c r="G8" s="575"/>
      <c r="H8" s="575"/>
      <c r="I8" s="575"/>
    </row>
    <row r="9" spans="1:9" x14ac:dyDescent="0.25">
      <c r="B9" s="403" t="s">
        <v>1509</v>
      </c>
      <c r="C9" s="1337"/>
      <c r="D9" s="978"/>
      <c r="E9" s="576" t="s">
        <v>1510</v>
      </c>
      <c r="F9" s="170"/>
      <c r="G9" s="170"/>
      <c r="H9" s="170"/>
      <c r="I9" s="170"/>
    </row>
    <row r="10" spans="1:9" x14ac:dyDescent="0.25">
      <c r="B10" s="403">
        <v>5</v>
      </c>
      <c r="C10" s="1337"/>
      <c r="D10" s="978"/>
      <c r="E10" s="576" t="s">
        <v>1511</v>
      </c>
      <c r="F10" s="170"/>
      <c r="G10" s="170"/>
      <c r="H10" s="170"/>
      <c r="I10" s="170"/>
    </row>
    <row r="11" spans="1:9" x14ac:dyDescent="0.25">
      <c r="B11" s="403" t="s">
        <v>1512</v>
      </c>
      <c r="C11" s="1337"/>
      <c r="D11" s="978"/>
      <c r="E11" s="574" t="s">
        <v>1513</v>
      </c>
      <c r="F11" s="170"/>
      <c r="G11" s="170"/>
      <c r="H11" s="170"/>
      <c r="I11" s="170"/>
    </row>
    <row r="12" spans="1:9" x14ac:dyDescent="0.25">
      <c r="B12" s="403">
        <v>6</v>
      </c>
      <c r="C12" s="1337"/>
      <c r="D12" s="978"/>
      <c r="E12" s="574" t="s">
        <v>1508</v>
      </c>
      <c r="F12" s="575"/>
      <c r="G12" s="575"/>
      <c r="H12" s="575"/>
      <c r="I12" s="575"/>
    </row>
    <row r="13" spans="1:9" x14ac:dyDescent="0.25">
      <c r="B13" s="403">
        <v>7</v>
      </c>
      <c r="C13" s="1337"/>
      <c r="D13" s="978"/>
      <c r="E13" s="574" t="s">
        <v>1514</v>
      </c>
      <c r="F13" s="170"/>
      <c r="G13" s="170"/>
      <c r="H13" s="170"/>
      <c r="I13" s="170"/>
    </row>
    <row r="14" spans="1:9" x14ac:dyDescent="0.25">
      <c r="B14" s="403">
        <v>8</v>
      </c>
      <c r="C14" s="1338"/>
      <c r="D14" s="980"/>
      <c r="E14" s="574" t="s">
        <v>1508</v>
      </c>
      <c r="F14" s="575"/>
      <c r="G14" s="575"/>
      <c r="H14" s="575"/>
      <c r="I14" s="575"/>
    </row>
    <row r="15" spans="1:9" x14ac:dyDescent="0.25">
      <c r="B15" s="403">
        <v>9</v>
      </c>
      <c r="C15" s="1339" t="s">
        <v>1515</v>
      </c>
      <c r="D15" s="1339"/>
      <c r="E15" s="170" t="s">
        <v>1505</v>
      </c>
      <c r="F15" s="170"/>
      <c r="G15" s="170"/>
      <c r="H15" s="170"/>
      <c r="I15" s="170"/>
    </row>
    <row r="16" spans="1:9" x14ac:dyDescent="0.25">
      <c r="B16" s="403">
        <v>10</v>
      </c>
      <c r="C16" s="1339"/>
      <c r="D16" s="1339"/>
      <c r="E16" s="170" t="s">
        <v>1516</v>
      </c>
      <c r="F16" s="170"/>
      <c r="G16" s="170"/>
      <c r="H16" s="170"/>
      <c r="I16" s="170"/>
    </row>
    <row r="17" spans="2:9" x14ac:dyDescent="0.25">
      <c r="B17" s="403">
        <v>11</v>
      </c>
      <c r="C17" s="1339"/>
      <c r="D17" s="1339"/>
      <c r="E17" s="574" t="s">
        <v>1507</v>
      </c>
      <c r="F17" s="170"/>
      <c r="G17" s="170"/>
      <c r="H17" s="170"/>
      <c r="I17" s="170"/>
    </row>
    <row r="18" spans="2:9" x14ac:dyDescent="0.25">
      <c r="B18" s="403">
        <v>12</v>
      </c>
      <c r="C18" s="1339"/>
      <c r="D18" s="1339"/>
      <c r="E18" s="577" t="s">
        <v>1517</v>
      </c>
      <c r="F18" s="170"/>
      <c r="G18" s="170"/>
      <c r="H18" s="170"/>
      <c r="I18" s="170"/>
    </row>
    <row r="19" spans="2:9" x14ac:dyDescent="0.25">
      <c r="B19" s="403" t="s">
        <v>1518</v>
      </c>
      <c r="C19" s="1339"/>
      <c r="D19" s="1339"/>
      <c r="E19" s="576" t="s">
        <v>1510</v>
      </c>
      <c r="F19" s="170"/>
      <c r="G19" s="170"/>
      <c r="H19" s="170"/>
      <c r="I19" s="170"/>
    </row>
    <row r="20" spans="2:9" x14ac:dyDescent="0.25">
      <c r="B20" s="403" t="s">
        <v>1519</v>
      </c>
      <c r="C20" s="1339"/>
      <c r="D20" s="1339"/>
      <c r="E20" s="577" t="s">
        <v>1517</v>
      </c>
      <c r="F20" s="170"/>
      <c r="G20" s="170"/>
      <c r="H20" s="170"/>
      <c r="I20" s="170"/>
    </row>
    <row r="21" spans="2:9" x14ac:dyDescent="0.25">
      <c r="B21" s="403" t="s">
        <v>1520</v>
      </c>
      <c r="C21" s="1339"/>
      <c r="D21" s="1339"/>
      <c r="E21" s="576" t="s">
        <v>1511</v>
      </c>
      <c r="F21" s="170"/>
      <c r="G21" s="170"/>
      <c r="H21" s="170"/>
      <c r="I21" s="170"/>
    </row>
    <row r="22" spans="2:9" x14ac:dyDescent="0.25">
      <c r="B22" s="403" t="s">
        <v>1521</v>
      </c>
      <c r="C22" s="1339"/>
      <c r="D22" s="1339"/>
      <c r="E22" s="577" t="s">
        <v>1517</v>
      </c>
      <c r="F22" s="170"/>
      <c r="G22" s="170"/>
      <c r="H22" s="170"/>
      <c r="I22" s="170"/>
    </row>
    <row r="23" spans="2:9" x14ac:dyDescent="0.25">
      <c r="B23" s="403" t="s">
        <v>1522</v>
      </c>
      <c r="C23" s="1339"/>
      <c r="D23" s="1339"/>
      <c r="E23" s="574" t="s">
        <v>1513</v>
      </c>
      <c r="F23" s="170"/>
      <c r="G23" s="170"/>
      <c r="H23" s="170"/>
      <c r="I23" s="170"/>
    </row>
    <row r="24" spans="2:9" x14ac:dyDescent="0.25">
      <c r="B24" s="403" t="s">
        <v>1523</v>
      </c>
      <c r="C24" s="1339"/>
      <c r="D24" s="1339"/>
      <c r="E24" s="577" t="s">
        <v>1517</v>
      </c>
      <c r="F24" s="170"/>
      <c r="G24" s="170"/>
      <c r="H24" s="170"/>
      <c r="I24" s="170"/>
    </row>
    <row r="25" spans="2:9" x14ac:dyDescent="0.25">
      <c r="B25" s="403">
        <v>15</v>
      </c>
      <c r="C25" s="1339"/>
      <c r="D25" s="1339"/>
      <c r="E25" s="574" t="s">
        <v>1514</v>
      </c>
      <c r="F25" s="170"/>
      <c r="G25" s="170"/>
      <c r="H25" s="170"/>
      <c r="I25" s="170"/>
    </row>
    <row r="26" spans="2:9" x14ac:dyDescent="0.25">
      <c r="B26" s="403">
        <v>16</v>
      </c>
      <c r="C26" s="1339"/>
      <c r="D26" s="1339"/>
      <c r="E26" s="577" t="s">
        <v>1517</v>
      </c>
      <c r="F26" s="170"/>
      <c r="G26" s="170"/>
      <c r="H26" s="170"/>
      <c r="I26" s="170"/>
    </row>
    <row r="27" spans="2:9" x14ac:dyDescent="0.25">
      <c r="B27" s="403">
        <v>17</v>
      </c>
      <c r="C27" s="1292" t="s">
        <v>1524</v>
      </c>
      <c r="D27" s="1292"/>
      <c r="E27" s="1292"/>
      <c r="F27" s="170"/>
      <c r="G27" s="170"/>
      <c r="H27" s="170"/>
      <c r="I27" s="170"/>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6BB70-4571-482A-A9C3-E1A6362619F7}">
  <sheetPr codeName="Sheet102">
    <pageSetUpPr fitToPage="1"/>
  </sheetPr>
  <dimension ref="A1:G29"/>
  <sheetViews>
    <sheetView workbookViewId="0"/>
  </sheetViews>
  <sheetFormatPr defaultColWidth="9.140625" defaultRowHeight="15" x14ac:dyDescent="0.25"/>
  <cols>
    <col min="1" max="1" width="5" style="3" customWidth="1"/>
    <col min="2" max="2" width="43" style="3" customWidth="1"/>
    <col min="3" max="3" width="75.28515625" style="3" customWidth="1"/>
    <col min="4" max="4" width="24.42578125" style="3" customWidth="1"/>
    <col min="5" max="5" width="23.28515625" style="3" customWidth="1"/>
    <col min="6" max="6" width="21" style="3" customWidth="1"/>
    <col min="7" max="7" width="25" style="3" customWidth="1"/>
    <col min="8" max="8" width="25.28515625" style="3" customWidth="1"/>
    <col min="9" max="9" width="23.140625" style="3" customWidth="1"/>
    <col min="10" max="10" width="29.7109375" style="3" customWidth="1"/>
    <col min="11" max="11" width="22" style="3" customWidth="1"/>
    <col min="12" max="12" width="16.42578125" style="3" customWidth="1"/>
    <col min="13" max="13" width="14.85546875" style="3" customWidth="1"/>
    <col min="14" max="14" width="14.5703125" style="3" customWidth="1"/>
    <col min="15" max="15" width="31.5703125" style="3" customWidth="1"/>
    <col min="16" max="16384" width="9.140625" style="3"/>
  </cols>
  <sheetData>
    <row r="1" spans="1:7" x14ac:dyDescent="0.25">
      <c r="B1" s="4" t="s">
        <v>1465</v>
      </c>
    </row>
    <row r="4" spans="1:7" x14ac:dyDescent="0.25">
      <c r="B4" s="4"/>
      <c r="D4" s="403" t="s">
        <v>7</v>
      </c>
      <c r="E4" s="403" t="s">
        <v>8</v>
      </c>
      <c r="F4" s="403" t="s">
        <v>9</v>
      </c>
      <c r="G4" s="403" t="s">
        <v>46</v>
      </c>
    </row>
    <row r="5" spans="1:7" ht="30" x14ac:dyDescent="0.25">
      <c r="B5" s="1347"/>
      <c r="C5" s="1348"/>
      <c r="D5" s="5" t="s">
        <v>1500</v>
      </c>
      <c r="E5" s="5" t="s">
        <v>1501</v>
      </c>
      <c r="F5" s="5" t="s">
        <v>1502</v>
      </c>
      <c r="G5" s="5" t="s">
        <v>1503</v>
      </c>
    </row>
    <row r="6" spans="1:7" x14ac:dyDescent="0.25">
      <c r="A6" s="403"/>
      <c r="B6" s="1344" t="s">
        <v>1525</v>
      </c>
      <c r="C6" s="1345"/>
      <c r="D6" s="1345"/>
      <c r="E6" s="1345"/>
      <c r="F6" s="1345"/>
      <c r="G6" s="1346"/>
    </row>
    <row r="7" spans="1:7" x14ac:dyDescent="0.25">
      <c r="A7" s="403">
        <v>1</v>
      </c>
      <c r="B7" s="1342" t="s">
        <v>1526</v>
      </c>
      <c r="C7" s="1343"/>
      <c r="D7" s="170"/>
      <c r="E7" s="170"/>
      <c r="F7" s="170"/>
      <c r="G7" s="170"/>
    </row>
    <row r="8" spans="1:7" x14ac:dyDescent="0.25">
      <c r="A8" s="403">
        <v>2</v>
      </c>
      <c r="B8" s="1342" t="s">
        <v>1527</v>
      </c>
      <c r="C8" s="1343"/>
      <c r="D8" s="170"/>
      <c r="E8" s="170"/>
      <c r="F8" s="170"/>
      <c r="G8" s="170"/>
    </row>
    <row r="9" spans="1:7" x14ac:dyDescent="0.25">
      <c r="A9" s="403">
        <v>3</v>
      </c>
      <c r="B9" s="1340" t="s">
        <v>1528</v>
      </c>
      <c r="C9" s="1341"/>
      <c r="D9" s="578"/>
      <c r="E9" s="578"/>
      <c r="F9" s="578"/>
      <c r="G9" s="579"/>
    </row>
    <row r="10" spans="1:7" x14ac:dyDescent="0.25">
      <c r="A10" s="403"/>
      <c r="B10" s="1344" t="s">
        <v>1529</v>
      </c>
      <c r="C10" s="1345"/>
      <c r="D10" s="1345"/>
      <c r="E10" s="1345"/>
      <c r="F10" s="1345"/>
      <c r="G10" s="1346"/>
    </row>
    <row r="11" spans="1:7" x14ac:dyDescent="0.25">
      <c r="A11" s="403">
        <v>4</v>
      </c>
      <c r="B11" s="1342" t="s">
        <v>1530</v>
      </c>
      <c r="C11" s="1343"/>
      <c r="D11" s="170"/>
      <c r="E11" s="170"/>
      <c r="F11" s="170"/>
      <c r="G11" s="170"/>
    </row>
    <row r="12" spans="1:7" x14ac:dyDescent="0.25">
      <c r="A12" s="403">
        <v>5</v>
      </c>
      <c r="B12" s="1342" t="s">
        <v>1531</v>
      </c>
      <c r="C12" s="1343"/>
      <c r="D12" s="170"/>
      <c r="E12" s="170"/>
      <c r="F12" s="170"/>
      <c r="G12" s="170"/>
    </row>
    <row r="13" spans="1:7" x14ac:dyDescent="0.25">
      <c r="A13" s="403"/>
      <c r="B13" s="1344" t="s">
        <v>1532</v>
      </c>
      <c r="C13" s="1345"/>
      <c r="D13" s="1345"/>
      <c r="E13" s="1345"/>
      <c r="F13" s="1345"/>
      <c r="G13" s="1346"/>
    </row>
    <row r="14" spans="1:7" x14ac:dyDescent="0.25">
      <c r="A14" s="403">
        <v>6</v>
      </c>
      <c r="B14" s="1342" t="s">
        <v>1533</v>
      </c>
      <c r="C14" s="1343"/>
      <c r="D14" s="170"/>
      <c r="E14" s="170"/>
      <c r="F14" s="170"/>
      <c r="G14" s="170"/>
    </row>
    <row r="15" spans="1:7" x14ac:dyDescent="0.25">
      <c r="A15" s="403">
        <v>7</v>
      </c>
      <c r="B15" s="1342" t="s">
        <v>1534</v>
      </c>
      <c r="C15" s="1343"/>
      <c r="D15" s="170"/>
      <c r="E15" s="170"/>
      <c r="F15" s="170"/>
      <c r="G15" s="170"/>
    </row>
    <row r="16" spans="1:7" x14ac:dyDescent="0.25">
      <c r="A16" s="403">
        <v>8</v>
      </c>
      <c r="B16" s="1340" t="s">
        <v>1535</v>
      </c>
      <c r="C16" s="1341"/>
      <c r="D16" s="170"/>
      <c r="E16" s="170"/>
      <c r="F16" s="170"/>
      <c r="G16" s="170"/>
    </row>
    <row r="17" spans="1:7" ht="15" customHeight="1" x14ac:dyDescent="0.25">
      <c r="A17" s="403">
        <v>9</v>
      </c>
      <c r="B17" s="1340" t="s">
        <v>1536</v>
      </c>
      <c r="C17" s="1341"/>
      <c r="D17" s="170"/>
      <c r="E17" s="170"/>
      <c r="F17" s="170"/>
      <c r="G17" s="170"/>
    </row>
    <row r="18" spans="1:7" ht="15" customHeight="1" x14ac:dyDescent="0.25">
      <c r="A18" s="403">
        <v>10</v>
      </c>
      <c r="B18" s="1340" t="s">
        <v>1537</v>
      </c>
      <c r="C18" s="1341"/>
      <c r="D18" s="170"/>
      <c r="E18" s="170"/>
      <c r="F18" s="170"/>
      <c r="G18" s="170"/>
    </row>
    <row r="19" spans="1:7" x14ac:dyDescent="0.25">
      <c r="A19" s="403">
        <v>11</v>
      </c>
      <c r="B19" s="1340" t="s">
        <v>1538</v>
      </c>
      <c r="C19" s="1341"/>
      <c r="D19" s="170"/>
      <c r="E19" s="170"/>
      <c r="F19" s="170"/>
      <c r="G19" s="170"/>
    </row>
    <row r="25" spans="1:7" x14ac:dyDescent="0.25">
      <c r="B25" s="1333"/>
      <c r="C25" s="1333"/>
      <c r="D25" s="1333"/>
      <c r="E25" s="1333"/>
      <c r="F25" s="1333"/>
      <c r="G25" s="1333"/>
    </row>
    <row r="29" spans="1:7" ht="29.25" customHeight="1" x14ac:dyDescent="0.25"/>
  </sheetData>
  <mergeCells count="16">
    <mergeCell ref="B10:G10"/>
    <mergeCell ref="B5:C5"/>
    <mergeCell ref="B6:G6"/>
    <mergeCell ref="B7:C7"/>
    <mergeCell ref="B8:C8"/>
    <mergeCell ref="B9:C9"/>
    <mergeCell ref="B17:C17"/>
    <mergeCell ref="B18:C18"/>
    <mergeCell ref="B19:C19"/>
    <mergeCell ref="B25:G25"/>
    <mergeCell ref="B11:C11"/>
    <mergeCell ref="B12:C12"/>
    <mergeCell ref="B13:G13"/>
    <mergeCell ref="B14:C14"/>
    <mergeCell ref="B15:C15"/>
    <mergeCell ref="B16:C16"/>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11535-75F3-40F3-ACCC-B1D3C9FCAA59}">
  <sheetPr codeName="Sheet103">
    <pageSetUpPr fitToPage="1"/>
  </sheetPr>
  <dimension ref="A1:X30"/>
  <sheetViews>
    <sheetView workbookViewId="0"/>
  </sheetViews>
  <sheetFormatPr defaultColWidth="9.140625" defaultRowHeight="15" x14ac:dyDescent="0.25"/>
  <cols>
    <col min="1" max="1" width="9.140625" style="3"/>
    <col min="2" max="2" width="28.7109375" style="3" customWidth="1"/>
    <col min="3" max="7" width="20" style="3" customWidth="1"/>
    <col min="8" max="8" width="20" style="580" customWidth="1"/>
    <col min="9" max="9" width="20" style="3" customWidth="1"/>
    <col min="10" max="10" width="22.140625" style="3" customWidth="1"/>
    <col min="11" max="11" width="9.140625" style="3"/>
    <col min="12" max="12" width="255.7109375" style="3" bestFit="1" customWidth="1"/>
    <col min="13" max="16384" width="9.140625" style="3"/>
  </cols>
  <sheetData>
    <row r="1" spans="1:24" x14ac:dyDescent="0.25">
      <c r="B1" s="4" t="s">
        <v>1466</v>
      </c>
    </row>
    <row r="2" spans="1:24" ht="14.25" customHeight="1" x14ac:dyDescent="0.25">
      <c r="B2" s="581"/>
      <c r="C2" s="581"/>
      <c r="D2" s="581"/>
      <c r="E2" s="581"/>
      <c r="F2" s="581"/>
      <c r="G2" s="581"/>
      <c r="H2" s="582"/>
      <c r="I2" s="581"/>
    </row>
    <row r="3" spans="1:24" x14ac:dyDescent="0.25">
      <c r="D3" s="581"/>
      <c r="E3" s="581"/>
      <c r="F3" s="581"/>
      <c r="G3" s="581"/>
      <c r="H3" s="582"/>
    </row>
    <row r="4" spans="1:24" x14ac:dyDescent="0.25">
      <c r="C4" s="403" t="s">
        <v>7</v>
      </c>
      <c r="D4" s="403" t="s">
        <v>8</v>
      </c>
      <c r="E4" s="403" t="s">
        <v>9</v>
      </c>
      <c r="F4" s="403" t="s">
        <v>46</v>
      </c>
      <c r="G4" s="403" t="s">
        <v>47</v>
      </c>
      <c r="H4" s="403" t="s">
        <v>156</v>
      </c>
      <c r="I4" s="403" t="s">
        <v>1539</v>
      </c>
      <c r="J4" s="403" t="s">
        <v>1540</v>
      </c>
    </row>
    <row r="5" spans="1:24" ht="186.75" customHeight="1" x14ac:dyDescent="0.25">
      <c r="B5" s="516" t="s">
        <v>1541</v>
      </c>
      <c r="C5" s="583" t="s">
        <v>1542</v>
      </c>
      <c r="D5" s="583" t="s">
        <v>1543</v>
      </c>
      <c r="E5" s="583" t="s">
        <v>1544</v>
      </c>
      <c r="F5" s="583" t="s">
        <v>1545</v>
      </c>
      <c r="G5" s="583" t="s">
        <v>1546</v>
      </c>
      <c r="H5" s="583" t="s">
        <v>1547</v>
      </c>
      <c r="I5" s="583" t="s">
        <v>1548</v>
      </c>
      <c r="J5" s="583" t="s">
        <v>1549</v>
      </c>
      <c r="L5" s="584"/>
      <c r="M5" s="585"/>
      <c r="N5" s="585"/>
      <c r="O5" s="585"/>
      <c r="P5" s="585"/>
      <c r="Q5" s="585"/>
      <c r="R5" s="585"/>
      <c r="S5" s="585"/>
      <c r="T5" s="585"/>
      <c r="U5" s="585"/>
      <c r="V5" s="585"/>
      <c r="W5" s="585"/>
      <c r="X5" s="585"/>
    </row>
    <row r="6" spans="1:24" x14ac:dyDescent="0.25">
      <c r="A6" s="403">
        <v>1</v>
      </c>
      <c r="B6" s="213" t="s">
        <v>1500</v>
      </c>
      <c r="C6" s="170"/>
      <c r="D6" s="170"/>
      <c r="E6" s="170"/>
      <c r="F6" s="170"/>
      <c r="G6" s="170"/>
      <c r="H6" s="586"/>
      <c r="I6" s="170"/>
      <c r="J6" s="170"/>
    </row>
    <row r="7" spans="1:24" x14ac:dyDescent="0.25">
      <c r="A7" s="403">
        <v>2</v>
      </c>
      <c r="B7" s="576" t="s">
        <v>1550</v>
      </c>
      <c r="C7" s="170"/>
      <c r="D7" s="170"/>
      <c r="E7" s="170"/>
      <c r="F7" s="170"/>
      <c r="G7" s="170"/>
      <c r="H7" s="586"/>
      <c r="I7" s="170"/>
      <c r="J7" s="170"/>
    </row>
    <row r="8" spans="1:24" ht="45" x14ac:dyDescent="0.25">
      <c r="A8" s="403">
        <v>3</v>
      </c>
      <c r="B8" s="576" t="s">
        <v>1551</v>
      </c>
      <c r="C8" s="170"/>
      <c r="D8" s="170"/>
      <c r="E8" s="170"/>
      <c r="F8" s="170"/>
      <c r="G8" s="170"/>
      <c r="H8" s="586"/>
      <c r="I8" s="170"/>
      <c r="J8" s="170"/>
    </row>
    <row r="9" spans="1:24" ht="45" x14ac:dyDescent="0.25">
      <c r="A9" s="403">
        <v>4</v>
      </c>
      <c r="B9" s="576" t="s">
        <v>1552</v>
      </c>
      <c r="C9" s="170"/>
      <c r="D9" s="170"/>
      <c r="E9" s="170"/>
      <c r="F9" s="170"/>
      <c r="G9" s="170"/>
      <c r="H9" s="586"/>
      <c r="I9" s="170"/>
      <c r="J9" s="170"/>
    </row>
    <row r="10" spans="1:24" x14ac:dyDescent="0.25">
      <c r="A10" s="403">
        <v>5</v>
      </c>
      <c r="B10" s="576" t="s">
        <v>1553</v>
      </c>
      <c r="C10" s="170"/>
      <c r="D10" s="170"/>
      <c r="E10" s="170"/>
      <c r="F10" s="170"/>
      <c r="G10" s="170"/>
      <c r="H10" s="586"/>
      <c r="I10" s="170"/>
      <c r="J10" s="170"/>
    </row>
    <row r="11" spans="1:24" x14ac:dyDescent="0.25">
      <c r="A11" s="403">
        <v>6</v>
      </c>
      <c r="B11" s="576" t="s">
        <v>1554</v>
      </c>
      <c r="C11" s="170"/>
      <c r="D11" s="170"/>
      <c r="E11" s="170"/>
      <c r="F11" s="170"/>
      <c r="G11" s="170"/>
      <c r="H11" s="586"/>
      <c r="I11" s="170"/>
      <c r="J11" s="170"/>
    </row>
    <row r="12" spans="1:24" x14ac:dyDescent="0.25">
      <c r="A12" s="40">
        <v>7</v>
      </c>
      <c r="B12" s="213" t="s">
        <v>1555</v>
      </c>
      <c r="C12" s="170"/>
      <c r="D12" s="170"/>
      <c r="E12" s="170"/>
      <c r="F12" s="170"/>
      <c r="G12" s="170"/>
      <c r="H12" s="586"/>
      <c r="I12" s="170"/>
      <c r="J12" s="170"/>
    </row>
    <row r="13" spans="1:24" x14ac:dyDescent="0.25">
      <c r="A13" s="40">
        <v>8</v>
      </c>
      <c r="B13" s="576" t="s">
        <v>1550</v>
      </c>
      <c r="C13" s="170"/>
      <c r="D13" s="170"/>
      <c r="E13" s="170"/>
      <c r="F13" s="170"/>
      <c r="G13" s="170"/>
      <c r="H13" s="586"/>
      <c r="I13" s="170"/>
      <c r="J13" s="170"/>
    </row>
    <row r="14" spans="1:24" ht="45" x14ac:dyDescent="0.25">
      <c r="A14" s="40">
        <v>9</v>
      </c>
      <c r="B14" s="576" t="s">
        <v>1551</v>
      </c>
      <c r="C14" s="170"/>
      <c r="D14" s="170"/>
      <c r="E14" s="170"/>
      <c r="F14" s="170"/>
      <c r="G14" s="170"/>
      <c r="H14" s="586"/>
      <c r="I14" s="170"/>
      <c r="J14" s="170"/>
    </row>
    <row r="15" spans="1:24" ht="45" x14ac:dyDescent="0.25">
      <c r="A15" s="40">
        <v>10</v>
      </c>
      <c r="B15" s="576" t="s">
        <v>1552</v>
      </c>
      <c r="C15" s="170"/>
      <c r="D15" s="170"/>
      <c r="E15" s="170"/>
      <c r="F15" s="170"/>
      <c r="G15" s="170"/>
      <c r="H15" s="586"/>
      <c r="I15" s="170"/>
      <c r="J15" s="170"/>
    </row>
    <row r="16" spans="1:24" x14ac:dyDescent="0.25">
      <c r="A16" s="40">
        <v>11</v>
      </c>
      <c r="B16" s="576" t="s">
        <v>1553</v>
      </c>
      <c r="C16" s="170"/>
      <c r="D16" s="170"/>
      <c r="E16" s="170"/>
      <c r="F16" s="170"/>
      <c r="G16" s="170"/>
      <c r="H16" s="586"/>
      <c r="I16" s="170"/>
      <c r="J16" s="170"/>
    </row>
    <row r="17" spans="1:12" x14ac:dyDescent="0.25">
      <c r="A17" s="40">
        <v>12</v>
      </c>
      <c r="B17" s="576" t="s">
        <v>1554</v>
      </c>
      <c r="C17" s="170"/>
      <c r="D17" s="170"/>
      <c r="E17" s="170"/>
      <c r="F17" s="170"/>
      <c r="G17" s="170"/>
      <c r="H17" s="586"/>
      <c r="I17" s="170"/>
      <c r="J17" s="170"/>
    </row>
    <row r="18" spans="1:12" x14ac:dyDescent="0.25">
      <c r="A18" s="40">
        <v>13</v>
      </c>
      <c r="B18" s="3" t="s">
        <v>1502</v>
      </c>
      <c r="C18" s="170"/>
      <c r="D18" s="170"/>
      <c r="E18" s="170"/>
      <c r="F18" s="170"/>
      <c r="G18" s="170"/>
      <c r="H18" s="586"/>
      <c r="I18" s="170"/>
      <c r="J18" s="170"/>
    </row>
    <row r="19" spans="1:12" x14ac:dyDescent="0.25">
      <c r="A19" s="40">
        <v>14</v>
      </c>
      <c r="B19" s="576" t="s">
        <v>1550</v>
      </c>
      <c r="C19" s="170"/>
      <c r="D19" s="170"/>
      <c r="E19" s="170"/>
      <c r="F19" s="170"/>
      <c r="G19" s="170"/>
      <c r="H19" s="586"/>
      <c r="I19" s="170"/>
      <c r="J19" s="170"/>
    </row>
    <row r="20" spans="1:12" ht="45" x14ac:dyDescent="0.25">
      <c r="A20" s="40">
        <v>15</v>
      </c>
      <c r="B20" s="576" t="s">
        <v>1551</v>
      </c>
      <c r="C20" s="170"/>
      <c r="D20" s="170"/>
      <c r="E20" s="170"/>
      <c r="F20" s="170"/>
      <c r="G20" s="170"/>
      <c r="H20" s="586"/>
      <c r="I20" s="170"/>
      <c r="J20" s="170"/>
    </row>
    <row r="21" spans="1:12" ht="45" x14ac:dyDescent="0.25">
      <c r="A21" s="40">
        <v>16</v>
      </c>
      <c r="B21" s="576" t="s">
        <v>1552</v>
      </c>
      <c r="C21" s="170"/>
      <c r="D21" s="170"/>
      <c r="E21" s="170"/>
      <c r="F21" s="170"/>
      <c r="G21" s="170"/>
      <c r="H21" s="586"/>
      <c r="I21" s="170"/>
      <c r="J21" s="170"/>
    </row>
    <row r="22" spans="1:12" x14ac:dyDescent="0.25">
      <c r="A22" s="40">
        <v>17</v>
      </c>
      <c r="B22" s="576" t="s">
        <v>1553</v>
      </c>
      <c r="C22" s="170"/>
      <c r="D22" s="170"/>
      <c r="E22" s="170"/>
      <c r="F22" s="170"/>
      <c r="G22" s="170"/>
      <c r="H22" s="586"/>
      <c r="I22" s="170"/>
      <c r="J22" s="170"/>
    </row>
    <row r="23" spans="1:12" x14ac:dyDescent="0.25">
      <c r="A23" s="40">
        <v>18</v>
      </c>
      <c r="B23" s="576" t="s">
        <v>1554</v>
      </c>
      <c r="C23" s="170"/>
      <c r="D23" s="170"/>
      <c r="E23" s="170"/>
      <c r="F23" s="170"/>
      <c r="G23" s="170"/>
      <c r="H23" s="586"/>
      <c r="I23" s="170"/>
      <c r="J23" s="170"/>
    </row>
    <row r="24" spans="1:12" x14ac:dyDescent="0.25">
      <c r="A24" s="40">
        <v>19</v>
      </c>
      <c r="B24" s="526" t="s">
        <v>1503</v>
      </c>
      <c r="C24" s="170"/>
      <c r="D24" s="170"/>
      <c r="E24" s="170"/>
      <c r="F24" s="170"/>
      <c r="G24" s="170"/>
      <c r="H24" s="586"/>
      <c r="I24" s="170"/>
      <c r="J24" s="170"/>
    </row>
    <row r="25" spans="1:12" x14ac:dyDescent="0.25">
      <c r="A25" s="40">
        <v>20</v>
      </c>
      <c r="B25" s="576" t="s">
        <v>1550</v>
      </c>
      <c r="C25" s="170"/>
      <c r="D25" s="170"/>
      <c r="E25" s="170"/>
      <c r="F25" s="170"/>
      <c r="G25" s="170"/>
      <c r="H25" s="586"/>
      <c r="I25" s="170"/>
      <c r="J25" s="170"/>
      <c r="L25" s="585"/>
    </row>
    <row r="26" spans="1:12" ht="45" x14ac:dyDescent="0.25">
      <c r="A26" s="40">
        <v>21</v>
      </c>
      <c r="B26" s="576" t="s">
        <v>1551</v>
      </c>
      <c r="C26" s="170"/>
      <c r="D26" s="170"/>
      <c r="E26" s="170"/>
      <c r="F26" s="170"/>
      <c r="G26" s="170"/>
      <c r="H26" s="586"/>
      <c r="I26" s="170"/>
      <c r="J26" s="170"/>
    </row>
    <row r="27" spans="1:12" ht="45" x14ac:dyDescent="0.25">
      <c r="A27" s="40">
        <v>22</v>
      </c>
      <c r="B27" s="576" t="s">
        <v>1552</v>
      </c>
      <c r="C27" s="170"/>
      <c r="D27" s="170"/>
      <c r="E27" s="170"/>
      <c r="F27" s="170"/>
      <c r="G27" s="170"/>
      <c r="H27" s="586"/>
      <c r="I27" s="170"/>
      <c r="J27" s="170"/>
    </row>
    <row r="28" spans="1:12" x14ac:dyDescent="0.25">
      <c r="A28" s="40">
        <v>23</v>
      </c>
      <c r="B28" s="576" t="s">
        <v>1553</v>
      </c>
      <c r="C28" s="170"/>
      <c r="D28" s="170"/>
      <c r="E28" s="170"/>
      <c r="F28" s="170"/>
      <c r="G28" s="170"/>
      <c r="H28" s="586"/>
      <c r="I28" s="170"/>
      <c r="J28" s="170"/>
    </row>
    <row r="29" spans="1:12" x14ac:dyDescent="0.25">
      <c r="A29" s="40">
        <v>24</v>
      </c>
      <c r="B29" s="576" t="s">
        <v>1554</v>
      </c>
      <c r="C29" s="170"/>
      <c r="D29" s="170"/>
      <c r="E29" s="170"/>
      <c r="F29" s="170"/>
      <c r="G29" s="170"/>
      <c r="H29" s="586"/>
      <c r="I29" s="170"/>
      <c r="J29" s="170"/>
    </row>
    <row r="30" spans="1:12" x14ac:dyDescent="0.25">
      <c r="A30" s="40">
        <v>25</v>
      </c>
      <c r="B30" s="247" t="s">
        <v>1556</v>
      </c>
      <c r="C30" s="170"/>
      <c r="D30" s="170"/>
      <c r="E30" s="170"/>
      <c r="F30" s="170"/>
      <c r="G30" s="170"/>
      <c r="H30" s="586"/>
      <c r="I30" s="170"/>
      <c r="J30" s="170"/>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&amp;CEN
Annex XXXIII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87CF8-2148-4BF7-BD34-0AAB9BED83A3}">
  <sheetPr codeName="Sheet104"/>
  <dimension ref="A1:C19"/>
  <sheetViews>
    <sheetView workbookViewId="0"/>
  </sheetViews>
  <sheetFormatPr defaultColWidth="9.140625" defaultRowHeight="15" x14ac:dyDescent="0.25"/>
  <cols>
    <col min="1" max="1" width="8.7109375" style="1" customWidth="1"/>
    <col min="2" max="2" width="42.28515625" style="1" customWidth="1"/>
    <col min="3" max="3" width="48.140625" style="1" customWidth="1"/>
    <col min="4" max="6" width="9.140625" style="1"/>
    <col min="7" max="7" width="42.28515625" style="1" customWidth="1"/>
    <col min="8" max="8" width="48.140625" style="1" customWidth="1"/>
    <col min="9" max="16384" width="9.140625" style="1"/>
  </cols>
  <sheetData>
    <row r="1" spans="1:3" ht="33.75" customHeight="1" x14ac:dyDescent="0.25">
      <c r="A1" s="192" t="s">
        <v>1467</v>
      </c>
    </row>
    <row r="2" spans="1:3" ht="18" customHeight="1" x14ac:dyDescent="0.25">
      <c r="C2" s="40" t="s">
        <v>7</v>
      </c>
    </row>
    <row r="3" spans="1:3" ht="30" x14ac:dyDescent="0.25">
      <c r="B3" s="40" t="s">
        <v>1557</v>
      </c>
      <c r="C3" s="587" t="s">
        <v>1558</v>
      </c>
    </row>
    <row r="4" spans="1:3" x14ac:dyDescent="0.25">
      <c r="A4" s="40">
        <v>1</v>
      </c>
      <c r="B4" s="588" t="s">
        <v>1559</v>
      </c>
      <c r="C4" s="28"/>
    </row>
    <row r="5" spans="1:3" x14ac:dyDescent="0.25">
      <c r="A5" s="40">
        <v>2</v>
      </c>
      <c r="B5" s="588" t="s">
        <v>1560</v>
      </c>
      <c r="C5" s="28"/>
    </row>
    <row r="6" spans="1:3" x14ac:dyDescent="0.25">
      <c r="A6" s="40">
        <v>3</v>
      </c>
      <c r="B6" s="588" t="s">
        <v>1561</v>
      </c>
      <c r="C6" s="28"/>
    </row>
    <row r="7" spans="1:3" x14ac:dyDescent="0.25">
      <c r="A7" s="40">
        <v>4</v>
      </c>
      <c r="B7" s="588" t="s">
        <v>1562</v>
      </c>
      <c r="C7" s="28"/>
    </row>
    <row r="8" spans="1:3" x14ac:dyDescent="0.25">
      <c r="A8" s="40">
        <v>5</v>
      </c>
      <c r="B8" s="588" t="s">
        <v>1563</v>
      </c>
      <c r="C8" s="28"/>
    </row>
    <row r="9" spans="1:3" x14ac:dyDescent="0.25">
      <c r="A9" s="40">
        <v>6</v>
      </c>
      <c r="B9" s="588" t="s">
        <v>1564</v>
      </c>
      <c r="C9" s="28"/>
    </row>
    <row r="10" spans="1:3" x14ac:dyDescent="0.25">
      <c r="A10" s="40">
        <v>7</v>
      </c>
      <c r="B10" s="588" t="s">
        <v>1565</v>
      </c>
      <c r="C10" s="28"/>
    </row>
    <row r="11" spans="1:3" x14ac:dyDescent="0.25">
      <c r="A11" s="40">
        <v>8</v>
      </c>
      <c r="B11" s="588" t="s">
        <v>1566</v>
      </c>
      <c r="C11" s="28"/>
    </row>
    <row r="12" spans="1:3" x14ac:dyDescent="0.25">
      <c r="A12" s="40">
        <v>9</v>
      </c>
      <c r="B12" s="588" t="s">
        <v>1567</v>
      </c>
      <c r="C12" s="28"/>
    </row>
    <row r="13" spans="1:3" x14ac:dyDescent="0.25">
      <c r="A13" s="40">
        <v>10</v>
      </c>
      <c r="B13" s="588" t="s">
        <v>1568</v>
      </c>
      <c r="C13" s="28"/>
    </row>
    <row r="14" spans="1:3" x14ac:dyDescent="0.25">
      <c r="A14" s="40">
        <v>11</v>
      </c>
      <c r="B14" s="588" t="s">
        <v>1569</v>
      </c>
      <c r="C14" s="28"/>
    </row>
    <row r="15" spans="1:3" ht="30" x14ac:dyDescent="0.25">
      <c r="A15" s="42" t="s">
        <v>1308</v>
      </c>
      <c r="B15" s="526" t="s">
        <v>1570</v>
      </c>
      <c r="C15" s="28"/>
    </row>
    <row r="19" spans="3:3" x14ac:dyDescent="0.25">
      <c r="C19" s="13"/>
    </row>
  </sheetData>
  <pageMargins left="0.70866141732283472" right="0.70866141732283472" top="0.74803149606299213" bottom="0.74803149606299213" header="0.31496062992125984" footer="0.31496062992125984"/>
  <pageSetup paperSize="9" orientation="landscape" r:id="rId1"/>
  <headerFooter>
    <oddHeader>&amp;CEN 
Annex XXXIII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3C6FC-807D-47A9-9A4A-40954CBA433E}">
  <sheetPr codeName="Sheet105"/>
  <dimension ref="A1:L12"/>
  <sheetViews>
    <sheetView workbookViewId="0"/>
  </sheetViews>
  <sheetFormatPr defaultColWidth="9.140625" defaultRowHeight="15" x14ac:dyDescent="0.25"/>
  <cols>
    <col min="1" max="1" width="7.42578125" style="3" customWidth="1"/>
    <col min="2" max="2" width="55.5703125" style="3" customWidth="1"/>
    <col min="3" max="3" width="23" style="3" bestFit="1" customWidth="1"/>
    <col min="4" max="4" width="23.42578125" style="3" customWidth="1"/>
    <col min="5" max="5" width="14.85546875" style="3" customWidth="1"/>
    <col min="6" max="6" width="14.7109375" style="3" bestFit="1" customWidth="1"/>
    <col min="7" max="7" width="19.28515625" style="3" bestFit="1" customWidth="1"/>
    <col min="8" max="8" width="19.85546875" style="3" bestFit="1" customWidth="1"/>
    <col min="9" max="9" width="17.140625" style="3" bestFit="1" customWidth="1"/>
    <col min="10" max="10" width="13.28515625" style="3" customWidth="1"/>
    <col min="11" max="11" width="9.140625" style="3"/>
    <col min="12" max="12" width="14.140625" style="3" customWidth="1"/>
    <col min="13" max="16384" width="9.140625" style="3"/>
  </cols>
  <sheetData>
    <row r="1" spans="1:12" x14ac:dyDescent="0.25">
      <c r="B1" s="4" t="s">
        <v>1468</v>
      </c>
    </row>
    <row r="2" spans="1:12" x14ac:dyDescent="0.25">
      <c r="B2" s="589"/>
      <c r="C2" s="589"/>
      <c r="D2" s="589"/>
      <c r="E2" s="589"/>
      <c r="F2" s="590"/>
      <c r="G2" s="590"/>
      <c r="H2" s="590"/>
      <c r="I2" s="590"/>
      <c r="J2" s="590"/>
      <c r="K2" s="590"/>
      <c r="L2" s="590"/>
    </row>
    <row r="3" spans="1:12" ht="15.75" thickBot="1" x14ac:dyDescent="0.3">
      <c r="C3" s="591" t="s">
        <v>1571</v>
      </c>
      <c r="D3" s="591" t="s">
        <v>8</v>
      </c>
      <c r="E3" s="591" t="s">
        <v>9</v>
      </c>
      <c r="F3" s="591" t="s">
        <v>46</v>
      </c>
      <c r="G3" s="591" t="s">
        <v>47</v>
      </c>
      <c r="H3" s="591" t="s">
        <v>156</v>
      </c>
      <c r="I3" s="591" t="s">
        <v>157</v>
      </c>
      <c r="J3" s="591" t="s">
        <v>158</v>
      </c>
      <c r="K3" s="591" t="s">
        <v>159</v>
      </c>
      <c r="L3" s="591" t="s">
        <v>160</v>
      </c>
    </row>
    <row r="4" spans="1:12" ht="15" customHeight="1" x14ac:dyDescent="0.25">
      <c r="B4" s="592"/>
      <c r="C4" s="1349" t="s">
        <v>1572</v>
      </c>
      <c r="D4" s="1350"/>
      <c r="E4" s="1351"/>
      <c r="F4" s="1352" t="s">
        <v>1573</v>
      </c>
      <c r="G4" s="1353"/>
      <c r="H4" s="1353"/>
      <c r="I4" s="1353"/>
      <c r="J4" s="1353"/>
      <c r="K4" s="1354"/>
      <c r="L4" s="593"/>
    </row>
    <row r="5" spans="1:12" ht="45" x14ac:dyDescent="0.25">
      <c r="C5" s="594" t="s">
        <v>1500</v>
      </c>
      <c r="D5" s="595" t="s">
        <v>1555</v>
      </c>
      <c r="E5" s="596" t="s">
        <v>1574</v>
      </c>
      <c r="F5" s="594" t="s">
        <v>1575</v>
      </c>
      <c r="G5" s="595" t="s">
        <v>1576</v>
      </c>
      <c r="H5" s="595" t="s">
        <v>1577</v>
      </c>
      <c r="I5" s="595" t="s">
        <v>1578</v>
      </c>
      <c r="J5" s="595" t="s">
        <v>1579</v>
      </c>
      <c r="K5" s="596" t="s">
        <v>1580</v>
      </c>
      <c r="L5" s="597" t="s">
        <v>1046</v>
      </c>
    </row>
    <row r="6" spans="1:12" x14ac:dyDescent="0.25">
      <c r="A6" s="598">
        <v>1</v>
      </c>
      <c r="B6" s="599" t="s">
        <v>1581</v>
      </c>
      <c r="C6" s="600"/>
      <c r="D6" s="600"/>
      <c r="E6" s="600"/>
      <c r="F6" s="600"/>
      <c r="G6" s="600"/>
      <c r="H6" s="600"/>
      <c r="I6" s="600"/>
      <c r="J6" s="600"/>
      <c r="K6" s="600"/>
      <c r="L6" s="601"/>
    </row>
    <row r="7" spans="1:12" x14ac:dyDescent="0.25">
      <c r="A7" s="598">
        <v>2</v>
      </c>
      <c r="B7" s="602" t="s">
        <v>1582</v>
      </c>
      <c r="C7" s="603"/>
      <c r="D7" s="603"/>
      <c r="E7" s="603"/>
      <c r="F7" s="604"/>
      <c r="G7" s="604"/>
      <c r="H7" s="604"/>
      <c r="I7" s="604"/>
      <c r="J7" s="604"/>
      <c r="K7" s="605"/>
      <c r="L7" s="606"/>
    </row>
    <row r="8" spans="1:12" x14ac:dyDescent="0.25">
      <c r="A8" s="598">
        <v>3</v>
      </c>
      <c r="B8" s="607" t="s">
        <v>1583</v>
      </c>
      <c r="C8" s="604"/>
      <c r="D8" s="604"/>
      <c r="E8" s="604"/>
      <c r="F8" s="608"/>
      <c r="G8" s="608"/>
      <c r="H8" s="608"/>
      <c r="I8" s="608"/>
      <c r="J8" s="608"/>
      <c r="K8" s="609"/>
      <c r="L8" s="606"/>
    </row>
    <row r="9" spans="1:12" x14ac:dyDescent="0.25">
      <c r="A9" s="598">
        <v>4</v>
      </c>
      <c r="B9" s="607" t="s">
        <v>1584</v>
      </c>
      <c r="C9" s="604"/>
      <c r="D9" s="604"/>
      <c r="E9" s="604"/>
      <c r="F9" s="608"/>
      <c r="G9" s="608"/>
      <c r="H9" s="608"/>
      <c r="I9" s="608"/>
      <c r="J9" s="608"/>
      <c r="K9" s="609"/>
      <c r="L9" s="606"/>
    </row>
    <row r="10" spans="1:12" x14ac:dyDescent="0.25">
      <c r="A10" s="598">
        <v>5</v>
      </c>
      <c r="B10" s="599" t="s">
        <v>1585</v>
      </c>
      <c r="C10" s="610"/>
      <c r="D10" s="603"/>
      <c r="E10" s="603"/>
      <c r="F10" s="611"/>
      <c r="G10" s="611"/>
      <c r="H10" s="611"/>
      <c r="I10" s="611"/>
      <c r="J10" s="611"/>
      <c r="K10" s="612"/>
      <c r="L10" s="606"/>
    </row>
    <row r="11" spans="1:12" x14ac:dyDescent="0.25">
      <c r="A11" s="598">
        <v>6</v>
      </c>
      <c r="B11" s="602" t="s">
        <v>1586</v>
      </c>
      <c r="C11" s="613"/>
      <c r="D11" s="614"/>
      <c r="E11" s="614"/>
      <c r="F11" s="615"/>
      <c r="G11" s="615"/>
      <c r="H11" s="615"/>
      <c r="I11" s="615"/>
      <c r="J11" s="615"/>
      <c r="K11" s="616"/>
      <c r="L11" s="606"/>
    </row>
    <row r="12" spans="1:12" x14ac:dyDescent="0.25">
      <c r="A12" s="598">
        <v>7</v>
      </c>
      <c r="B12" s="607" t="s">
        <v>1587</v>
      </c>
      <c r="C12" s="613"/>
      <c r="D12" s="614"/>
      <c r="E12" s="614"/>
      <c r="F12" s="615"/>
      <c r="G12" s="615"/>
      <c r="H12" s="615"/>
      <c r="I12" s="615"/>
      <c r="J12" s="615"/>
      <c r="K12" s="616"/>
      <c r="L12" s="606"/>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&amp;CEN
Annex XXXIII</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22172-7603-4A5F-BEB0-FC2E4536C524}">
  <sheetPr codeName="Sheet109"/>
  <dimension ref="A1:G9"/>
  <sheetViews>
    <sheetView workbookViewId="0">
      <selection activeCell="D5" sqref="D5"/>
    </sheetView>
  </sheetViews>
  <sheetFormatPr defaultColWidth="8.85546875" defaultRowHeight="12.75" x14ac:dyDescent="0.25"/>
  <cols>
    <col min="1" max="1" width="5.7109375" style="617" customWidth="1"/>
    <col min="2" max="2" width="72" style="617" customWidth="1"/>
    <col min="3" max="7" width="17.7109375" style="617" customWidth="1"/>
    <col min="8" max="8" width="19.42578125" style="617" customWidth="1"/>
    <col min="9" max="10" width="17.7109375" style="617" customWidth="1"/>
    <col min="11" max="11" width="13.7109375" style="617" customWidth="1"/>
    <col min="12" max="16384" width="8.85546875" style="617"/>
  </cols>
  <sheetData>
    <row r="1" spans="1:7" ht="20.100000000000001" customHeight="1" x14ac:dyDescent="0.25">
      <c r="B1" s="636" t="s">
        <v>1590</v>
      </c>
      <c r="C1" s="619"/>
      <c r="D1" s="619"/>
      <c r="E1" s="619"/>
      <c r="F1" s="619"/>
      <c r="G1" s="619"/>
    </row>
    <row r="2" spans="1:7" ht="20.100000000000001" customHeight="1" x14ac:dyDescent="0.25">
      <c r="B2" s="636"/>
      <c r="C2" s="619"/>
      <c r="D2" s="619"/>
      <c r="E2" s="619"/>
      <c r="F2" s="619"/>
      <c r="G2" s="619"/>
    </row>
    <row r="3" spans="1:7" ht="96" customHeight="1" x14ac:dyDescent="0.25">
      <c r="A3" s="648"/>
      <c r="B3" s="649"/>
      <c r="C3" s="650" t="s">
        <v>1618</v>
      </c>
      <c r="D3" s="651" t="s">
        <v>1619</v>
      </c>
      <c r="E3" s="652"/>
      <c r="F3" s="652"/>
    </row>
    <row r="4" spans="1:7" ht="15.75" x14ac:dyDescent="0.25">
      <c r="A4" s="648"/>
      <c r="B4" s="649"/>
      <c r="C4" s="41" t="s">
        <v>179</v>
      </c>
      <c r="D4" s="41" t="s">
        <v>808</v>
      </c>
      <c r="E4" s="653"/>
      <c r="F4" s="653"/>
    </row>
    <row r="5" spans="1:7" ht="15" customHeight="1" x14ac:dyDescent="0.25">
      <c r="A5" s="628" t="s">
        <v>179</v>
      </c>
      <c r="B5" s="646" t="s">
        <v>1620</v>
      </c>
      <c r="C5" s="654">
        <v>5621463799.4599991</v>
      </c>
      <c r="D5" s="654">
        <v>5621463799.4599991</v>
      </c>
      <c r="E5" s="635"/>
      <c r="F5" s="635"/>
    </row>
    <row r="6" spans="1:7" ht="17.25" customHeight="1" x14ac:dyDescent="0.25">
      <c r="A6" s="655"/>
      <c r="B6" s="656"/>
    </row>
    <row r="8" spans="1:7" ht="14.25" x14ac:dyDescent="0.25">
      <c r="A8" s="657"/>
      <c r="B8" s="658"/>
      <c r="C8" s="658"/>
      <c r="D8" s="658"/>
      <c r="E8" s="658"/>
      <c r="F8" s="658"/>
      <c r="G8" s="658"/>
    </row>
    <row r="9" spans="1:7" x14ac:dyDescent="0.25">
      <c r="B9" s="647"/>
    </row>
  </sheetData>
  <conditionalFormatting sqref="C1:F5">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D5264-0AF2-49D0-B9D8-B01FC1B92670}">
  <sheetPr codeName="Sheet107"/>
  <dimension ref="A1:J15"/>
  <sheetViews>
    <sheetView workbookViewId="0">
      <selection activeCell="C10" sqref="C10"/>
    </sheetView>
  </sheetViews>
  <sheetFormatPr defaultColWidth="9.140625" defaultRowHeight="15" x14ac:dyDescent="0.25"/>
  <cols>
    <col min="1" max="1" width="5.7109375" style="1" customWidth="1"/>
    <col min="2" max="2" width="47.140625" style="1" customWidth="1"/>
    <col min="3" max="7" width="17.7109375" style="1" customWidth="1"/>
    <col min="8" max="8" width="19.42578125" style="1" customWidth="1"/>
    <col min="9" max="10" width="17.7109375" style="1" customWidth="1"/>
    <col min="11" max="16384" width="9.140625" style="1"/>
  </cols>
  <sheetData>
    <row r="1" spans="1:10" ht="26.25" x14ac:dyDescent="0.25">
      <c r="A1" s="617"/>
      <c r="B1" s="618" t="s">
        <v>1588</v>
      </c>
      <c r="C1" s="619"/>
      <c r="D1" s="35"/>
      <c r="E1" s="35"/>
      <c r="F1" s="35"/>
      <c r="G1" s="35"/>
      <c r="H1" s="35"/>
      <c r="I1" s="35"/>
      <c r="J1" s="35"/>
    </row>
    <row r="2" spans="1:10" ht="15.75" x14ac:dyDescent="0.25">
      <c r="A2" s="617"/>
      <c r="B2" s="620"/>
      <c r="C2" s="621"/>
      <c r="D2" s="621"/>
      <c r="E2" s="621"/>
      <c r="F2" s="621"/>
      <c r="G2" s="621"/>
      <c r="H2" s="621"/>
      <c r="I2" s="621"/>
      <c r="J2" s="617"/>
    </row>
    <row r="3" spans="1:10" ht="15.75" x14ac:dyDescent="0.25">
      <c r="A3" s="617"/>
      <c r="B3" s="620"/>
      <c r="C3" s="621"/>
      <c r="D3" s="621"/>
      <c r="E3" s="621"/>
      <c r="F3" s="621"/>
      <c r="G3" s="621"/>
      <c r="H3" s="621"/>
      <c r="I3" s="621"/>
      <c r="J3" s="617"/>
    </row>
    <row r="4" spans="1:10" x14ac:dyDescent="0.25">
      <c r="A4" s="617"/>
      <c r="B4" s="622"/>
      <c r="C4" s="1355" t="s">
        <v>1592</v>
      </c>
      <c r="D4" s="1356"/>
      <c r="E4" s="1357" t="s">
        <v>1593</v>
      </c>
      <c r="F4" s="1358"/>
      <c r="G4" s="1355" t="s">
        <v>1594</v>
      </c>
      <c r="H4" s="1356"/>
      <c r="I4" s="1357" t="s">
        <v>1595</v>
      </c>
      <c r="J4" s="1358"/>
    </row>
    <row r="5" spans="1:10" ht="45" x14ac:dyDescent="0.25">
      <c r="A5" s="617"/>
      <c r="B5" s="623"/>
      <c r="C5" s="624"/>
      <c r="D5" s="625" t="s">
        <v>1596</v>
      </c>
      <c r="E5" s="624"/>
      <c r="F5" s="625" t="s">
        <v>1596</v>
      </c>
      <c r="G5" s="624"/>
      <c r="H5" s="625" t="s">
        <v>1597</v>
      </c>
      <c r="I5" s="626"/>
      <c r="J5" s="625" t="s">
        <v>1597</v>
      </c>
    </row>
    <row r="6" spans="1:10" x14ac:dyDescent="0.25">
      <c r="A6" s="617"/>
      <c r="B6" s="627"/>
      <c r="C6" s="41" t="s">
        <v>179</v>
      </c>
      <c r="D6" s="41" t="s">
        <v>808</v>
      </c>
      <c r="E6" s="41" t="s">
        <v>810</v>
      </c>
      <c r="F6" s="41" t="s">
        <v>812</v>
      </c>
      <c r="G6" s="41" t="s">
        <v>814</v>
      </c>
      <c r="H6" s="41" t="s">
        <v>818</v>
      </c>
      <c r="I6" s="41" t="s">
        <v>820</v>
      </c>
      <c r="J6" s="41" t="s">
        <v>822</v>
      </c>
    </row>
    <row r="7" spans="1:10" x14ac:dyDescent="0.25">
      <c r="A7" s="628" t="s">
        <v>179</v>
      </c>
      <c r="B7" s="629" t="s">
        <v>1598</v>
      </c>
      <c r="C7" s="816">
        <v>628620457.04999781</v>
      </c>
      <c r="D7" s="816"/>
      <c r="E7" s="817"/>
      <c r="F7" s="817"/>
      <c r="G7" s="816">
        <v>5506381705.380003</v>
      </c>
      <c r="H7" s="816"/>
      <c r="I7" s="818"/>
      <c r="J7" s="817"/>
    </row>
    <row r="8" spans="1:10" x14ac:dyDescent="0.25">
      <c r="A8" s="41" t="s">
        <v>808</v>
      </c>
      <c r="B8" s="631" t="s">
        <v>1599</v>
      </c>
      <c r="C8" s="816">
        <v>0</v>
      </c>
      <c r="D8" s="816"/>
      <c r="E8" s="816">
        <v>0</v>
      </c>
      <c r="F8" s="816"/>
      <c r="G8" s="816">
        <v>366485.31</v>
      </c>
      <c r="H8" s="816"/>
      <c r="I8" s="819">
        <v>366485.31</v>
      </c>
      <c r="J8" s="816"/>
    </row>
    <row r="9" spans="1:10" x14ac:dyDescent="0.25">
      <c r="A9" s="41" t="s">
        <v>810</v>
      </c>
      <c r="B9" s="631" t="s">
        <v>821</v>
      </c>
      <c r="C9" s="816">
        <v>10000000</v>
      </c>
      <c r="D9" s="816"/>
      <c r="E9" s="816">
        <v>10000000</v>
      </c>
      <c r="F9" s="816"/>
      <c r="G9" s="816">
        <v>354229798.60000002</v>
      </c>
      <c r="H9" s="816"/>
      <c r="I9" s="819">
        <v>354229798.60000002</v>
      </c>
      <c r="J9" s="816"/>
    </row>
    <row r="10" spans="1:10" x14ac:dyDescent="0.25">
      <c r="A10" s="41" t="s">
        <v>812</v>
      </c>
      <c r="B10" s="632" t="s">
        <v>1600</v>
      </c>
      <c r="C10" s="816">
        <v>0</v>
      </c>
      <c r="D10" s="816"/>
      <c r="E10" s="816"/>
      <c r="F10" s="816"/>
      <c r="G10" s="816" t="s">
        <v>1666</v>
      </c>
      <c r="H10" s="816"/>
      <c r="I10" s="816"/>
      <c r="J10" s="816"/>
    </row>
    <row r="11" spans="1:10" x14ac:dyDescent="0.25">
      <c r="A11" s="41" t="s">
        <v>814</v>
      </c>
      <c r="B11" s="633" t="s">
        <v>1601</v>
      </c>
      <c r="C11" s="816">
        <v>0</v>
      </c>
      <c r="D11" s="816"/>
      <c r="E11" s="816"/>
      <c r="F11" s="816"/>
      <c r="G11" s="816" t="s">
        <v>1666</v>
      </c>
      <c r="H11" s="816"/>
      <c r="I11" s="816"/>
      <c r="J11" s="816"/>
    </row>
    <row r="12" spans="1:10" x14ac:dyDescent="0.25">
      <c r="A12" s="41" t="s">
        <v>816</v>
      </c>
      <c r="B12" s="632" t="s">
        <v>1602</v>
      </c>
      <c r="C12" s="816">
        <v>0</v>
      </c>
      <c r="D12" s="816"/>
      <c r="E12" s="816"/>
      <c r="F12" s="816"/>
      <c r="G12" s="816" t="s">
        <v>1666</v>
      </c>
      <c r="H12" s="816"/>
      <c r="I12" s="816"/>
      <c r="J12" s="816"/>
    </row>
    <row r="13" spans="1:10" x14ac:dyDescent="0.25">
      <c r="A13" s="41" t="s">
        <v>818</v>
      </c>
      <c r="B13" s="632" t="s">
        <v>1603</v>
      </c>
      <c r="C13" s="816">
        <v>0</v>
      </c>
      <c r="D13" s="816"/>
      <c r="E13" s="816"/>
      <c r="F13" s="816"/>
      <c r="G13" s="816" t="s">
        <v>1666</v>
      </c>
      <c r="H13" s="816"/>
      <c r="I13" s="816"/>
      <c r="J13" s="816"/>
    </row>
    <row r="14" spans="1:10" x14ac:dyDescent="0.25">
      <c r="A14" s="41" t="s">
        <v>820</v>
      </c>
      <c r="B14" s="632" t="s">
        <v>1604</v>
      </c>
      <c r="C14" s="816">
        <v>0</v>
      </c>
      <c r="D14" s="816"/>
      <c r="E14" s="816"/>
      <c r="F14" s="816"/>
      <c r="G14" s="816" t="s">
        <v>1666</v>
      </c>
      <c r="H14" s="816"/>
      <c r="I14" s="816"/>
      <c r="J14" s="816"/>
    </row>
    <row r="15" spans="1:10" x14ac:dyDescent="0.25">
      <c r="A15" s="41" t="s">
        <v>824</v>
      </c>
      <c r="B15" s="631" t="s">
        <v>1605</v>
      </c>
      <c r="C15" s="816">
        <v>618620457.04999781</v>
      </c>
      <c r="D15" s="816"/>
      <c r="E15" s="820"/>
      <c r="F15" s="820"/>
      <c r="G15" s="816">
        <v>5151785421.4700031</v>
      </c>
      <c r="H15" s="816"/>
      <c r="I15" s="821"/>
      <c r="J15" s="820"/>
    </row>
  </sheetData>
  <mergeCells count="4">
    <mergeCell ref="C4:D4"/>
    <mergeCell ref="E4:F4"/>
    <mergeCell ref="G4:H4"/>
    <mergeCell ref="I4:J4"/>
  </mergeCells>
  <conditionalFormatting sqref="C7:J15">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&amp;CEN
Annex XXXV</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991CE-B965-46D6-AEE3-5F72E7F4F011}">
  <sheetPr codeName="Sheet108"/>
  <dimension ref="A1:AI22"/>
  <sheetViews>
    <sheetView workbookViewId="0">
      <selection activeCell="E7" sqref="E7"/>
    </sheetView>
  </sheetViews>
  <sheetFormatPr defaultColWidth="8.85546875" defaultRowHeight="12.75" x14ac:dyDescent="0.25"/>
  <cols>
    <col min="1" max="1" width="5.7109375" style="617" customWidth="1"/>
    <col min="2" max="2" width="72" style="617" customWidth="1"/>
    <col min="3" max="7" width="17.7109375" style="617" customWidth="1"/>
    <col min="8" max="8" width="19.42578125" style="617" customWidth="1"/>
    <col min="9" max="10" width="17.7109375" style="617" customWidth="1"/>
    <col min="11" max="11" width="13.7109375" style="617" customWidth="1"/>
    <col min="12" max="16384" width="8.85546875" style="617"/>
  </cols>
  <sheetData>
    <row r="1" spans="1:35" ht="18.75" x14ac:dyDescent="0.25">
      <c r="A1" s="634"/>
      <c r="B1" s="618" t="s">
        <v>1589</v>
      </c>
      <c r="C1" s="635"/>
      <c r="D1" s="635"/>
      <c r="E1" s="635"/>
      <c r="F1" s="635"/>
    </row>
    <row r="2" spans="1:35" ht="18.75" x14ac:dyDescent="0.25">
      <c r="A2" s="634"/>
      <c r="B2" s="636"/>
      <c r="C2" s="635"/>
      <c r="D2" s="635"/>
      <c r="E2" s="635"/>
      <c r="F2" s="635"/>
    </row>
    <row r="3" spans="1:35" s="620" customFormat="1" ht="15.75" x14ac:dyDescent="0.25">
      <c r="C3" s="621"/>
      <c r="D3" s="621"/>
      <c r="E3" s="621"/>
      <c r="F3" s="621"/>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row>
    <row r="4" spans="1:35" ht="15" x14ac:dyDescent="0.25">
      <c r="A4" s="637"/>
      <c r="B4" s="638"/>
      <c r="C4" s="1355" t="s">
        <v>1606</v>
      </c>
      <c r="D4" s="1356"/>
      <c r="E4" s="1361" t="s">
        <v>1607</v>
      </c>
      <c r="F4" s="1362"/>
    </row>
    <row r="5" spans="1:35" ht="15" x14ac:dyDescent="0.25">
      <c r="A5" s="637"/>
      <c r="B5" s="638"/>
      <c r="C5" s="1359"/>
      <c r="D5" s="1360"/>
      <c r="E5" s="1355" t="s">
        <v>1608</v>
      </c>
      <c r="F5" s="1356"/>
    </row>
    <row r="6" spans="1:35" ht="45" x14ac:dyDescent="0.25">
      <c r="A6" s="623"/>
      <c r="B6" s="639"/>
      <c r="C6" s="640"/>
      <c r="D6" s="625" t="s">
        <v>1596</v>
      </c>
      <c r="E6" s="641"/>
      <c r="F6" s="625" t="s">
        <v>1597</v>
      </c>
    </row>
    <row r="7" spans="1:35" ht="15" x14ac:dyDescent="0.25">
      <c r="A7" s="623"/>
      <c r="B7" s="639"/>
      <c r="C7" s="41" t="s">
        <v>179</v>
      </c>
      <c r="D7" s="41" t="s">
        <v>808</v>
      </c>
      <c r="E7" s="41" t="s">
        <v>810</v>
      </c>
      <c r="F7" s="41" t="s">
        <v>814</v>
      </c>
    </row>
    <row r="8" spans="1:35" ht="15" x14ac:dyDescent="0.25">
      <c r="A8" s="628" t="s">
        <v>825</v>
      </c>
      <c r="B8" s="642" t="s">
        <v>1609</v>
      </c>
      <c r="C8" s="63">
        <v>910756419.81916714</v>
      </c>
      <c r="D8" s="63"/>
      <c r="E8" s="63">
        <v>5809675483.0238304</v>
      </c>
      <c r="F8" s="63"/>
    </row>
    <row r="9" spans="1:35" ht="15" x14ac:dyDescent="0.25">
      <c r="A9" s="41" t="s">
        <v>826</v>
      </c>
      <c r="B9" s="643" t="s">
        <v>1610</v>
      </c>
      <c r="C9" s="63">
        <v>0</v>
      </c>
      <c r="D9" s="63"/>
      <c r="E9" s="63"/>
      <c r="F9" s="63"/>
    </row>
    <row r="10" spans="1:35" ht="15" x14ac:dyDescent="0.25">
      <c r="A10" s="41" t="s">
        <v>827</v>
      </c>
      <c r="B10" s="643" t="s">
        <v>1599</v>
      </c>
      <c r="C10" s="63">
        <v>0</v>
      </c>
      <c r="D10" s="63"/>
      <c r="E10" s="63"/>
      <c r="F10" s="63"/>
    </row>
    <row r="11" spans="1:35" ht="15" x14ac:dyDescent="0.25">
      <c r="A11" s="41" t="s">
        <v>828</v>
      </c>
      <c r="B11" s="643" t="s">
        <v>821</v>
      </c>
      <c r="C11" s="63">
        <v>10000000</v>
      </c>
      <c r="D11" s="63"/>
      <c r="E11" s="63"/>
      <c r="F11" s="63"/>
    </row>
    <row r="12" spans="1:35" ht="15" x14ac:dyDescent="0.25">
      <c r="A12" s="41" t="s">
        <v>829</v>
      </c>
      <c r="B12" s="644" t="s">
        <v>1600</v>
      </c>
      <c r="C12" s="63"/>
      <c r="D12" s="63"/>
      <c r="E12" s="63"/>
      <c r="F12" s="63"/>
    </row>
    <row r="13" spans="1:35" ht="15" x14ac:dyDescent="0.25">
      <c r="A13" s="41" t="s">
        <v>830</v>
      </c>
      <c r="B13" s="645" t="s">
        <v>1601</v>
      </c>
      <c r="C13" s="63"/>
      <c r="D13" s="63"/>
      <c r="E13" s="63"/>
      <c r="F13" s="63"/>
    </row>
    <row r="14" spans="1:35" ht="15" x14ac:dyDescent="0.25">
      <c r="A14" s="41" t="s">
        <v>831</v>
      </c>
      <c r="B14" s="644" t="s">
        <v>1602</v>
      </c>
      <c r="C14" s="63"/>
      <c r="D14" s="63"/>
      <c r="E14" s="63"/>
      <c r="F14" s="63"/>
    </row>
    <row r="15" spans="1:35" ht="15" x14ac:dyDescent="0.25">
      <c r="A15" s="41" t="s">
        <v>832</v>
      </c>
      <c r="B15" s="644" t="s">
        <v>1603</v>
      </c>
      <c r="C15" s="63"/>
      <c r="D15" s="63"/>
      <c r="E15" s="63"/>
      <c r="F15" s="63"/>
    </row>
    <row r="16" spans="1:35" ht="15" x14ac:dyDescent="0.25">
      <c r="A16" s="41" t="s">
        <v>833</v>
      </c>
      <c r="B16" s="644" t="s">
        <v>1604</v>
      </c>
      <c r="C16" s="63"/>
      <c r="D16" s="63"/>
      <c r="E16" s="63"/>
      <c r="F16" s="63"/>
    </row>
    <row r="17" spans="1:6" ht="15" x14ac:dyDescent="0.25">
      <c r="A17" s="41" t="s">
        <v>834</v>
      </c>
      <c r="B17" s="643" t="s">
        <v>1611</v>
      </c>
      <c r="C17" s="63">
        <v>900756419.81916714</v>
      </c>
      <c r="D17" s="63"/>
      <c r="E17" s="63">
        <v>5809675483.0238304</v>
      </c>
      <c r="F17" s="63"/>
    </row>
    <row r="18" spans="1:6" ht="15" x14ac:dyDescent="0.25">
      <c r="A18" s="41" t="s">
        <v>1612</v>
      </c>
      <c r="B18" s="643" t="s">
        <v>1613</v>
      </c>
      <c r="C18" s="63"/>
      <c r="D18" s="63"/>
      <c r="E18" s="63"/>
      <c r="F18" s="63"/>
    </row>
    <row r="19" spans="1:6" ht="15" x14ac:dyDescent="0.25">
      <c r="A19" s="628" t="s">
        <v>1614</v>
      </c>
      <c r="B19" s="642" t="s">
        <v>1615</v>
      </c>
      <c r="C19" s="63"/>
      <c r="D19" s="63"/>
      <c r="E19" s="63"/>
      <c r="F19" s="63"/>
    </row>
    <row r="20" spans="1:6" ht="15" x14ac:dyDescent="0.25">
      <c r="A20" s="628">
        <v>241</v>
      </c>
      <c r="B20" s="642" t="s">
        <v>1616</v>
      </c>
      <c r="C20" s="630"/>
      <c r="D20" s="630"/>
      <c r="E20" s="63"/>
      <c r="F20" s="63"/>
    </row>
    <row r="21" spans="1:6" ht="15" x14ac:dyDescent="0.25">
      <c r="A21" s="628">
        <v>250</v>
      </c>
      <c r="B21" s="646" t="s">
        <v>1617</v>
      </c>
      <c r="C21" s="63"/>
      <c r="D21" s="63"/>
      <c r="E21" s="630"/>
      <c r="F21" s="630"/>
    </row>
    <row r="22" spans="1:6" x14ac:dyDescent="0.25">
      <c r="B22" s="647"/>
    </row>
  </sheetData>
  <mergeCells count="3">
    <mergeCell ref="C4:D5"/>
    <mergeCell ref="E4:F4"/>
    <mergeCell ref="E5:F5"/>
  </mergeCells>
  <conditionalFormatting sqref="C18:E21">
    <cfRule type="cellIs" dxfId="3" priority="1" stopIfTrue="1" operator="lessThan">
      <formula>0</formula>
    </cfRule>
  </conditionalFormatting>
  <conditionalFormatting sqref="C1:I2 D4:E5 C4:C17 E6:E17 D7:D17 F7:F21 G8:G21">
    <cfRule type="cellIs" dxfId="2" priority="2"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&amp;CEN
Annex XXXV</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D493B-BEC8-428D-B55F-CD1803B45517}">
  <sheetPr>
    <pageSetUpPr fitToPage="1"/>
  </sheetPr>
  <dimension ref="B2:E26"/>
  <sheetViews>
    <sheetView showGridLines="0" topLeftCell="C11" zoomScale="90" zoomScaleNormal="90" zoomScalePageLayoutView="110" workbookViewId="0">
      <selection activeCell="D25" sqref="D25"/>
    </sheetView>
  </sheetViews>
  <sheetFormatPr defaultColWidth="9.140625" defaultRowHeight="15" x14ac:dyDescent="0.25"/>
  <cols>
    <col min="1" max="1" width="6.5703125" style="1" customWidth="1"/>
    <col min="2" max="2" width="9.140625" style="1"/>
    <col min="3" max="3" width="77.28515625" style="3" customWidth="1"/>
    <col min="4" max="4" width="125.85546875" style="1" customWidth="1"/>
    <col min="5" max="5" width="28" style="831" customWidth="1"/>
    <col min="6" max="16384" width="9.140625" style="1"/>
  </cols>
  <sheetData>
    <row r="2" spans="2:5" x14ac:dyDescent="0.25">
      <c r="B2" s="830" t="s">
        <v>1796</v>
      </c>
    </row>
    <row r="3" spans="2:5" x14ac:dyDescent="0.25">
      <c r="B3" s="92" t="s">
        <v>1804</v>
      </c>
    </row>
    <row r="4" spans="2:5" x14ac:dyDescent="0.25">
      <c r="D4" s="88"/>
      <c r="E4" s="832"/>
    </row>
    <row r="5" spans="2:5" ht="30" x14ac:dyDescent="0.25">
      <c r="B5" s="16" t="s">
        <v>114</v>
      </c>
      <c r="C5" s="1000" t="s">
        <v>123</v>
      </c>
      <c r="D5" s="1000"/>
      <c r="E5" s="833"/>
    </row>
    <row r="6" spans="2:5" x14ac:dyDescent="0.25">
      <c r="B6" s="176"/>
      <c r="C6" s="834" t="s">
        <v>1805</v>
      </c>
      <c r="D6" s="835"/>
      <c r="E6" s="833"/>
    </row>
    <row r="7" spans="2:5" ht="90.95" customHeight="1" x14ac:dyDescent="0.25">
      <c r="B7" s="143" t="s">
        <v>117</v>
      </c>
      <c r="C7" s="24" t="s">
        <v>1806</v>
      </c>
      <c r="D7" s="836" t="s">
        <v>1807</v>
      </c>
      <c r="E7" s="833"/>
    </row>
    <row r="8" spans="2:5" ht="120" x14ac:dyDescent="0.25">
      <c r="B8" s="143" t="s">
        <v>118</v>
      </c>
      <c r="C8" s="24" t="s">
        <v>1808</v>
      </c>
      <c r="D8" s="24" t="s">
        <v>1809</v>
      </c>
      <c r="E8" s="833"/>
    </row>
    <row r="9" spans="2:5" ht="75" x14ac:dyDescent="0.25">
      <c r="B9" s="143" t="s">
        <v>148</v>
      </c>
      <c r="C9" s="24" t="s">
        <v>1810</v>
      </c>
      <c r="D9" s="836" t="s">
        <v>1811</v>
      </c>
      <c r="E9" s="833"/>
    </row>
    <row r="10" spans="2:5" ht="75" x14ac:dyDescent="0.25">
      <c r="B10" s="143" t="s">
        <v>133</v>
      </c>
      <c r="C10" s="24" t="s">
        <v>1812</v>
      </c>
      <c r="D10" s="24" t="s">
        <v>1813</v>
      </c>
      <c r="E10" s="833"/>
    </row>
    <row r="11" spans="2:5" x14ac:dyDescent="0.25">
      <c r="B11" s="837"/>
      <c r="C11" s="834" t="s">
        <v>1814</v>
      </c>
      <c r="D11" s="837"/>
      <c r="E11" s="833"/>
    </row>
    <row r="12" spans="2:5" ht="60" x14ac:dyDescent="0.25">
      <c r="B12" s="5" t="s">
        <v>135</v>
      </c>
      <c r="C12" s="24" t="s">
        <v>1815</v>
      </c>
      <c r="D12" s="24" t="s">
        <v>1816</v>
      </c>
      <c r="E12" s="838"/>
    </row>
    <row r="13" spans="2:5" ht="90" x14ac:dyDescent="0.25">
      <c r="B13" s="5" t="s">
        <v>138</v>
      </c>
      <c r="C13" s="24" t="s">
        <v>1817</v>
      </c>
      <c r="D13" s="24" t="s">
        <v>1818</v>
      </c>
      <c r="E13" s="838"/>
    </row>
    <row r="14" spans="2:5" ht="60" x14ac:dyDescent="0.25">
      <c r="B14" s="143" t="s">
        <v>141</v>
      </c>
      <c r="C14" s="24" t="s">
        <v>1819</v>
      </c>
      <c r="D14" s="839" t="s">
        <v>1820</v>
      </c>
      <c r="E14" s="833"/>
    </row>
    <row r="15" spans="2:5" ht="45" x14ac:dyDescent="0.25">
      <c r="B15" s="143" t="s">
        <v>285</v>
      </c>
      <c r="C15" s="24" t="s">
        <v>1821</v>
      </c>
      <c r="D15" s="24" t="s">
        <v>1822</v>
      </c>
      <c r="E15" s="838"/>
    </row>
    <row r="16" spans="2:5" ht="120" x14ac:dyDescent="0.25">
      <c r="B16" s="143" t="s">
        <v>334</v>
      </c>
      <c r="C16" s="24" t="s">
        <v>1823</v>
      </c>
      <c r="D16" s="840" t="s">
        <v>1824</v>
      </c>
      <c r="E16" s="838"/>
    </row>
    <row r="17" spans="2:5" x14ac:dyDescent="0.25">
      <c r="B17" s="176"/>
      <c r="C17" s="841" t="s">
        <v>1825</v>
      </c>
      <c r="D17" s="842"/>
      <c r="E17" s="838"/>
    </row>
    <row r="18" spans="2:5" ht="30" x14ac:dyDescent="0.25">
      <c r="B18" s="143" t="s">
        <v>1498</v>
      </c>
      <c r="C18" s="24" t="s">
        <v>1826</v>
      </c>
      <c r="D18" s="1363" t="s">
        <v>1827</v>
      </c>
      <c r="E18" s="838"/>
    </row>
    <row r="19" spans="2:5" ht="30" x14ac:dyDescent="0.25">
      <c r="B19" s="143" t="s">
        <v>1828</v>
      </c>
      <c r="C19" s="24" t="s">
        <v>1829</v>
      </c>
      <c r="D19" s="1364"/>
      <c r="E19" s="838"/>
    </row>
    <row r="20" spans="2:5" ht="146.44999999999999" customHeight="1" x14ac:dyDescent="0.25">
      <c r="B20" s="143" t="s">
        <v>1830</v>
      </c>
      <c r="C20" s="24" t="s">
        <v>1831</v>
      </c>
      <c r="D20" s="843" t="s">
        <v>2050</v>
      </c>
      <c r="E20" s="833"/>
    </row>
    <row r="21" spans="2:5" ht="66" customHeight="1" x14ac:dyDescent="0.25">
      <c r="B21" s="143" t="s">
        <v>1832</v>
      </c>
      <c r="C21" s="24" t="s">
        <v>1833</v>
      </c>
      <c r="D21" s="533" t="s">
        <v>1834</v>
      </c>
      <c r="E21" s="833"/>
    </row>
    <row r="22" spans="2:5" ht="45" x14ac:dyDescent="0.25">
      <c r="B22" s="143" t="s">
        <v>1835</v>
      </c>
      <c r="C22" s="24" t="s">
        <v>1836</v>
      </c>
      <c r="D22" s="24" t="s">
        <v>1837</v>
      </c>
      <c r="E22" s="838"/>
    </row>
    <row r="23" spans="2:5" ht="30" x14ac:dyDescent="0.25">
      <c r="B23" s="143" t="s">
        <v>1838</v>
      </c>
      <c r="C23" s="24" t="s">
        <v>1839</v>
      </c>
      <c r="D23" s="24" t="s">
        <v>1840</v>
      </c>
      <c r="E23" s="838"/>
    </row>
    <row r="24" spans="2:5" ht="90" x14ac:dyDescent="0.25">
      <c r="B24" s="143" t="s">
        <v>1841</v>
      </c>
      <c r="C24" s="24" t="s">
        <v>1842</v>
      </c>
      <c r="D24" s="24" t="s">
        <v>1843</v>
      </c>
      <c r="E24" s="838"/>
    </row>
    <row r="25" spans="2:5" ht="30" x14ac:dyDescent="0.25">
      <c r="B25" s="143" t="s">
        <v>1844</v>
      </c>
      <c r="C25" s="24" t="s">
        <v>1845</v>
      </c>
      <c r="D25" s="24" t="s">
        <v>2051</v>
      </c>
      <c r="E25" s="838"/>
    </row>
    <row r="26" spans="2:5" ht="270" x14ac:dyDescent="0.25">
      <c r="B26" s="143" t="s">
        <v>1846</v>
      </c>
      <c r="C26" s="24" t="s">
        <v>1847</v>
      </c>
      <c r="D26" s="24" t="s">
        <v>1848</v>
      </c>
      <c r="E26" s="838"/>
    </row>
  </sheetData>
  <mergeCells count="2">
    <mergeCell ref="C5:D5"/>
    <mergeCell ref="D18:D19"/>
  </mergeCells>
  <pageMargins left="0.70866141732283472" right="0.70866141732283472" top="0.74803149606299213" bottom="0.74803149606299213" header="0.31496062992125984" footer="0.31496062992125984"/>
  <pageSetup paperSize="9" scale="70" orientation="landscape" r:id="rId1"/>
  <headerFooter>
    <oddHeader>&amp;CEN
Annex I&amp;L&amp;"Calibri"&amp;12&amp;K000000EBA Regular Use&amp;1#</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B0F85-2DC7-4ED5-9C84-4819CD06B557}">
  <sheetPr>
    <pageSetUpPr fitToPage="1"/>
  </sheetPr>
  <dimension ref="B2:E26"/>
  <sheetViews>
    <sheetView showGridLines="0" topLeftCell="A25" zoomScale="70" zoomScaleNormal="70" zoomScalePageLayoutView="110" workbookViewId="0">
      <selection activeCell="D24" sqref="D24"/>
    </sheetView>
  </sheetViews>
  <sheetFormatPr defaultColWidth="9.140625" defaultRowHeight="15" x14ac:dyDescent="0.25"/>
  <cols>
    <col min="1" max="1" width="6.5703125" style="3" customWidth="1"/>
    <col min="2" max="2" width="9.140625" style="3"/>
    <col min="3" max="3" width="94.28515625" style="3" customWidth="1"/>
    <col min="4" max="4" width="127.140625" style="3" customWidth="1"/>
    <col min="5" max="5" width="46.140625" style="3" customWidth="1"/>
    <col min="6" max="16384" width="9.140625" style="3"/>
  </cols>
  <sheetData>
    <row r="2" spans="2:5" x14ac:dyDescent="0.25">
      <c r="B2" s="830" t="s">
        <v>1797</v>
      </c>
    </row>
    <row r="3" spans="2:5" x14ac:dyDescent="0.25">
      <c r="B3" s="517" t="s">
        <v>1804</v>
      </c>
    </row>
    <row r="4" spans="2:5" x14ac:dyDescent="0.25">
      <c r="D4" s="844"/>
    </row>
    <row r="5" spans="2:5" ht="30" x14ac:dyDescent="0.25">
      <c r="B5" s="5" t="s">
        <v>114</v>
      </c>
      <c r="C5" s="981" t="s">
        <v>123</v>
      </c>
      <c r="D5" s="981"/>
    </row>
    <row r="6" spans="2:5" x14ac:dyDescent="0.25">
      <c r="B6" s="845"/>
      <c r="C6" s="834" t="s">
        <v>1805</v>
      </c>
      <c r="D6" s="846"/>
    </row>
    <row r="7" spans="2:5" ht="152.44999999999999" customHeight="1" x14ac:dyDescent="0.25">
      <c r="B7" s="143" t="s">
        <v>117</v>
      </c>
      <c r="C7" s="24" t="s">
        <v>1849</v>
      </c>
      <c r="D7" s="24" t="s">
        <v>1850</v>
      </c>
      <c r="E7" s="585"/>
    </row>
    <row r="8" spans="2:5" ht="60" x14ac:dyDescent="0.25">
      <c r="B8" s="143" t="s">
        <v>118</v>
      </c>
      <c r="C8" s="24" t="s">
        <v>1851</v>
      </c>
      <c r="D8" s="24" t="s">
        <v>1852</v>
      </c>
    </row>
    <row r="9" spans="2:5" ht="45" x14ac:dyDescent="0.25">
      <c r="B9" s="143" t="s">
        <v>148</v>
      </c>
      <c r="C9" s="24" t="s">
        <v>1853</v>
      </c>
      <c r="D9" s="24" t="s">
        <v>1854</v>
      </c>
    </row>
    <row r="10" spans="2:5" x14ac:dyDescent="0.25">
      <c r="B10" s="847"/>
      <c r="C10" s="834" t="s">
        <v>1814</v>
      </c>
      <c r="D10" s="847"/>
    </row>
    <row r="11" spans="2:5" ht="45" x14ac:dyDescent="0.25">
      <c r="B11" s="143" t="s">
        <v>133</v>
      </c>
      <c r="C11" s="24" t="s">
        <v>1855</v>
      </c>
      <c r="D11" s="1365" t="s">
        <v>2046</v>
      </c>
    </row>
    <row r="12" spans="2:5" x14ac:dyDescent="0.25">
      <c r="B12" s="848" t="s">
        <v>334</v>
      </c>
      <c r="C12" s="849" t="s">
        <v>1856</v>
      </c>
      <c r="D12" s="1366"/>
    </row>
    <row r="13" spans="2:5" x14ac:dyDescent="0.25">
      <c r="B13" s="848" t="s">
        <v>1857</v>
      </c>
      <c r="C13" s="849" t="s">
        <v>1858</v>
      </c>
      <c r="D13" s="1366"/>
    </row>
    <row r="14" spans="2:5" x14ac:dyDescent="0.25">
      <c r="B14" s="848" t="s">
        <v>1859</v>
      </c>
      <c r="C14" s="849" t="s">
        <v>1860</v>
      </c>
      <c r="D14" s="1366"/>
    </row>
    <row r="15" spans="2:5" ht="27.6" customHeight="1" x14ac:dyDescent="0.25">
      <c r="B15" s="848" t="s">
        <v>1861</v>
      </c>
      <c r="C15" s="849" t="s">
        <v>1862</v>
      </c>
      <c r="D15" s="1367"/>
    </row>
    <row r="16" spans="2:5" ht="45" x14ac:dyDescent="0.25">
      <c r="B16" s="5" t="s">
        <v>135</v>
      </c>
      <c r="C16" s="24" t="s">
        <v>1863</v>
      </c>
      <c r="D16" s="839" t="s">
        <v>1864</v>
      </c>
    </row>
    <row r="17" spans="2:4" ht="45" x14ac:dyDescent="0.25">
      <c r="B17" s="5" t="s">
        <v>138</v>
      </c>
      <c r="C17" s="24" t="s">
        <v>1865</v>
      </c>
      <c r="D17" s="24" t="s">
        <v>1822</v>
      </c>
    </row>
    <row r="18" spans="2:4" ht="120" x14ac:dyDescent="0.25">
      <c r="B18" s="143" t="s">
        <v>141</v>
      </c>
      <c r="C18" s="24" t="s">
        <v>1866</v>
      </c>
      <c r="D18" s="24" t="s">
        <v>1824</v>
      </c>
    </row>
    <row r="19" spans="2:4" x14ac:dyDescent="0.25">
      <c r="B19" s="845"/>
      <c r="C19" s="834" t="s">
        <v>1825</v>
      </c>
      <c r="D19" s="846"/>
    </row>
    <row r="20" spans="2:4" ht="42.95" customHeight="1" x14ac:dyDescent="0.25">
      <c r="B20" s="143" t="s">
        <v>285</v>
      </c>
      <c r="C20" s="24" t="s">
        <v>1867</v>
      </c>
      <c r="D20" s="24" t="s">
        <v>1868</v>
      </c>
    </row>
    <row r="21" spans="2:4" ht="135" x14ac:dyDescent="0.25">
      <c r="B21" s="143" t="s">
        <v>334</v>
      </c>
      <c r="C21" s="24" t="s">
        <v>1869</v>
      </c>
      <c r="D21" s="24" t="s">
        <v>2048</v>
      </c>
    </row>
    <row r="22" spans="2:4" ht="45" x14ac:dyDescent="0.25">
      <c r="B22" s="143" t="s">
        <v>1498</v>
      </c>
      <c r="C22" s="24" t="s">
        <v>1870</v>
      </c>
      <c r="D22" s="24" t="s">
        <v>1871</v>
      </c>
    </row>
    <row r="23" spans="2:4" ht="30" x14ac:dyDescent="0.25">
      <c r="B23" s="143" t="s">
        <v>1828</v>
      </c>
      <c r="C23" s="24" t="s">
        <v>1872</v>
      </c>
      <c r="D23" s="24" t="s">
        <v>2047</v>
      </c>
    </row>
    <row r="24" spans="2:4" ht="30" x14ac:dyDescent="0.25">
      <c r="B24" s="143" t="s">
        <v>1830</v>
      </c>
      <c r="C24" s="24" t="s">
        <v>1873</v>
      </c>
      <c r="D24" s="24" t="s">
        <v>2049</v>
      </c>
    </row>
    <row r="25" spans="2:4" ht="255" x14ac:dyDescent="0.25">
      <c r="B25" s="143" t="s">
        <v>1832</v>
      </c>
      <c r="C25" s="24" t="s">
        <v>1847</v>
      </c>
      <c r="D25" s="24" t="s">
        <v>1874</v>
      </c>
    </row>
    <row r="26" spans="2:4" x14ac:dyDescent="0.25">
      <c r="B26" s="143"/>
    </row>
  </sheetData>
  <mergeCells count="2">
    <mergeCell ref="C5:D5"/>
    <mergeCell ref="D11:D15"/>
  </mergeCells>
  <pageMargins left="0.70866141732283472" right="0.70866141732283472" top="0.74803149606299213" bottom="0.74803149606299213" header="0.31496062992125984" footer="0.31496062992125984"/>
  <pageSetup paperSize="9" scale="86" orientation="landscape" r:id="rId1"/>
  <headerFooter>
    <oddHeader>&amp;CEN
Annex I&amp;L&amp;"Calibri"&amp;12&amp;K000000EBA Regular Use&amp;1#</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54146-5F5D-4073-9802-CC23DA6B8B95}">
  <sheetPr>
    <pageSetUpPr fitToPage="1"/>
  </sheetPr>
  <dimension ref="B2:D23"/>
  <sheetViews>
    <sheetView showGridLines="0" topLeftCell="A10" zoomScale="80" zoomScaleNormal="80" zoomScalePageLayoutView="110" workbookViewId="0">
      <selection activeCell="D7" sqref="D7:D15"/>
    </sheetView>
  </sheetViews>
  <sheetFormatPr defaultColWidth="9.140625" defaultRowHeight="15" x14ac:dyDescent="0.25"/>
  <cols>
    <col min="1" max="1" width="6.5703125" style="1" customWidth="1"/>
    <col min="2" max="2" width="9.140625" style="1"/>
    <col min="3" max="3" width="93" style="1" bestFit="1" customWidth="1"/>
    <col min="4" max="4" width="80.7109375" style="1" customWidth="1"/>
    <col min="5" max="16384" width="9.140625" style="1"/>
  </cols>
  <sheetData>
    <row r="2" spans="2:4" x14ac:dyDescent="0.25">
      <c r="B2" s="830" t="s">
        <v>1798</v>
      </c>
    </row>
    <row r="3" spans="2:4" ht="15.75" x14ac:dyDescent="0.25">
      <c r="B3" s="188" t="s">
        <v>1804</v>
      </c>
    </row>
    <row r="4" spans="2:4" x14ac:dyDescent="0.25">
      <c r="D4" s="88"/>
    </row>
    <row r="5" spans="2:4" ht="30" x14ac:dyDescent="0.25">
      <c r="B5" s="16" t="s">
        <v>114</v>
      </c>
      <c r="C5" s="1000" t="s">
        <v>123</v>
      </c>
      <c r="D5" s="1000"/>
    </row>
    <row r="6" spans="2:4" x14ac:dyDescent="0.25">
      <c r="B6" s="837"/>
      <c r="C6" s="850" t="s">
        <v>1814</v>
      </c>
      <c r="D6" s="837"/>
    </row>
    <row r="7" spans="2:4" ht="197.45" customHeight="1" x14ac:dyDescent="0.25">
      <c r="B7" s="143" t="s">
        <v>117</v>
      </c>
      <c r="C7" s="190" t="s">
        <v>1875</v>
      </c>
      <c r="D7" s="1368" t="s">
        <v>2052</v>
      </c>
    </row>
    <row r="8" spans="2:4" ht="31.5" x14ac:dyDescent="0.25">
      <c r="B8" s="143" t="s">
        <v>118</v>
      </c>
      <c r="C8" s="190" t="s">
        <v>1876</v>
      </c>
      <c r="D8" s="1369"/>
    </row>
    <row r="9" spans="2:4" ht="30.95" customHeight="1" x14ac:dyDescent="0.25">
      <c r="B9" s="143" t="s">
        <v>148</v>
      </c>
      <c r="C9" s="190" t="s">
        <v>1877</v>
      </c>
      <c r="D9" s="1369"/>
    </row>
    <row r="10" spans="2:4" ht="15.75" x14ac:dyDescent="0.25">
      <c r="B10" s="851" t="s">
        <v>334</v>
      </c>
      <c r="C10" s="852" t="s">
        <v>1878</v>
      </c>
      <c r="D10" s="1369"/>
    </row>
    <row r="11" spans="2:4" ht="15.75" x14ac:dyDescent="0.25">
      <c r="B11" s="851" t="s">
        <v>1857</v>
      </c>
      <c r="C11" s="852" t="s">
        <v>1879</v>
      </c>
      <c r="D11" s="1369"/>
    </row>
    <row r="12" spans="2:4" ht="15.75" x14ac:dyDescent="0.25">
      <c r="B12" s="851" t="s">
        <v>1859</v>
      </c>
      <c r="C12" s="852" t="s">
        <v>1880</v>
      </c>
      <c r="D12" s="1369"/>
    </row>
    <row r="13" spans="2:4" ht="15.75" x14ac:dyDescent="0.25">
      <c r="B13" s="851" t="s">
        <v>1861</v>
      </c>
      <c r="C13" s="852" t="s">
        <v>1881</v>
      </c>
      <c r="D13" s="1369"/>
    </row>
    <row r="14" spans="2:4" ht="15.75" x14ac:dyDescent="0.25">
      <c r="B14" s="851" t="s">
        <v>1882</v>
      </c>
      <c r="C14" s="852" t="s">
        <v>1883</v>
      </c>
      <c r="D14" s="1369"/>
    </row>
    <row r="15" spans="2:4" ht="42.6" customHeight="1" x14ac:dyDescent="0.25">
      <c r="B15" s="851" t="s">
        <v>1884</v>
      </c>
      <c r="C15" s="852" t="s">
        <v>1885</v>
      </c>
      <c r="D15" s="1370"/>
    </row>
    <row r="16" spans="2:4" x14ac:dyDescent="0.25">
      <c r="B16" s="837"/>
      <c r="C16" s="850" t="s">
        <v>1825</v>
      </c>
      <c r="D16" s="837"/>
    </row>
    <row r="17" spans="2:4" ht="31.5" x14ac:dyDescent="0.25">
      <c r="B17" s="16" t="s">
        <v>133</v>
      </c>
      <c r="C17" s="190" t="s">
        <v>1886</v>
      </c>
      <c r="D17" s="1368" t="s">
        <v>1887</v>
      </c>
    </row>
    <row r="18" spans="2:4" ht="15.75" x14ac:dyDescent="0.25">
      <c r="B18" s="851" t="s">
        <v>334</v>
      </c>
      <c r="C18" s="852" t="s">
        <v>1878</v>
      </c>
      <c r="D18" s="1369"/>
    </row>
    <row r="19" spans="2:4" ht="15.75" x14ac:dyDescent="0.25">
      <c r="B19" s="851" t="s">
        <v>1857</v>
      </c>
      <c r="C19" s="852" t="s">
        <v>1879</v>
      </c>
      <c r="D19" s="1369"/>
    </row>
    <row r="20" spans="2:4" ht="15.75" x14ac:dyDescent="0.25">
      <c r="B20" s="851" t="s">
        <v>1859</v>
      </c>
      <c r="C20" s="852" t="s">
        <v>1880</v>
      </c>
      <c r="D20" s="1369"/>
    </row>
    <row r="21" spans="2:4" ht="15.75" x14ac:dyDescent="0.25">
      <c r="B21" s="851" t="s">
        <v>1861</v>
      </c>
      <c r="C21" s="852" t="s">
        <v>1881</v>
      </c>
      <c r="D21" s="1369"/>
    </row>
    <row r="22" spans="2:4" ht="15.75" x14ac:dyDescent="0.25">
      <c r="B22" s="851" t="s">
        <v>1882</v>
      </c>
      <c r="C22" s="852" t="s">
        <v>1883</v>
      </c>
      <c r="D22" s="1369"/>
    </row>
    <row r="23" spans="2:4" ht="44.1" customHeight="1" x14ac:dyDescent="0.25">
      <c r="B23" s="851" t="s">
        <v>1884</v>
      </c>
      <c r="C23" s="852" t="s">
        <v>1885</v>
      </c>
      <c r="D23" s="1370"/>
    </row>
  </sheetData>
  <mergeCells count="3">
    <mergeCell ref="C5:D5"/>
    <mergeCell ref="D7:D15"/>
    <mergeCell ref="D17:D23"/>
  </mergeCells>
  <pageMargins left="0.70866141732283472" right="0.70866141732283472" top="0.74803149606299213" bottom="0.74803149606299213" header="0.31496062992125984" footer="0.31496062992125984"/>
  <pageSetup paperSize="9" scale="95" orientation="landscape" r:id="rId1"/>
  <headerFooter>
    <oddHeader>&amp;CEN
Annex I&amp;L&amp;"Calibri"&amp;12&amp;K000000EBA Regular Use&amp;1#</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FDCC2-46DA-4690-ACEC-371D87B8D63D}">
  <dimension ref="A2:S71"/>
  <sheetViews>
    <sheetView zoomScale="70" zoomScaleNormal="70" workbookViewId="0"/>
  </sheetViews>
  <sheetFormatPr defaultColWidth="8.85546875" defaultRowHeight="12.75" x14ac:dyDescent="0.2"/>
  <cols>
    <col min="1" max="1" width="8.85546875" style="853"/>
    <col min="2" max="2" width="3.140625" style="853" customWidth="1"/>
    <col min="3" max="3" width="72.5703125" style="853" customWidth="1"/>
    <col min="4" max="4" width="21.5703125" style="853" customWidth="1"/>
    <col min="5" max="5" width="27" style="853" customWidth="1"/>
    <col min="6" max="13" width="21.5703125" style="853" customWidth="1"/>
    <col min="14" max="14" width="23.5703125" style="853" customWidth="1"/>
    <col min="15" max="18" width="21" style="853" customWidth="1"/>
    <col min="19" max="19" width="17.42578125" style="853" bestFit="1" customWidth="1"/>
    <col min="20" max="16384" width="8.85546875" style="853"/>
  </cols>
  <sheetData>
    <row r="2" spans="2:19" ht="15" x14ac:dyDescent="0.25">
      <c r="C2" s="854" t="s">
        <v>1799</v>
      </c>
    </row>
    <row r="3" spans="2:19" ht="15" customHeight="1" x14ac:dyDescent="0.2">
      <c r="C3" s="855" t="s">
        <v>1888</v>
      </c>
      <c r="D3" s="856" t="s">
        <v>7</v>
      </c>
      <c r="E3" s="856" t="s">
        <v>8</v>
      </c>
      <c r="F3" s="856" t="s">
        <v>9</v>
      </c>
      <c r="G3" s="856" t="s">
        <v>46</v>
      </c>
      <c r="H3" s="856" t="s">
        <v>47</v>
      </c>
      <c r="I3" s="856" t="s">
        <v>156</v>
      </c>
      <c r="J3" s="856" t="s">
        <v>157</v>
      </c>
      <c r="K3" s="856" t="s">
        <v>158</v>
      </c>
      <c r="L3" s="856" t="s">
        <v>159</v>
      </c>
      <c r="M3" s="856" t="s">
        <v>160</v>
      </c>
      <c r="N3" s="856" t="s">
        <v>161</v>
      </c>
      <c r="O3" s="856" t="s">
        <v>162</v>
      </c>
      <c r="P3" s="856" t="s">
        <v>163</v>
      </c>
      <c r="Q3" s="856" t="s">
        <v>758</v>
      </c>
      <c r="R3" s="856" t="s">
        <v>759</v>
      </c>
      <c r="S3" s="856" t="s">
        <v>760</v>
      </c>
    </row>
    <row r="4" spans="2:19" ht="76.5" customHeight="1" x14ac:dyDescent="0.2">
      <c r="C4" s="857"/>
      <c r="D4" s="1373" t="s">
        <v>1889</v>
      </c>
      <c r="E4" s="1374"/>
      <c r="F4" s="1374"/>
      <c r="G4" s="1374"/>
      <c r="H4" s="1375"/>
      <c r="I4" s="1373" t="s">
        <v>1890</v>
      </c>
      <c r="J4" s="1374"/>
      <c r="K4" s="1375"/>
      <c r="L4" s="1376" t="s">
        <v>1891</v>
      </c>
      <c r="M4" s="1377"/>
      <c r="N4" s="1378" t="s">
        <v>1892</v>
      </c>
      <c r="O4" s="1371" t="s">
        <v>1893</v>
      </c>
      <c r="P4" s="1371" t="s">
        <v>1894</v>
      </c>
      <c r="Q4" s="1371" t="s">
        <v>1895</v>
      </c>
      <c r="R4" s="1371" t="s">
        <v>1896</v>
      </c>
      <c r="S4" s="1371" t="s">
        <v>1897</v>
      </c>
    </row>
    <row r="5" spans="2:19" ht="102" x14ac:dyDescent="0.2">
      <c r="C5" s="857"/>
      <c r="D5" s="858"/>
      <c r="E5" s="859" t="s">
        <v>1898</v>
      </c>
      <c r="F5" s="859" t="s">
        <v>1899</v>
      </c>
      <c r="G5" s="860" t="s">
        <v>1900</v>
      </c>
      <c r="H5" s="860" t="s">
        <v>1901</v>
      </c>
      <c r="I5" s="861"/>
      <c r="J5" s="859" t="s">
        <v>1902</v>
      </c>
      <c r="K5" s="859" t="s">
        <v>1901</v>
      </c>
      <c r="L5" s="862"/>
      <c r="M5" s="863" t="s">
        <v>1903</v>
      </c>
      <c r="N5" s="1379"/>
      <c r="O5" s="1372"/>
      <c r="P5" s="1372"/>
      <c r="Q5" s="1372"/>
      <c r="R5" s="1372"/>
      <c r="S5" s="1372"/>
    </row>
    <row r="6" spans="2:19" x14ac:dyDescent="0.2">
      <c r="B6" s="864">
        <v>1</v>
      </c>
      <c r="C6" s="865" t="s">
        <v>1904</v>
      </c>
      <c r="D6" s="939">
        <v>1476.85</v>
      </c>
      <c r="E6" s="939">
        <v>66.08</v>
      </c>
      <c r="F6" s="939">
        <v>0</v>
      </c>
      <c r="G6" s="939">
        <v>113.46697006999999</v>
      </c>
      <c r="H6" s="939">
        <v>1.93163179</v>
      </c>
      <c r="I6" s="939">
        <v>-9.6987312000000063</v>
      </c>
      <c r="J6" s="939">
        <v>-3.679720989999999</v>
      </c>
      <c r="K6" s="939">
        <v>-0.35098284999999996</v>
      </c>
      <c r="L6" s="866"/>
      <c r="M6" s="866"/>
      <c r="N6" s="867"/>
      <c r="O6" s="944">
        <v>1144.5999999999999</v>
      </c>
      <c r="P6" s="944">
        <v>257.52999999999997</v>
      </c>
      <c r="Q6" s="944">
        <v>63.68</v>
      </c>
      <c r="R6" s="944">
        <v>11.04</v>
      </c>
      <c r="S6" s="952">
        <v>5.16</v>
      </c>
    </row>
    <row r="7" spans="2:19" x14ac:dyDescent="0.2">
      <c r="B7" s="864">
        <v>2</v>
      </c>
      <c r="C7" s="868" t="s">
        <v>1905</v>
      </c>
      <c r="D7" s="936">
        <v>79.56</v>
      </c>
      <c r="E7" s="936"/>
      <c r="F7" s="936"/>
      <c r="G7" s="936">
        <v>2.7427129899999989</v>
      </c>
      <c r="H7" s="936">
        <v>0</v>
      </c>
      <c r="I7" s="936">
        <v>-0.11</v>
      </c>
      <c r="J7" s="936">
        <v>-3.4069559999999999E-2</v>
      </c>
      <c r="K7" s="936">
        <v>0</v>
      </c>
      <c r="L7" s="864"/>
      <c r="M7" s="864"/>
      <c r="N7" s="864"/>
      <c r="O7" s="945">
        <v>72.5</v>
      </c>
      <c r="P7" s="945">
        <v>7.06</v>
      </c>
      <c r="Q7" s="945">
        <v>0</v>
      </c>
      <c r="R7" s="945">
        <v>0</v>
      </c>
      <c r="S7" s="945">
        <v>4.84</v>
      </c>
    </row>
    <row r="8" spans="2:19" x14ac:dyDescent="0.2">
      <c r="B8" s="864">
        <v>3</v>
      </c>
      <c r="C8" s="868" t="s">
        <v>1906</v>
      </c>
      <c r="D8" s="936">
        <v>1.68</v>
      </c>
      <c r="E8" s="936">
        <v>0</v>
      </c>
      <c r="F8" s="936">
        <v>0</v>
      </c>
      <c r="G8" s="936">
        <v>0.51881398000000001</v>
      </c>
      <c r="H8" s="936">
        <v>0.12</v>
      </c>
      <c r="I8" s="936">
        <v>-4.886219E-2</v>
      </c>
      <c r="J8" s="936">
        <v>-1.9202690000000001E-2</v>
      </c>
      <c r="K8" s="936">
        <v>-2.8456130000000003E-2</v>
      </c>
      <c r="L8" s="864"/>
      <c r="M8" s="864"/>
      <c r="N8" s="864"/>
      <c r="O8" s="945">
        <v>1.66</v>
      </c>
      <c r="P8" s="945">
        <v>0.02</v>
      </c>
      <c r="Q8" s="945">
        <v>0</v>
      </c>
      <c r="R8" s="945">
        <v>0</v>
      </c>
      <c r="S8" s="945">
        <v>4.29</v>
      </c>
    </row>
    <row r="9" spans="2:19" x14ac:dyDescent="0.2">
      <c r="B9" s="864">
        <v>4</v>
      </c>
      <c r="C9" s="869" t="s">
        <v>1907</v>
      </c>
      <c r="D9" s="932"/>
      <c r="E9" s="932"/>
      <c r="F9" s="932"/>
      <c r="G9" s="932"/>
      <c r="H9" s="932"/>
      <c r="I9" s="932"/>
      <c r="J9" s="932"/>
      <c r="K9" s="932"/>
      <c r="L9" s="864"/>
      <c r="M9" s="864"/>
      <c r="N9" s="864"/>
      <c r="O9" s="946"/>
      <c r="P9" s="946"/>
      <c r="Q9" s="946"/>
      <c r="R9" s="946"/>
      <c r="S9" s="946"/>
    </row>
    <row r="10" spans="2:19" x14ac:dyDescent="0.2">
      <c r="B10" s="864">
        <v>5</v>
      </c>
      <c r="C10" s="869" t="s">
        <v>1908</v>
      </c>
      <c r="D10" s="932"/>
      <c r="E10" s="932"/>
      <c r="F10" s="932"/>
      <c r="G10" s="932"/>
      <c r="H10" s="932"/>
      <c r="I10" s="932"/>
      <c r="J10" s="932"/>
      <c r="K10" s="932"/>
      <c r="L10" s="864"/>
      <c r="M10" s="864"/>
      <c r="N10" s="864"/>
      <c r="O10" s="946"/>
      <c r="P10" s="946"/>
      <c r="Q10" s="946"/>
      <c r="R10" s="946"/>
      <c r="S10" s="946"/>
    </row>
    <row r="11" spans="2:19" x14ac:dyDescent="0.2">
      <c r="B11" s="864">
        <v>6</v>
      </c>
      <c r="C11" s="869" t="s">
        <v>1909</v>
      </c>
      <c r="D11" s="932"/>
      <c r="E11" s="932"/>
      <c r="F11" s="932"/>
      <c r="G11" s="932"/>
      <c r="H11" s="932"/>
      <c r="I11" s="932"/>
      <c r="J11" s="932"/>
      <c r="K11" s="932"/>
      <c r="L11" s="864"/>
      <c r="M11" s="864"/>
      <c r="N11" s="864"/>
      <c r="O11" s="946"/>
      <c r="P11" s="946"/>
      <c r="Q11" s="946"/>
      <c r="R11" s="946"/>
      <c r="S11" s="946"/>
    </row>
    <row r="12" spans="2:19" x14ac:dyDescent="0.2">
      <c r="B12" s="864">
        <v>7</v>
      </c>
      <c r="C12" s="869" t="s">
        <v>1910</v>
      </c>
      <c r="D12" s="935">
        <v>1.42</v>
      </c>
      <c r="E12" s="935"/>
      <c r="F12" s="935"/>
      <c r="G12" s="935">
        <v>0.25597026000000001</v>
      </c>
      <c r="H12" s="935">
        <v>0</v>
      </c>
      <c r="I12" s="935">
        <v>-3.1108690000000001E-2</v>
      </c>
      <c r="J12" s="935">
        <v>-1.4494E-3</v>
      </c>
      <c r="K12" s="935">
        <v>-2.8456130000000003E-2</v>
      </c>
      <c r="L12" s="864"/>
      <c r="M12" s="864"/>
      <c r="N12" s="864"/>
      <c r="O12" s="946">
        <v>1.4</v>
      </c>
      <c r="P12" s="946">
        <v>0.02</v>
      </c>
      <c r="Q12" s="946">
        <v>0</v>
      </c>
      <c r="R12" s="946">
        <v>0</v>
      </c>
      <c r="S12" s="946">
        <v>4.16</v>
      </c>
    </row>
    <row r="13" spans="2:19" x14ac:dyDescent="0.2">
      <c r="B13" s="864">
        <v>8</v>
      </c>
      <c r="C13" s="869" t="s">
        <v>1911</v>
      </c>
      <c r="D13" s="935">
        <v>0.26</v>
      </c>
      <c r="E13" s="935"/>
      <c r="F13" s="935"/>
      <c r="G13" s="935">
        <v>0.26284372</v>
      </c>
      <c r="H13" s="935">
        <v>0</v>
      </c>
      <c r="I13" s="935">
        <v>-1.7753499999999998E-2</v>
      </c>
      <c r="J13" s="935">
        <v>-1.7753290000000001E-2</v>
      </c>
      <c r="K13" s="935">
        <v>0</v>
      </c>
      <c r="L13" s="864"/>
      <c r="M13" s="864"/>
      <c r="N13" s="864"/>
      <c r="O13" s="946">
        <v>0.26</v>
      </c>
      <c r="P13" s="946">
        <v>0</v>
      </c>
      <c r="Q13" s="946">
        <v>0</v>
      </c>
      <c r="R13" s="946">
        <v>0</v>
      </c>
      <c r="S13" s="946">
        <v>4.99</v>
      </c>
    </row>
    <row r="14" spans="2:19" x14ac:dyDescent="0.2">
      <c r="B14" s="864">
        <v>9</v>
      </c>
      <c r="C14" s="868" t="s">
        <v>1912</v>
      </c>
      <c r="D14" s="936">
        <v>155.38</v>
      </c>
      <c r="E14" s="936">
        <v>0</v>
      </c>
      <c r="F14" s="936">
        <v>0</v>
      </c>
      <c r="G14" s="936">
        <v>28.626215040000002</v>
      </c>
      <c r="H14" s="936">
        <v>8.1005599999999997E-2</v>
      </c>
      <c r="I14" s="936">
        <v>-1.30770966</v>
      </c>
      <c r="J14" s="936">
        <v>-0.91538944</v>
      </c>
      <c r="K14" s="936">
        <v>-2.0108879999999999E-2</v>
      </c>
      <c r="L14" s="864"/>
      <c r="M14" s="864"/>
      <c r="N14" s="864"/>
      <c r="O14" s="945">
        <v>118.83</v>
      </c>
      <c r="P14" s="945">
        <v>33.070000000000007</v>
      </c>
      <c r="Q14" s="945">
        <v>3.47</v>
      </c>
      <c r="R14" s="945">
        <v>0</v>
      </c>
      <c r="S14" s="945">
        <v>4.99</v>
      </c>
    </row>
    <row r="15" spans="2:19" x14ac:dyDescent="0.2">
      <c r="B15" s="864">
        <v>10</v>
      </c>
      <c r="C15" s="869" t="s">
        <v>1913</v>
      </c>
      <c r="D15" s="931">
        <v>30.21</v>
      </c>
      <c r="E15" s="931"/>
      <c r="F15" s="931"/>
      <c r="G15" s="931">
        <v>6.7156782200000009</v>
      </c>
      <c r="H15" s="931">
        <v>6.3668800000000001E-3</v>
      </c>
      <c r="I15" s="931">
        <v>-9.2579090000000031E-2</v>
      </c>
      <c r="J15" s="931">
        <v>-4.2438299999999998E-2</v>
      </c>
      <c r="K15" s="931">
        <v>-2.4731599999999999E-3</v>
      </c>
      <c r="L15" s="864"/>
      <c r="M15" s="864"/>
      <c r="N15" s="864"/>
      <c r="O15" s="946">
        <v>24.95</v>
      </c>
      <c r="P15" s="946">
        <v>5.26</v>
      </c>
      <c r="Q15" s="946">
        <v>0</v>
      </c>
      <c r="R15" s="946">
        <v>0</v>
      </c>
      <c r="S15" s="946">
        <v>5.19</v>
      </c>
    </row>
    <row r="16" spans="2:19" x14ac:dyDescent="0.2">
      <c r="B16" s="864">
        <v>11</v>
      </c>
      <c r="C16" s="869" t="s">
        <v>1914</v>
      </c>
      <c r="D16" s="931">
        <v>3.45</v>
      </c>
      <c r="E16" s="931"/>
      <c r="F16" s="931"/>
      <c r="G16" s="931">
        <v>1.0448635900000001</v>
      </c>
      <c r="H16" s="931">
        <v>0</v>
      </c>
      <c r="I16" s="931">
        <v>-1.558064E-2</v>
      </c>
      <c r="J16" s="931">
        <v>-4.9506400000000001E-3</v>
      </c>
      <c r="K16" s="931">
        <v>0</v>
      </c>
      <c r="L16" s="864"/>
      <c r="M16" s="864"/>
      <c r="N16" s="864"/>
      <c r="O16" s="946">
        <v>1.1299999999999999</v>
      </c>
      <c r="P16" s="946">
        <v>1.99</v>
      </c>
      <c r="Q16" s="946">
        <v>0.33</v>
      </c>
      <c r="R16" s="946">
        <v>0</v>
      </c>
      <c r="S16" s="946">
        <v>7.2</v>
      </c>
    </row>
    <row r="17" spans="2:19" x14ac:dyDescent="0.2">
      <c r="B17" s="864">
        <v>12</v>
      </c>
      <c r="C17" s="869" t="s">
        <v>1915</v>
      </c>
      <c r="D17" s="931"/>
      <c r="E17" s="931"/>
      <c r="F17" s="931"/>
      <c r="G17" s="931"/>
      <c r="H17" s="931"/>
      <c r="I17" s="931"/>
      <c r="J17" s="931"/>
      <c r="K17" s="931"/>
      <c r="L17" s="864"/>
      <c r="M17" s="864"/>
      <c r="N17" s="864"/>
      <c r="O17" s="946"/>
      <c r="P17" s="946"/>
      <c r="Q17" s="946"/>
      <c r="R17" s="946"/>
      <c r="S17" s="946"/>
    </row>
    <row r="18" spans="2:19" x14ac:dyDescent="0.2">
      <c r="B18" s="864">
        <v>13</v>
      </c>
      <c r="C18" s="869" t="s">
        <v>1916</v>
      </c>
      <c r="D18" s="931">
        <v>1.69</v>
      </c>
      <c r="E18" s="931"/>
      <c r="F18" s="931"/>
      <c r="G18" s="931">
        <v>1.2519545400000001</v>
      </c>
      <c r="H18" s="931">
        <v>0</v>
      </c>
      <c r="I18" s="931">
        <v>-1.9454170000000003E-2</v>
      </c>
      <c r="J18" s="931">
        <v>-1.9012979999999999E-2</v>
      </c>
      <c r="K18" s="931">
        <v>0</v>
      </c>
      <c r="L18" s="864"/>
      <c r="M18" s="864"/>
      <c r="N18" s="864"/>
      <c r="O18" s="946">
        <v>1.37</v>
      </c>
      <c r="P18" s="946">
        <v>0.32</v>
      </c>
      <c r="Q18" s="946">
        <v>0</v>
      </c>
      <c r="R18" s="946">
        <v>0</v>
      </c>
      <c r="S18" s="946">
        <v>4.34</v>
      </c>
    </row>
    <row r="19" spans="2:19" x14ac:dyDescent="0.2">
      <c r="B19" s="864">
        <v>14</v>
      </c>
      <c r="C19" s="869" t="s">
        <v>1917</v>
      </c>
      <c r="D19" s="931">
        <v>0.63</v>
      </c>
      <c r="E19" s="931"/>
      <c r="F19" s="931"/>
      <c r="G19" s="931">
        <v>9.816619E-2</v>
      </c>
      <c r="H19" s="931">
        <v>0</v>
      </c>
      <c r="I19" s="931">
        <v>-2.2102200000000002E-3</v>
      </c>
      <c r="J19" s="931">
        <v>-1.4422899999999999E-3</v>
      </c>
      <c r="K19" s="931">
        <v>0</v>
      </c>
      <c r="L19" s="864"/>
      <c r="M19" s="864"/>
      <c r="N19" s="864"/>
      <c r="O19" s="946">
        <v>0.52</v>
      </c>
      <c r="P19" s="946">
        <v>0.11</v>
      </c>
      <c r="Q19" s="946">
        <v>0</v>
      </c>
      <c r="R19" s="946">
        <v>0</v>
      </c>
      <c r="S19" s="946">
        <v>5.35</v>
      </c>
    </row>
    <row r="20" spans="2:19" x14ac:dyDescent="0.2">
      <c r="B20" s="864">
        <v>15</v>
      </c>
      <c r="C20" s="869" t="s">
        <v>1918</v>
      </c>
      <c r="D20" s="931">
        <v>0.19</v>
      </c>
      <c r="E20" s="931"/>
      <c r="F20" s="931"/>
      <c r="G20" s="931">
        <v>0</v>
      </c>
      <c r="H20" s="931">
        <v>0</v>
      </c>
      <c r="I20" s="931">
        <v>-2.7899999999999997E-5</v>
      </c>
      <c r="J20" s="931">
        <v>0</v>
      </c>
      <c r="K20" s="931">
        <v>0</v>
      </c>
      <c r="L20" s="864"/>
      <c r="M20" s="864"/>
      <c r="N20" s="864"/>
      <c r="O20" s="946">
        <v>0.02</v>
      </c>
      <c r="P20" s="946">
        <v>0.17</v>
      </c>
      <c r="Q20" s="946">
        <v>0</v>
      </c>
      <c r="R20" s="946">
        <v>0</v>
      </c>
      <c r="S20" s="946">
        <v>6.71</v>
      </c>
    </row>
    <row r="21" spans="2:19" x14ac:dyDescent="0.2">
      <c r="B21" s="864">
        <v>16</v>
      </c>
      <c r="C21" s="869" t="s">
        <v>1919</v>
      </c>
      <c r="D21" s="931">
        <v>35.53</v>
      </c>
      <c r="E21" s="931"/>
      <c r="F21" s="931"/>
      <c r="G21" s="931">
        <v>7.0747535800000003</v>
      </c>
      <c r="H21" s="931">
        <v>1.4957469999999999E-2</v>
      </c>
      <c r="I21" s="931">
        <v>-0.72288551000000001</v>
      </c>
      <c r="J21" s="931">
        <v>-0.6510255800000001</v>
      </c>
      <c r="K21" s="931">
        <v>-4.1391700000000002E-3</v>
      </c>
      <c r="L21" s="864"/>
      <c r="M21" s="864"/>
      <c r="N21" s="864"/>
      <c r="O21" s="946">
        <v>34.049999999999997</v>
      </c>
      <c r="P21" s="946">
        <v>1.48</v>
      </c>
      <c r="Q21" s="946">
        <v>0</v>
      </c>
      <c r="R21" s="946">
        <v>0</v>
      </c>
      <c r="S21" s="946">
        <v>4.78</v>
      </c>
    </row>
    <row r="22" spans="2:19" x14ac:dyDescent="0.2">
      <c r="B22" s="864">
        <v>17</v>
      </c>
      <c r="C22" s="869" t="s">
        <v>1920</v>
      </c>
      <c r="D22" s="940">
        <v>0.25</v>
      </c>
      <c r="E22" s="940"/>
      <c r="F22" s="940"/>
      <c r="G22" s="940">
        <v>7.4194999999999997E-2</v>
      </c>
      <c r="H22" s="940">
        <v>0</v>
      </c>
      <c r="I22" s="940">
        <v>-7.7821999999999993E-4</v>
      </c>
      <c r="J22" s="940">
        <v>-7.4993999999999994E-4</v>
      </c>
      <c r="K22" s="940">
        <v>0</v>
      </c>
      <c r="L22" s="864"/>
      <c r="M22" s="864"/>
      <c r="N22" s="864"/>
      <c r="O22" s="946">
        <v>0.25</v>
      </c>
      <c r="P22" s="946">
        <v>0</v>
      </c>
      <c r="Q22" s="946">
        <v>0</v>
      </c>
      <c r="R22" s="946">
        <v>0</v>
      </c>
      <c r="S22" s="946">
        <v>4.29</v>
      </c>
    </row>
    <row r="23" spans="2:19" x14ac:dyDescent="0.2">
      <c r="B23" s="864">
        <v>18</v>
      </c>
      <c r="C23" s="869" t="s">
        <v>1921</v>
      </c>
      <c r="D23" s="940">
        <v>0.98</v>
      </c>
      <c r="E23" s="940"/>
      <c r="F23" s="940"/>
      <c r="G23" s="940">
        <v>0.32824853999999998</v>
      </c>
      <c r="H23" s="940">
        <v>4.5947309999999998E-2</v>
      </c>
      <c r="I23" s="940">
        <v>-2.5398230000000004E-2</v>
      </c>
      <c r="J23" s="940">
        <v>-9.9468199999999986E-3</v>
      </c>
      <c r="K23" s="940">
        <v>-8.0377699999999996E-3</v>
      </c>
      <c r="L23" s="864"/>
      <c r="M23" s="864"/>
      <c r="N23" s="864"/>
      <c r="O23" s="946">
        <v>0.95</v>
      </c>
      <c r="P23" s="946">
        <v>0.03</v>
      </c>
      <c r="Q23" s="946">
        <v>0</v>
      </c>
      <c r="R23" s="946">
        <v>0</v>
      </c>
      <c r="S23" s="946">
        <v>3.98</v>
      </c>
    </row>
    <row r="24" spans="2:19" x14ac:dyDescent="0.2">
      <c r="B24" s="864">
        <v>19</v>
      </c>
      <c r="C24" s="869" t="s">
        <v>1922</v>
      </c>
      <c r="D24" s="940"/>
      <c r="E24" s="940"/>
      <c r="F24" s="940"/>
      <c r="G24" s="940"/>
      <c r="H24" s="940"/>
      <c r="I24" s="940"/>
      <c r="J24" s="940"/>
      <c r="K24" s="940"/>
      <c r="L24" s="864"/>
      <c r="M24" s="864"/>
      <c r="N24" s="864"/>
      <c r="O24" s="947"/>
      <c r="P24" s="946"/>
      <c r="Q24" s="946"/>
      <c r="R24" s="946"/>
      <c r="S24" s="946"/>
    </row>
    <row r="25" spans="2:19" x14ac:dyDescent="0.2">
      <c r="B25" s="864">
        <v>20</v>
      </c>
      <c r="C25" s="869" t="s">
        <v>1923</v>
      </c>
      <c r="D25" s="940">
        <v>19.78</v>
      </c>
      <c r="E25" s="940"/>
      <c r="F25" s="940"/>
      <c r="G25" s="940">
        <v>5.3511660000000003E-2</v>
      </c>
      <c r="H25" s="940">
        <v>0</v>
      </c>
      <c r="I25" s="940">
        <v>-6.6464920000000011E-2</v>
      </c>
      <c r="J25" s="940">
        <v>-1.03948E-3</v>
      </c>
      <c r="K25" s="940">
        <v>0</v>
      </c>
      <c r="L25" s="864"/>
      <c r="M25" s="864"/>
      <c r="N25" s="864"/>
      <c r="O25" s="946">
        <v>19.78</v>
      </c>
      <c r="P25" s="946">
        <v>0</v>
      </c>
      <c r="Q25" s="946">
        <v>0</v>
      </c>
      <c r="R25" s="946">
        <v>0</v>
      </c>
      <c r="S25" s="946">
        <v>3.79</v>
      </c>
    </row>
    <row r="26" spans="2:19" x14ac:dyDescent="0.2">
      <c r="B26" s="864">
        <v>21</v>
      </c>
      <c r="C26" s="869" t="s">
        <v>1924</v>
      </c>
      <c r="D26" s="940"/>
      <c r="E26" s="940"/>
      <c r="F26" s="940"/>
      <c r="G26" s="940"/>
      <c r="H26" s="940"/>
      <c r="I26" s="940"/>
      <c r="J26" s="940"/>
      <c r="K26" s="940"/>
      <c r="L26" s="864"/>
      <c r="M26" s="864"/>
      <c r="N26" s="864"/>
      <c r="O26" s="946"/>
      <c r="P26" s="946"/>
      <c r="Q26" s="946"/>
      <c r="R26" s="946"/>
      <c r="S26" s="946"/>
    </row>
    <row r="27" spans="2:19" x14ac:dyDescent="0.2">
      <c r="B27" s="864">
        <v>22</v>
      </c>
      <c r="C27" s="869" t="s">
        <v>1925</v>
      </c>
      <c r="D27" s="940">
        <v>5.95</v>
      </c>
      <c r="E27" s="940"/>
      <c r="F27" s="940"/>
      <c r="G27" s="940">
        <v>0.77714271000000013</v>
      </c>
      <c r="H27" s="940">
        <v>0</v>
      </c>
      <c r="I27" s="940">
        <v>-1.2022410000000002E-2</v>
      </c>
      <c r="J27" s="940">
        <v>-8.5693899999999996E-3</v>
      </c>
      <c r="K27" s="940">
        <v>0</v>
      </c>
      <c r="L27" s="864"/>
      <c r="M27" s="864"/>
      <c r="N27" s="864"/>
      <c r="O27" s="946">
        <v>5.17</v>
      </c>
      <c r="P27" s="946">
        <v>0.78</v>
      </c>
      <c r="Q27" s="946">
        <v>0</v>
      </c>
      <c r="R27" s="946">
        <v>0</v>
      </c>
      <c r="S27" s="946">
        <v>4.17</v>
      </c>
    </row>
    <row r="28" spans="2:19" x14ac:dyDescent="0.2">
      <c r="B28" s="864">
        <v>23</v>
      </c>
      <c r="C28" s="869" t="s">
        <v>1926</v>
      </c>
      <c r="D28" s="940">
        <v>29</v>
      </c>
      <c r="E28" s="940"/>
      <c r="F28" s="940"/>
      <c r="G28" s="940">
        <v>5.7292903600000011</v>
      </c>
      <c r="H28" s="940">
        <v>0</v>
      </c>
      <c r="I28" s="940">
        <v>-0.18989568999999995</v>
      </c>
      <c r="J28" s="940">
        <v>-7.1885290000000004E-2</v>
      </c>
      <c r="K28" s="940">
        <v>0</v>
      </c>
      <c r="L28" s="864"/>
      <c r="M28" s="864"/>
      <c r="N28" s="864"/>
      <c r="O28" s="946">
        <v>9.11</v>
      </c>
      <c r="P28" s="946">
        <v>16.75</v>
      </c>
      <c r="Q28" s="946">
        <v>3.14</v>
      </c>
      <c r="R28" s="946">
        <v>0</v>
      </c>
      <c r="S28" s="946">
        <v>6.57</v>
      </c>
    </row>
    <row r="29" spans="2:19" x14ac:dyDescent="0.2">
      <c r="B29" s="864">
        <v>24</v>
      </c>
      <c r="C29" s="869" t="s">
        <v>1927</v>
      </c>
      <c r="D29" s="940">
        <v>0.02</v>
      </c>
      <c r="E29" s="940"/>
      <c r="F29" s="940"/>
      <c r="G29" s="940">
        <v>0</v>
      </c>
      <c r="H29" s="940">
        <v>0</v>
      </c>
      <c r="I29" s="940">
        <v>-2.639E-5</v>
      </c>
      <c r="J29" s="940">
        <v>0</v>
      </c>
      <c r="K29" s="940">
        <v>0</v>
      </c>
      <c r="L29" s="864"/>
      <c r="M29" s="864"/>
      <c r="N29" s="864"/>
      <c r="O29" s="946">
        <v>0.02</v>
      </c>
      <c r="P29" s="946">
        <v>0</v>
      </c>
      <c r="Q29" s="946">
        <v>0</v>
      </c>
      <c r="R29" s="946">
        <v>0</v>
      </c>
      <c r="S29" s="946">
        <v>2.35</v>
      </c>
    </row>
    <row r="30" spans="2:19" x14ac:dyDescent="0.2">
      <c r="B30" s="864">
        <v>25</v>
      </c>
      <c r="C30" s="869" t="s">
        <v>1928</v>
      </c>
      <c r="D30" s="940">
        <v>8.3000000000000007</v>
      </c>
      <c r="E30" s="940"/>
      <c r="F30" s="940"/>
      <c r="G30" s="940">
        <v>0.33336525000000006</v>
      </c>
      <c r="H30" s="940">
        <v>1.373394E-2</v>
      </c>
      <c r="I30" s="940">
        <v>-2.5287809999999994E-2</v>
      </c>
      <c r="J30" s="940">
        <v>-3.8370599999999998E-3</v>
      </c>
      <c r="K30" s="940">
        <v>-5.4587799999999999E-3</v>
      </c>
      <c r="L30" s="864"/>
      <c r="M30" s="864"/>
      <c r="N30" s="864"/>
      <c r="O30" s="946">
        <v>6.55</v>
      </c>
      <c r="P30" s="946">
        <v>1.75</v>
      </c>
      <c r="Q30" s="946">
        <v>0</v>
      </c>
      <c r="R30" s="946">
        <v>0</v>
      </c>
      <c r="S30" s="946">
        <v>4.55</v>
      </c>
    </row>
    <row r="31" spans="2:19" x14ac:dyDescent="0.2">
      <c r="B31" s="864">
        <v>26</v>
      </c>
      <c r="C31" s="869" t="s">
        <v>1929</v>
      </c>
      <c r="D31" s="940">
        <v>0.61</v>
      </c>
      <c r="E31" s="940"/>
      <c r="F31" s="940"/>
      <c r="G31" s="940">
        <v>0.60486284999999995</v>
      </c>
      <c r="H31" s="940">
        <v>0</v>
      </c>
      <c r="I31" s="940">
        <v>-2.4477469999999998E-2</v>
      </c>
      <c r="J31" s="940">
        <v>-2.4469999999999995E-2</v>
      </c>
      <c r="K31" s="940">
        <v>0</v>
      </c>
      <c r="L31" s="864"/>
      <c r="M31" s="864"/>
      <c r="N31" s="864"/>
      <c r="O31" s="946">
        <v>0.31</v>
      </c>
      <c r="P31" s="946">
        <v>0.3</v>
      </c>
      <c r="Q31" s="946">
        <v>0</v>
      </c>
      <c r="R31" s="946">
        <v>0</v>
      </c>
      <c r="S31" s="946">
        <v>5.28</v>
      </c>
    </row>
    <row r="32" spans="2:19" x14ac:dyDescent="0.2">
      <c r="B32" s="864">
        <v>27</v>
      </c>
      <c r="C32" s="869" t="s">
        <v>1930</v>
      </c>
      <c r="D32" s="940">
        <v>1.22</v>
      </c>
      <c r="E32" s="940"/>
      <c r="F32" s="940"/>
      <c r="G32" s="940">
        <v>0.48382739000000002</v>
      </c>
      <c r="H32" s="940">
        <v>0</v>
      </c>
      <c r="I32" s="940">
        <v>-1.3455070000000001E-2</v>
      </c>
      <c r="J32" s="940">
        <v>-7.0606200000000001E-3</v>
      </c>
      <c r="K32" s="940">
        <v>0</v>
      </c>
      <c r="L32" s="864"/>
      <c r="M32" s="864"/>
      <c r="N32" s="864"/>
      <c r="O32" s="946">
        <v>0.42</v>
      </c>
      <c r="P32" s="946">
        <v>0.8</v>
      </c>
      <c r="Q32" s="946">
        <v>0</v>
      </c>
      <c r="R32" s="946">
        <v>0</v>
      </c>
      <c r="S32" s="946">
        <v>5.52</v>
      </c>
    </row>
    <row r="33" spans="2:19" x14ac:dyDescent="0.2">
      <c r="B33" s="864">
        <v>28</v>
      </c>
      <c r="C33" s="869" t="s">
        <v>1931</v>
      </c>
      <c r="D33" s="940">
        <v>1.92</v>
      </c>
      <c r="E33" s="940"/>
      <c r="F33" s="940"/>
      <c r="G33" s="940">
        <v>0.32502211999999997</v>
      </c>
      <c r="H33" s="940">
        <v>0</v>
      </c>
      <c r="I33" s="940">
        <v>-3.1294999999999995E-3</v>
      </c>
      <c r="J33" s="940">
        <v>-1.3296999999999998E-3</v>
      </c>
      <c r="K33" s="940">
        <v>0</v>
      </c>
      <c r="L33" s="864"/>
      <c r="M33" s="864"/>
      <c r="N33" s="864"/>
      <c r="O33" s="946">
        <v>1.91</v>
      </c>
      <c r="P33" s="946">
        <v>0.01</v>
      </c>
      <c r="Q33" s="946">
        <v>0</v>
      </c>
      <c r="R33" s="946">
        <v>0</v>
      </c>
      <c r="S33" s="946">
        <v>1.98</v>
      </c>
    </row>
    <row r="34" spans="2:19" x14ac:dyDescent="0.2">
      <c r="B34" s="864">
        <v>29</v>
      </c>
      <c r="C34" s="869" t="s">
        <v>1932</v>
      </c>
      <c r="D34" s="940">
        <v>9.2507899099999999</v>
      </c>
      <c r="E34" s="940"/>
      <c r="F34" s="940"/>
      <c r="G34" s="940">
        <v>5.5929039999999999E-2</v>
      </c>
      <c r="H34" s="940">
        <v>0</v>
      </c>
      <c r="I34" s="940">
        <v>-2.0517480000000005E-2</v>
      </c>
      <c r="J34" s="940">
        <v>-1.5843299999999999E-3</v>
      </c>
      <c r="K34" s="940">
        <v>0</v>
      </c>
      <c r="L34" s="864"/>
      <c r="M34" s="864"/>
      <c r="N34" s="864"/>
      <c r="O34" s="946">
        <v>9.24</v>
      </c>
      <c r="P34" s="946">
        <v>0.01</v>
      </c>
      <c r="Q34" s="946">
        <v>0</v>
      </c>
      <c r="R34" s="946">
        <v>0</v>
      </c>
      <c r="S34" s="946">
        <v>2.25</v>
      </c>
    </row>
    <row r="35" spans="2:19" x14ac:dyDescent="0.2">
      <c r="B35" s="864">
        <v>30</v>
      </c>
      <c r="C35" s="869" t="s">
        <v>1933</v>
      </c>
      <c r="D35" s="940">
        <v>3.2165487399999999</v>
      </c>
      <c r="E35" s="940"/>
      <c r="F35" s="940"/>
      <c r="G35" s="940">
        <v>2.8703019799999998</v>
      </c>
      <c r="H35" s="940">
        <v>0</v>
      </c>
      <c r="I35" s="940">
        <v>-1.8053129999999997E-2</v>
      </c>
      <c r="J35" s="940">
        <v>-1.7601909999999995E-2</v>
      </c>
      <c r="K35" s="940">
        <v>0</v>
      </c>
      <c r="L35" s="864"/>
      <c r="M35" s="864"/>
      <c r="N35" s="864"/>
      <c r="O35" s="946">
        <v>0.39</v>
      </c>
      <c r="P35" s="946">
        <v>2.83</v>
      </c>
      <c r="Q35" s="946">
        <v>0</v>
      </c>
      <c r="R35" s="946">
        <v>0</v>
      </c>
      <c r="S35" s="946">
        <v>9.33</v>
      </c>
    </row>
    <row r="36" spans="2:19" x14ac:dyDescent="0.2">
      <c r="B36" s="864">
        <v>31</v>
      </c>
      <c r="C36" s="869" t="s">
        <v>1934</v>
      </c>
      <c r="D36" s="940">
        <v>1.0956569</v>
      </c>
      <c r="E36" s="940"/>
      <c r="F36" s="940"/>
      <c r="G36" s="940">
        <v>0.58964506999999988</v>
      </c>
      <c r="H36" s="940">
        <v>0</v>
      </c>
      <c r="I36" s="940">
        <v>-4.1812089999999996E-2</v>
      </c>
      <c r="J36" s="940">
        <v>-4.0940999999999998E-2</v>
      </c>
      <c r="K36" s="940">
        <v>0</v>
      </c>
      <c r="L36" s="864"/>
      <c r="M36" s="864"/>
      <c r="N36" s="864"/>
      <c r="O36" s="946">
        <v>0.83</v>
      </c>
      <c r="P36" s="946">
        <v>0.27</v>
      </c>
      <c r="Q36" s="946">
        <v>0</v>
      </c>
      <c r="R36" s="946">
        <v>0</v>
      </c>
      <c r="S36" s="946">
        <v>4.5599999999999996</v>
      </c>
    </row>
    <row r="37" spans="2:19" x14ac:dyDescent="0.2">
      <c r="B37" s="864">
        <v>32</v>
      </c>
      <c r="C37" s="869" t="s">
        <v>1935</v>
      </c>
      <c r="D37" s="940">
        <v>0.96172318000000012</v>
      </c>
      <c r="E37" s="940"/>
      <c r="F37" s="940"/>
      <c r="G37" s="940">
        <v>6.3181499999999988E-2</v>
      </c>
      <c r="H37" s="940">
        <v>0</v>
      </c>
      <c r="I37" s="940">
        <v>-6.5247899999999999E-3</v>
      </c>
      <c r="J37" s="940">
        <v>-1.8984599999999998E-3</v>
      </c>
      <c r="K37" s="940">
        <v>0</v>
      </c>
      <c r="L37" s="864"/>
      <c r="M37" s="864"/>
      <c r="N37" s="864"/>
      <c r="O37" s="946">
        <v>0.89</v>
      </c>
      <c r="P37" s="946">
        <v>7.0000000000000007E-2</v>
      </c>
      <c r="Q37" s="946">
        <v>0</v>
      </c>
      <c r="R37" s="946">
        <v>0</v>
      </c>
      <c r="S37" s="946">
        <v>4.25</v>
      </c>
    </row>
    <row r="38" spans="2:19" x14ac:dyDescent="0.2">
      <c r="B38" s="864">
        <v>33</v>
      </c>
      <c r="C38" s="869" t="s">
        <v>1936</v>
      </c>
      <c r="D38" s="940">
        <v>1.1299999999999999</v>
      </c>
      <c r="E38" s="940"/>
      <c r="F38" s="940"/>
      <c r="G38" s="940">
        <v>0.15227545000000001</v>
      </c>
      <c r="H38" s="940">
        <v>0</v>
      </c>
      <c r="I38" s="940">
        <v>-7.1289300000000003E-3</v>
      </c>
      <c r="J38" s="940">
        <v>-5.6056499999999993E-3</v>
      </c>
      <c r="K38" s="940">
        <v>0</v>
      </c>
      <c r="L38" s="864"/>
      <c r="M38" s="864"/>
      <c r="N38" s="864"/>
      <c r="O38" s="946">
        <v>0.99</v>
      </c>
      <c r="P38" s="946">
        <v>0.14000000000000001</v>
      </c>
      <c r="Q38" s="946">
        <v>0</v>
      </c>
      <c r="R38" s="946">
        <v>0</v>
      </c>
      <c r="S38" s="946">
        <v>4.5199999999999996</v>
      </c>
    </row>
    <row r="39" spans="2:19" x14ac:dyDescent="0.2">
      <c r="B39" s="864">
        <v>34</v>
      </c>
      <c r="C39" s="868" t="s">
        <v>1937</v>
      </c>
      <c r="D39" s="936">
        <v>93.47999999999999</v>
      </c>
      <c r="E39" s="936">
        <v>2.2200000000000002</v>
      </c>
      <c r="F39" s="936">
        <v>0</v>
      </c>
      <c r="G39" s="936">
        <v>1.3</v>
      </c>
      <c r="H39" s="936">
        <v>0</v>
      </c>
      <c r="I39" s="936">
        <v>-0.31609050999999999</v>
      </c>
      <c r="J39" s="936">
        <v>-2.5866319999999998E-2</v>
      </c>
      <c r="K39" s="936">
        <v>0</v>
      </c>
      <c r="L39" s="864"/>
      <c r="M39" s="864"/>
      <c r="N39" s="864"/>
      <c r="O39" s="945">
        <v>85.4</v>
      </c>
      <c r="P39" s="945">
        <v>8.08</v>
      </c>
      <c r="Q39" s="945">
        <v>0</v>
      </c>
      <c r="R39" s="945">
        <v>0</v>
      </c>
      <c r="S39" s="945">
        <v>2.59</v>
      </c>
    </row>
    <row r="40" spans="2:19" x14ac:dyDescent="0.2">
      <c r="B40" s="864">
        <v>35</v>
      </c>
      <c r="C40" s="870" t="s">
        <v>1938</v>
      </c>
      <c r="D40" s="942">
        <v>0.11</v>
      </c>
      <c r="E40" s="931"/>
      <c r="F40" s="931"/>
      <c r="G40" s="931">
        <v>0</v>
      </c>
      <c r="H40" s="931">
        <v>0</v>
      </c>
      <c r="I40" s="931">
        <v>0</v>
      </c>
      <c r="J40" s="931">
        <v>0</v>
      </c>
      <c r="K40" s="931">
        <v>0</v>
      </c>
      <c r="L40" s="864"/>
      <c r="M40" s="864"/>
      <c r="N40" s="864"/>
      <c r="O40" s="946">
        <v>0.11</v>
      </c>
      <c r="P40" s="946">
        <v>0</v>
      </c>
      <c r="Q40" s="946">
        <v>0</v>
      </c>
      <c r="R40" s="946">
        <v>0</v>
      </c>
      <c r="S40" s="946">
        <v>5</v>
      </c>
    </row>
    <row r="41" spans="2:19" x14ac:dyDescent="0.2">
      <c r="B41" s="864">
        <v>36</v>
      </c>
      <c r="C41" s="870" t="s">
        <v>1939</v>
      </c>
      <c r="D41" s="943">
        <v>37.03</v>
      </c>
      <c r="E41" s="933"/>
      <c r="F41" s="933"/>
      <c r="G41" s="943">
        <v>1.29</v>
      </c>
      <c r="H41" s="943">
        <v>0</v>
      </c>
      <c r="I41" s="943">
        <v>-0.09</v>
      </c>
      <c r="J41" s="943">
        <v>-2.5795729999999999E-2</v>
      </c>
      <c r="K41" s="943">
        <v>0</v>
      </c>
      <c r="L41" s="864"/>
      <c r="M41" s="864"/>
      <c r="N41" s="864"/>
      <c r="O41" s="946">
        <v>33.04</v>
      </c>
      <c r="P41" s="946">
        <v>3.99</v>
      </c>
      <c r="Q41" s="946">
        <v>0</v>
      </c>
      <c r="R41" s="946">
        <v>0</v>
      </c>
      <c r="S41" s="946">
        <v>5.43</v>
      </c>
    </row>
    <row r="42" spans="2:19" x14ac:dyDescent="0.2">
      <c r="B42" s="864">
        <v>37</v>
      </c>
      <c r="C42" s="870" t="s">
        <v>1940</v>
      </c>
      <c r="D42" s="943">
        <v>56.18</v>
      </c>
      <c r="E42" s="940">
        <v>2.2200000000000002</v>
      </c>
      <c r="F42" s="940"/>
      <c r="G42" s="940">
        <v>0.01</v>
      </c>
      <c r="H42" s="940">
        <v>0</v>
      </c>
      <c r="I42" s="940">
        <v>-0.22609050999999999</v>
      </c>
      <c r="J42" s="940">
        <v>-7.059E-5</v>
      </c>
      <c r="K42" s="940">
        <v>0</v>
      </c>
      <c r="L42" s="864"/>
      <c r="M42" s="864"/>
      <c r="N42" s="864"/>
      <c r="O42" s="946">
        <v>52.25</v>
      </c>
      <c r="P42" s="946">
        <v>3.93</v>
      </c>
      <c r="Q42" s="946">
        <v>0</v>
      </c>
      <c r="R42" s="946">
        <v>0</v>
      </c>
      <c r="S42" s="946">
        <v>0.69</v>
      </c>
    </row>
    <row r="43" spans="2:19" x14ac:dyDescent="0.2">
      <c r="B43" s="864">
        <v>38</v>
      </c>
      <c r="C43" s="870" t="s">
        <v>1941</v>
      </c>
      <c r="D43" s="943">
        <v>0.16</v>
      </c>
      <c r="E43" s="940"/>
      <c r="F43" s="940"/>
      <c r="G43" s="940">
        <v>0</v>
      </c>
      <c r="H43" s="940">
        <v>0</v>
      </c>
      <c r="I43" s="940">
        <v>0</v>
      </c>
      <c r="J43" s="940">
        <v>0</v>
      </c>
      <c r="K43" s="940">
        <v>0</v>
      </c>
      <c r="L43" s="864"/>
      <c r="M43" s="864"/>
      <c r="N43" s="864"/>
      <c r="O43" s="946">
        <v>0</v>
      </c>
      <c r="P43" s="946">
        <v>0.16</v>
      </c>
      <c r="Q43" s="946">
        <v>0</v>
      </c>
      <c r="R43" s="946">
        <v>0</v>
      </c>
      <c r="S43" s="946">
        <v>9.98</v>
      </c>
    </row>
    <row r="44" spans="2:19" x14ac:dyDescent="0.2">
      <c r="B44" s="864">
        <v>39</v>
      </c>
      <c r="C44" s="868" t="s">
        <v>1942</v>
      </c>
      <c r="D44" s="936">
        <v>29.403718060000003</v>
      </c>
      <c r="E44" s="936"/>
      <c r="F44" s="936"/>
      <c r="G44" s="936">
        <v>8.9566779999999999E-2</v>
      </c>
      <c r="H44" s="936">
        <v>0</v>
      </c>
      <c r="I44" s="936">
        <v>-0.27490871000000006</v>
      </c>
      <c r="J44" s="936">
        <v>-1.0243699999999999E-3</v>
      </c>
      <c r="K44" s="936">
        <v>0</v>
      </c>
      <c r="L44" s="864"/>
      <c r="M44" s="864"/>
      <c r="N44" s="864"/>
      <c r="O44" s="945">
        <v>4.2300000000000004</v>
      </c>
      <c r="P44" s="945">
        <v>24.94</v>
      </c>
      <c r="Q44" s="945">
        <v>0.23</v>
      </c>
      <c r="R44" s="945">
        <v>0</v>
      </c>
      <c r="S44" s="945">
        <v>6.51</v>
      </c>
    </row>
    <row r="45" spans="2:19" x14ac:dyDescent="0.2">
      <c r="B45" s="864">
        <v>40</v>
      </c>
      <c r="C45" s="868" t="s">
        <v>1943</v>
      </c>
      <c r="D45" s="936">
        <v>111.65726184000006</v>
      </c>
      <c r="E45" s="936">
        <v>0</v>
      </c>
      <c r="F45" s="936">
        <v>0</v>
      </c>
      <c r="G45" s="936">
        <v>5.243243050000002</v>
      </c>
      <c r="H45" s="936">
        <v>5.8271529999999995E-2</v>
      </c>
      <c r="I45" s="936">
        <v>-1.7162096800000017</v>
      </c>
      <c r="J45" s="936">
        <v>-0.13538182000000004</v>
      </c>
      <c r="K45" s="936">
        <v>-1.8478519999999998E-2</v>
      </c>
      <c r="L45" s="864"/>
      <c r="M45" s="864"/>
      <c r="N45" s="864"/>
      <c r="O45" s="945">
        <v>105.72999999999999</v>
      </c>
      <c r="P45" s="945">
        <v>5.93</v>
      </c>
      <c r="Q45" s="945">
        <v>0</v>
      </c>
      <c r="R45" s="945">
        <v>0</v>
      </c>
      <c r="S45" s="945">
        <v>3.92</v>
      </c>
    </row>
    <row r="46" spans="2:19" x14ac:dyDescent="0.2">
      <c r="B46" s="864">
        <v>41</v>
      </c>
      <c r="C46" s="870" t="s">
        <v>1944</v>
      </c>
      <c r="D46" s="940">
        <v>88.597415390000052</v>
      </c>
      <c r="E46" s="940"/>
      <c r="F46" s="940"/>
      <c r="G46" s="940">
        <v>2.6870322800000022</v>
      </c>
      <c r="H46" s="940">
        <v>2.7297699999999999E-3</v>
      </c>
      <c r="I46" s="940">
        <v>-1.3791931500000014</v>
      </c>
      <c r="J46" s="940">
        <v>-3.3524850000000009E-2</v>
      </c>
      <c r="K46" s="940">
        <v>-1.03293E-3</v>
      </c>
      <c r="L46" s="864"/>
      <c r="M46" s="864"/>
      <c r="N46" s="864"/>
      <c r="O46" s="946">
        <v>84.74</v>
      </c>
      <c r="P46" s="946">
        <v>3.86</v>
      </c>
      <c r="Q46" s="946">
        <v>0</v>
      </c>
      <c r="R46" s="946">
        <v>0</v>
      </c>
      <c r="S46" s="946">
        <v>3.77</v>
      </c>
    </row>
    <row r="47" spans="2:19" x14ac:dyDescent="0.2">
      <c r="B47" s="864">
        <v>42</v>
      </c>
      <c r="C47" s="870" t="s">
        <v>1945</v>
      </c>
      <c r="D47" s="940">
        <v>15.739664839999996</v>
      </c>
      <c r="E47" s="940"/>
      <c r="F47" s="940"/>
      <c r="G47" s="940">
        <v>1.1383802899999995</v>
      </c>
      <c r="H47" s="940">
        <v>1.017294E-2</v>
      </c>
      <c r="I47" s="940">
        <v>-0.22873579000000016</v>
      </c>
      <c r="J47" s="940">
        <v>-3.2614299999999992E-2</v>
      </c>
      <c r="K47" s="940">
        <v>-1.7530999999999998E-3</v>
      </c>
      <c r="L47" s="864"/>
      <c r="M47" s="864"/>
      <c r="N47" s="864"/>
      <c r="O47" s="946">
        <v>15.35</v>
      </c>
      <c r="P47" s="946">
        <v>0.39</v>
      </c>
      <c r="Q47" s="946">
        <v>0</v>
      </c>
      <c r="R47" s="946">
        <v>0</v>
      </c>
      <c r="S47" s="946">
        <v>4.3099999999999996</v>
      </c>
    </row>
    <row r="48" spans="2:19" x14ac:dyDescent="0.2">
      <c r="B48" s="864">
        <v>43</v>
      </c>
      <c r="C48" s="870" t="s">
        <v>1946</v>
      </c>
      <c r="D48" s="940">
        <v>7.3201816100000006</v>
      </c>
      <c r="E48" s="940"/>
      <c r="F48" s="940"/>
      <c r="G48" s="940">
        <v>1.4178304799999999</v>
      </c>
      <c r="H48" s="940">
        <v>4.5368819999999997E-2</v>
      </c>
      <c r="I48" s="940">
        <v>-0.10828074000000001</v>
      </c>
      <c r="J48" s="940">
        <v>-6.9242670000000034E-2</v>
      </c>
      <c r="K48" s="940">
        <v>-1.569249E-2</v>
      </c>
      <c r="L48" s="864"/>
      <c r="M48" s="864"/>
      <c r="N48" s="864"/>
      <c r="O48" s="946">
        <v>5.64</v>
      </c>
      <c r="P48" s="946">
        <v>1.68</v>
      </c>
      <c r="Q48" s="946">
        <v>0</v>
      </c>
      <c r="R48" s="946">
        <v>0</v>
      </c>
      <c r="S48" s="946">
        <v>5</v>
      </c>
    </row>
    <row r="49" spans="1:19" x14ac:dyDescent="0.2">
      <c r="B49" s="864">
        <v>44</v>
      </c>
      <c r="C49" s="868" t="s">
        <v>1947</v>
      </c>
      <c r="D49" s="936">
        <v>151.25</v>
      </c>
      <c r="E49" s="936">
        <v>63.86</v>
      </c>
      <c r="F49" s="936">
        <v>0</v>
      </c>
      <c r="G49" s="936">
        <v>6.6</v>
      </c>
      <c r="H49" s="936">
        <v>7.0000000000000007E-2</v>
      </c>
      <c r="I49" s="936">
        <v>-0.92</v>
      </c>
      <c r="J49" s="936">
        <v>-0.19</v>
      </c>
      <c r="K49" s="936">
        <v>-0.03</v>
      </c>
      <c r="L49" s="864"/>
      <c r="M49" s="864"/>
      <c r="N49" s="864"/>
      <c r="O49" s="945">
        <v>120.97</v>
      </c>
      <c r="P49" s="945">
        <v>30</v>
      </c>
      <c r="Q49" s="945">
        <v>0.28000000000000003</v>
      </c>
      <c r="R49" s="945">
        <v>0</v>
      </c>
      <c r="S49" s="945">
        <v>3.69</v>
      </c>
    </row>
    <row r="50" spans="1:19" x14ac:dyDescent="0.2">
      <c r="B50" s="864">
        <v>45</v>
      </c>
      <c r="C50" s="868" t="s">
        <v>1948</v>
      </c>
      <c r="D50" s="936">
        <v>25.522477849999984</v>
      </c>
      <c r="E50" s="936">
        <v>0</v>
      </c>
      <c r="F50" s="936">
        <v>0</v>
      </c>
      <c r="G50" s="936">
        <v>10.323171369999999</v>
      </c>
      <c r="H50" s="936">
        <v>1.2135399999999999E-3</v>
      </c>
      <c r="I50" s="936">
        <v>-0.69145605999999926</v>
      </c>
      <c r="J50" s="936">
        <v>-0.64907456999999946</v>
      </c>
      <c r="K50" s="936">
        <v>-4.6408999999999996E-4</v>
      </c>
      <c r="L50" s="864"/>
      <c r="M50" s="864"/>
      <c r="N50" s="864"/>
      <c r="O50" s="945">
        <v>13.639999999999999</v>
      </c>
      <c r="P50" s="945">
        <v>5.44</v>
      </c>
      <c r="Q50" s="945">
        <v>6.44</v>
      </c>
      <c r="R50" s="945">
        <v>0</v>
      </c>
      <c r="S50" s="945">
        <v>9.19</v>
      </c>
    </row>
    <row r="51" spans="1:19" x14ac:dyDescent="0.2">
      <c r="B51" s="864">
        <v>46</v>
      </c>
      <c r="C51" s="870" t="s">
        <v>1949</v>
      </c>
      <c r="D51" s="940">
        <v>12.475206129999991</v>
      </c>
      <c r="E51" s="940"/>
      <c r="F51" s="940"/>
      <c r="G51" s="940">
        <v>8.3188079399999992</v>
      </c>
      <c r="H51" s="940">
        <v>1.2135399999999999E-3</v>
      </c>
      <c r="I51" s="940">
        <v>-0.62935723999999937</v>
      </c>
      <c r="J51" s="940">
        <v>-0.61455567999999949</v>
      </c>
      <c r="K51" s="940">
        <v>-4.6408999999999996E-4</v>
      </c>
      <c r="L51" s="864"/>
      <c r="M51" s="864"/>
      <c r="N51" s="864"/>
      <c r="O51" s="946">
        <v>5.42</v>
      </c>
      <c r="P51" s="946">
        <v>0.61</v>
      </c>
      <c r="Q51" s="946">
        <v>6.44</v>
      </c>
      <c r="R51" s="946">
        <v>0</v>
      </c>
      <c r="S51" s="946">
        <v>12.61</v>
      </c>
    </row>
    <row r="52" spans="1:19" x14ac:dyDescent="0.2">
      <c r="B52" s="864">
        <v>47</v>
      </c>
      <c r="C52" s="870" t="s">
        <v>1950</v>
      </c>
      <c r="D52" s="940">
        <v>0.77082541000000004</v>
      </c>
      <c r="E52" s="940"/>
      <c r="F52" s="940"/>
      <c r="G52" s="940">
        <v>0.15596841</v>
      </c>
      <c r="H52" s="940">
        <v>0</v>
      </c>
      <c r="I52" s="940">
        <v>-7.7100900000000002E-3</v>
      </c>
      <c r="J52" s="940">
        <v>-5.1334700000000002E-3</v>
      </c>
      <c r="K52" s="940">
        <v>0</v>
      </c>
      <c r="L52" s="864"/>
      <c r="M52" s="864"/>
      <c r="N52" s="864"/>
      <c r="O52" s="946">
        <v>0.77</v>
      </c>
      <c r="P52" s="946">
        <v>0</v>
      </c>
      <c r="Q52" s="946">
        <v>0</v>
      </c>
      <c r="R52" s="946">
        <v>0</v>
      </c>
      <c r="S52" s="946">
        <v>4.8</v>
      </c>
    </row>
    <row r="53" spans="1:19" x14ac:dyDescent="0.2">
      <c r="B53" s="864">
        <v>48</v>
      </c>
      <c r="C53" s="870" t="s">
        <v>1951</v>
      </c>
      <c r="D53" s="940">
        <v>2.5963269800000006</v>
      </c>
      <c r="E53" s="940"/>
      <c r="F53" s="940"/>
      <c r="G53" s="940">
        <v>0.2136335</v>
      </c>
      <c r="H53" s="940">
        <v>0</v>
      </c>
      <c r="I53" s="940">
        <v>-7.3639600000000001E-3</v>
      </c>
      <c r="J53" s="940">
        <v>-2.7475999999999998E-4</v>
      </c>
      <c r="K53" s="940">
        <v>0</v>
      </c>
      <c r="L53" s="864"/>
      <c r="M53" s="864"/>
      <c r="N53" s="864"/>
      <c r="O53" s="946">
        <v>2.0499999999999998</v>
      </c>
      <c r="P53" s="946">
        <v>0.55000000000000004</v>
      </c>
      <c r="Q53" s="946">
        <v>0</v>
      </c>
      <c r="R53" s="946">
        <v>0</v>
      </c>
      <c r="S53" s="946">
        <v>5.54</v>
      </c>
    </row>
    <row r="54" spans="1:19" x14ac:dyDescent="0.2">
      <c r="B54" s="864">
        <v>49</v>
      </c>
      <c r="C54" s="870" t="s">
        <v>1952</v>
      </c>
      <c r="D54" s="940">
        <v>9.4916659899999924</v>
      </c>
      <c r="E54" s="940"/>
      <c r="F54" s="940"/>
      <c r="G54" s="940">
        <v>1.5738597199999991</v>
      </c>
      <c r="H54" s="940">
        <v>0</v>
      </c>
      <c r="I54" s="940">
        <v>-4.5585059999999962E-2</v>
      </c>
      <c r="J54" s="940">
        <v>-2.8516569999999967E-2</v>
      </c>
      <c r="K54" s="940">
        <v>0</v>
      </c>
      <c r="L54" s="864"/>
      <c r="M54" s="864"/>
      <c r="N54" s="864"/>
      <c r="O54" s="946">
        <v>5.21</v>
      </c>
      <c r="P54" s="946">
        <v>4.28</v>
      </c>
      <c r="Q54" s="946">
        <v>0</v>
      </c>
      <c r="R54" s="946">
        <v>0</v>
      </c>
      <c r="S54" s="946">
        <v>6.15</v>
      </c>
    </row>
    <row r="55" spans="1:19" x14ac:dyDescent="0.2">
      <c r="B55" s="864">
        <v>50</v>
      </c>
      <c r="C55" s="870" t="s">
        <v>1953</v>
      </c>
      <c r="D55" s="940">
        <v>0.18845334000000002</v>
      </c>
      <c r="E55" s="940"/>
      <c r="F55" s="940"/>
      <c r="G55" s="940">
        <v>6.0901799999999999E-2</v>
      </c>
      <c r="H55" s="940">
        <v>0</v>
      </c>
      <c r="I55" s="940">
        <v>-1.4397100000000001E-3</v>
      </c>
      <c r="J55" s="940">
        <v>-5.9408999999999992E-4</v>
      </c>
      <c r="K55" s="940">
        <v>0</v>
      </c>
      <c r="L55" s="864"/>
      <c r="M55" s="864"/>
      <c r="N55" s="864"/>
      <c r="O55" s="946">
        <v>0.19</v>
      </c>
      <c r="P55" s="946">
        <v>0</v>
      </c>
      <c r="Q55" s="946">
        <v>0</v>
      </c>
      <c r="R55" s="946">
        <v>0</v>
      </c>
      <c r="S55" s="946">
        <v>3.78</v>
      </c>
    </row>
    <row r="56" spans="1:19" s="871" customFormat="1" x14ac:dyDescent="0.2">
      <c r="B56" s="864">
        <v>51</v>
      </c>
      <c r="C56" s="872" t="s">
        <v>1954</v>
      </c>
      <c r="D56" s="937">
        <v>35.333861099999993</v>
      </c>
      <c r="E56" s="937"/>
      <c r="F56" s="937"/>
      <c r="G56" s="937">
        <v>23.446353779999981</v>
      </c>
      <c r="H56" s="937">
        <v>4.3575870000000003E-2</v>
      </c>
      <c r="I56" s="937">
        <v>-1.5312645699999996</v>
      </c>
      <c r="J56" s="937">
        <v>-1.4630840599999995</v>
      </c>
      <c r="K56" s="937">
        <v>-1.0848769999999999E-2</v>
      </c>
      <c r="L56" s="873"/>
      <c r="M56" s="873"/>
      <c r="N56" s="873"/>
      <c r="O56" s="948">
        <v>34.42</v>
      </c>
      <c r="P56" s="948">
        <v>0.91</v>
      </c>
      <c r="Q56" s="949">
        <v>0</v>
      </c>
      <c r="R56" s="949">
        <v>0</v>
      </c>
      <c r="S56" s="949">
        <v>4.67</v>
      </c>
    </row>
    <row r="57" spans="1:19" x14ac:dyDescent="0.2">
      <c r="A57" s="874"/>
      <c r="B57" s="864">
        <v>52</v>
      </c>
      <c r="C57" s="868" t="s">
        <v>1955</v>
      </c>
      <c r="D57" s="936">
        <v>793.57802428000036</v>
      </c>
      <c r="E57" s="936"/>
      <c r="F57" s="936"/>
      <c r="G57" s="936">
        <v>34.576893080000005</v>
      </c>
      <c r="H57" s="936">
        <v>1.5575652499999999</v>
      </c>
      <c r="I57" s="936">
        <v>-2.7822298200000057</v>
      </c>
      <c r="J57" s="936">
        <v>-0.24662816000000007</v>
      </c>
      <c r="K57" s="936">
        <v>-0.24262645999999999</v>
      </c>
      <c r="L57" s="864"/>
      <c r="M57" s="864"/>
      <c r="N57" s="864"/>
      <c r="O57" s="945">
        <v>587.20000000000005</v>
      </c>
      <c r="P57" s="945">
        <v>142.08000000000001</v>
      </c>
      <c r="Q57" s="945">
        <v>53.26</v>
      </c>
      <c r="R57" s="945">
        <v>11.04</v>
      </c>
      <c r="S57" s="945">
        <v>5.82</v>
      </c>
    </row>
    <row r="58" spans="1:19" s="871" customFormat="1" x14ac:dyDescent="0.2">
      <c r="A58" s="874"/>
      <c r="B58" s="864">
        <v>53</v>
      </c>
      <c r="C58" s="875" t="s">
        <v>1956</v>
      </c>
      <c r="D58" s="938">
        <v>503.8441031499998</v>
      </c>
      <c r="E58" s="938">
        <v>0</v>
      </c>
      <c r="F58" s="938">
        <v>0</v>
      </c>
      <c r="G58" s="938">
        <v>57.082465330000005</v>
      </c>
      <c r="H58" s="938">
        <v>8.8432230000000001E-2</v>
      </c>
      <c r="I58" s="938">
        <v>-7.2208963300000306</v>
      </c>
      <c r="J58" s="938">
        <v>-2.7479609100000006</v>
      </c>
      <c r="K58" s="938">
        <v>-2.8165420000000004E-2</v>
      </c>
      <c r="L58" s="876"/>
      <c r="M58" s="876"/>
      <c r="N58" s="877"/>
      <c r="O58" s="950">
        <v>261.3</v>
      </c>
      <c r="P58" s="950">
        <v>207.94</v>
      </c>
      <c r="Q58" s="950">
        <v>34.58</v>
      </c>
      <c r="R58" s="950">
        <v>0.02</v>
      </c>
      <c r="S58" s="950">
        <v>6.26</v>
      </c>
    </row>
    <row r="59" spans="1:19" s="871" customFormat="1" x14ac:dyDescent="0.2">
      <c r="B59" s="864">
        <v>54</v>
      </c>
      <c r="C59" s="872" t="s">
        <v>1957</v>
      </c>
      <c r="D59" s="934">
        <v>128.77222830999997</v>
      </c>
      <c r="E59" s="934"/>
      <c r="F59" s="934"/>
      <c r="G59" s="934">
        <v>9.3365670999999999</v>
      </c>
      <c r="H59" s="934">
        <v>0</v>
      </c>
      <c r="I59" s="934">
        <v>-0.75801672000000009</v>
      </c>
      <c r="J59" s="934">
        <v>-0.15336782999999998</v>
      </c>
      <c r="K59" s="934">
        <v>0</v>
      </c>
      <c r="L59" s="878"/>
      <c r="M59" s="878"/>
      <c r="N59" s="878"/>
      <c r="O59" s="951">
        <v>53.24</v>
      </c>
      <c r="P59" s="951">
        <v>75.510000000000005</v>
      </c>
      <c r="Q59" s="951">
        <v>0</v>
      </c>
      <c r="R59" s="951">
        <v>0.02</v>
      </c>
      <c r="S59" s="951">
        <v>6.26</v>
      </c>
    </row>
    <row r="60" spans="1:19" s="871" customFormat="1" x14ac:dyDescent="0.2">
      <c r="B60" s="864">
        <v>55</v>
      </c>
      <c r="C60" s="879" t="s">
        <v>1958</v>
      </c>
      <c r="D60" s="934">
        <v>375.07187483999979</v>
      </c>
      <c r="E60" s="934"/>
      <c r="F60" s="934"/>
      <c r="G60" s="934">
        <v>47.745898230000009</v>
      </c>
      <c r="H60" s="934">
        <v>8.8432230000000001E-2</v>
      </c>
      <c r="I60" s="934">
        <v>-6.4628796100000301</v>
      </c>
      <c r="J60" s="934">
        <v>-2.5945930800000006</v>
      </c>
      <c r="K60" s="934">
        <v>-2.8165420000000004E-2</v>
      </c>
      <c r="L60" s="878"/>
      <c r="M60" s="878"/>
      <c r="N60" s="878"/>
      <c r="O60" s="951">
        <v>208.06</v>
      </c>
      <c r="P60" s="951">
        <v>132.43</v>
      </c>
      <c r="Q60" s="951">
        <v>34.58</v>
      </c>
      <c r="R60" s="951">
        <v>0</v>
      </c>
      <c r="S60" s="951">
        <v>6.26</v>
      </c>
    </row>
    <row r="61" spans="1:19" x14ac:dyDescent="0.2">
      <c r="B61" s="864">
        <v>56</v>
      </c>
      <c r="C61" s="880" t="s">
        <v>754</v>
      </c>
      <c r="D61" s="936">
        <v>1980.69</v>
      </c>
      <c r="E61" s="936">
        <v>66.08</v>
      </c>
      <c r="F61" s="936">
        <v>0</v>
      </c>
      <c r="G61" s="936">
        <v>170.54943539999999</v>
      </c>
      <c r="H61" s="936">
        <v>2.02006402</v>
      </c>
      <c r="I61" s="936">
        <v>-16.919627530000035</v>
      </c>
      <c r="J61" s="936">
        <v>-6.4276818999999996</v>
      </c>
      <c r="K61" s="936">
        <v>-0.37914826999999995</v>
      </c>
      <c r="L61" s="864"/>
      <c r="M61" s="864"/>
      <c r="N61" s="864"/>
      <c r="O61" s="946">
        <v>1405.9</v>
      </c>
      <c r="P61" s="946">
        <v>465.46999999999997</v>
      </c>
      <c r="Q61" s="946">
        <v>98.259999999999991</v>
      </c>
      <c r="R61" s="946">
        <v>11.059999999999999</v>
      </c>
      <c r="S61" s="946">
        <v>5.44</v>
      </c>
    </row>
    <row r="62" spans="1:19" x14ac:dyDescent="0.2">
      <c r="C62" s="881" t="s">
        <v>1959</v>
      </c>
      <c r="D62" s="882"/>
      <c r="E62" s="882"/>
      <c r="F62" s="882"/>
      <c r="G62" s="882"/>
      <c r="H62" s="882"/>
      <c r="I62" s="882"/>
      <c r="J62" s="882"/>
      <c r="K62" s="882"/>
    </row>
    <row r="63" spans="1:19" x14ac:dyDescent="0.2">
      <c r="C63" s="883"/>
      <c r="D63" s="883"/>
      <c r="E63" s="883"/>
      <c r="F63" s="883"/>
      <c r="G63" s="883"/>
      <c r="H63" s="883"/>
      <c r="I63" s="883"/>
      <c r="J63" s="883"/>
      <c r="K63" s="883"/>
    </row>
    <row r="64" spans="1:19" ht="11.45" customHeight="1" x14ac:dyDescent="0.2">
      <c r="C64" s="884" t="s">
        <v>1960</v>
      </c>
      <c r="D64" s="885"/>
      <c r="E64" s="885"/>
      <c r="F64" s="885"/>
      <c r="G64" s="885"/>
      <c r="H64" s="885"/>
      <c r="I64" s="885"/>
      <c r="J64" s="885"/>
      <c r="K64" s="885"/>
    </row>
    <row r="65" spans="3:3" ht="127.5" x14ac:dyDescent="0.2">
      <c r="C65" s="886" t="s">
        <v>1961</v>
      </c>
    </row>
    <row r="67" spans="3:3" x14ac:dyDescent="0.2">
      <c r="C67" s="884" t="s">
        <v>2053</v>
      </c>
    </row>
    <row r="68" spans="3:3" x14ac:dyDescent="0.2">
      <c r="C68" s="853" t="s">
        <v>2054</v>
      </c>
    </row>
    <row r="69" spans="3:3" x14ac:dyDescent="0.2">
      <c r="C69" s="853" t="s">
        <v>2055</v>
      </c>
    </row>
    <row r="70" spans="3:3" x14ac:dyDescent="0.2">
      <c r="C70" s="853" t="s">
        <v>2056</v>
      </c>
    </row>
    <row r="71" spans="3:3" x14ac:dyDescent="0.2">
      <c r="C71" s="853" t="s">
        <v>2057</v>
      </c>
    </row>
  </sheetData>
  <mergeCells count="9">
    <mergeCell ref="Q4:Q5"/>
    <mergeCell ref="R4:R5"/>
    <mergeCell ref="S4:S5"/>
    <mergeCell ref="D4:H4"/>
    <mergeCell ref="I4:K4"/>
    <mergeCell ref="L4:M4"/>
    <mergeCell ref="N4:N5"/>
    <mergeCell ref="O4:O5"/>
    <mergeCell ref="P4:P5"/>
  </mergeCells>
  <pageMargins left="0.7" right="0.7" top="0.75" bottom="0.75" header="0.3" footer="0.3"/>
  <pageSetup paperSize="9" orientation="portrait" r:id="rId1"/>
  <headerFooter>
    <oddHeader>&amp;L&amp;"Calibri"&amp;12&amp;K000000EBA Regular Use&amp;1#</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82865-570C-4409-B639-81EC354DBCE5}">
  <dimension ref="B1:X20"/>
  <sheetViews>
    <sheetView zoomScale="90" zoomScaleNormal="90" workbookViewId="0">
      <selection activeCell="C23" sqref="C23"/>
    </sheetView>
  </sheetViews>
  <sheetFormatPr defaultColWidth="8.85546875" defaultRowHeight="15" x14ac:dyDescent="0.25"/>
  <cols>
    <col min="1" max="1" width="8.85546875" style="831"/>
    <col min="2" max="2" width="3" style="831" bestFit="1" customWidth="1"/>
    <col min="3" max="3" width="84.42578125" style="831" bestFit="1" customWidth="1"/>
    <col min="4" max="5" width="8.85546875" style="831"/>
    <col min="6" max="6" width="9.5703125" style="831" customWidth="1"/>
    <col min="7" max="8" width="8.85546875" style="831"/>
    <col min="9" max="9" width="10.42578125" style="831" customWidth="1"/>
    <col min="10" max="18" width="8.85546875" style="831"/>
    <col min="19" max="19" width="27.42578125" style="831" bestFit="1" customWidth="1"/>
    <col min="20" max="16384" width="8.85546875" style="831"/>
  </cols>
  <sheetData>
    <row r="1" spans="2:24" s="853" customFormat="1" ht="12.75" x14ac:dyDescent="0.2">
      <c r="D1" s="883"/>
      <c r="E1" s="883"/>
    </row>
    <row r="2" spans="2:24" s="853" customFormat="1" x14ac:dyDescent="0.25">
      <c r="C2" s="854" t="s">
        <v>1800</v>
      </c>
      <c r="D2" s="885"/>
      <c r="E2" s="883"/>
      <c r="F2" s="883"/>
      <c r="G2" s="883"/>
      <c r="H2" s="883"/>
      <c r="I2" s="883"/>
      <c r="J2" s="883"/>
      <c r="K2" s="883"/>
      <c r="L2" s="883"/>
      <c r="M2" s="883"/>
      <c r="N2" s="883"/>
      <c r="O2" s="883"/>
      <c r="P2" s="883"/>
      <c r="Q2" s="883"/>
      <c r="R2" s="883"/>
      <c r="S2" s="883"/>
      <c r="T2" s="883"/>
      <c r="U2" s="883"/>
      <c r="V2" s="883"/>
      <c r="W2" s="883"/>
      <c r="X2" s="883"/>
    </row>
    <row r="3" spans="2:24" s="853" customFormat="1" x14ac:dyDescent="0.25">
      <c r="C3" s="854"/>
      <c r="D3" s="885"/>
      <c r="E3" s="883"/>
      <c r="F3" s="883"/>
      <c r="G3" s="883"/>
      <c r="H3" s="883"/>
      <c r="I3" s="883"/>
      <c r="J3" s="883"/>
      <c r="K3" s="883"/>
      <c r="L3" s="883"/>
      <c r="M3" s="883"/>
      <c r="N3" s="883"/>
      <c r="O3" s="883"/>
      <c r="P3" s="883"/>
      <c r="Q3" s="883"/>
      <c r="R3" s="883"/>
      <c r="S3" s="883"/>
      <c r="T3" s="883"/>
      <c r="U3" s="883"/>
      <c r="V3" s="883"/>
      <c r="W3" s="883"/>
      <c r="X3" s="883"/>
    </row>
    <row r="4" spans="2:24" s="853" customFormat="1" ht="12.75" x14ac:dyDescent="0.2">
      <c r="D4" s="856" t="s">
        <v>7</v>
      </c>
      <c r="E4" s="856" t="s">
        <v>8</v>
      </c>
      <c r="F4" s="856" t="s">
        <v>9</v>
      </c>
      <c r="G4" s="856" t="s">
        <v>46</v>
      </c>
      <c r="H4" s="856" t="s">
        <v>47</v>
      </c>
      <c r="I4" s="856" t="s">
        <v>156</v>
      </c>
      <c r="J4" s="856" t="s">
        <v>157</v>
      </c>
      <c r="K4" s="856" t="s">
        <v>158</v>
      </c>
      <c r="L4" s="856" t="s">
        <v>159</v>
      </c>
      <c r="M4" s="856" t="s">
        <v>160</v>
      </c>
      <c r="N4" s="856" t="s">
        <v>161</v>
      </c>
      <c r="O4" s="856" t="s">
        <v>162</v>
      </c>
      <c r="P4" s="856" t="s">
        <v>163</v>
      </c>
      <c r="Q4" s="856" t="s">
        <v>758</v>
      </c>
      <c r="R4" s="856" t="s">
        <v>759</v>
      </c>
      <c r="S4" s="856" t="s">
        <v>760</v>
      </c>
    </row>
    <row r="5" spans="2:24" s="853" customFormat="1" ht="24" customHeight="1" x14ac:dyDescent="0.2">
      <c r="C5" s="859" t="s">
        <v>1962</v>
      </c>
      <c r="D5" s="1380" t="s">
        <v>1963</v>
      </c>
      <c r="E5" s="1381"/>
      <c r="F5" s="1381"/>
      <c r="G5" s="1381"/>
      <c r="H5" s="1381"/>
      <c r="I5" s="1381"/>
      <c r="J5" s="1381"/>
      <c r="K5" s="1381"/>
      <c r="L5" s="1381"/>
      <c r="M5" s="1381"/>
      <c r="N5" s="1381"/>
      <c r="O5" s="1381"/>
      <c r="P5" s="1381"/>
      <c r="Q5" s="1381"/>
      <c r="R5" s="1381"/>
      <c r="S5" s="1382"/>
      <c r="T5" s="887"/>
    </row>
    <row r="6" spans="2:24" s="853" customFormat="1" ht="24" customHeight="1" x14ac:dyDescent="0.2">
      <c r="C6" s="861"/>
      <c r="D6" s="888"/>
      <c r="E6" s="1383" t="s">
        <v>1964</v>
      </c>
      <c r="F6" s="1384"/>
      <c r="G6" s="1384"/>
      <c r="H6" s="1384"/>
      <c r="I6" s="1384"/>
      <c r="J6" s="1384"/>
      <c r="K6" s="1383" t="s">
        <v>1965</v>
      </c>
      <c r="L6" s="1384"/>
      <c r="M6" s="1384"/>
      <c r="N6" s="1384"/>
      <c r="O6" s="1384"/>
      <c r="P6" s="1384"/>
      <c r="Q6" s="1385"/>
      <c r="R6" s="1380" t="s">
        <v>1966</v>
      </c>
      <c r="S6" s="1382"/>
      <c r="T6" s="887"/>
    </row>
    <row r="7" spans="2:24" s="853" customFormat="1" ht="43.7" customHeight="1" x14ac:dyDescent="0.2">
      <c r="C7" s="889"/>
      <c r="D7" s="890"/>
      <c r="E7" s="891" t="s">
        <v>1967</v>
      </c>
      <c r="F7" s="891" t="s">
        <v>1968</v>
      </c>
      <c r="G7" s="891" t="s">
        <v>1969</v>
      </c>
      <c r="H7" s="891" t="s">
        <v>1970</v>
      </c>
      <c r="I7" s="891" t="s">
        <v>1971</v>
      </c>
      <c r="J7" s="891" t="s">
        <v>1972</v>
      </c>
      <c r="K7" s="890" t="s">
        <v>1973</v>
      </c>
      <c r="L7" s="890" t="s">
        <v>1974</v>
      </c>
      <c r="M7" s="890" t="s">
        <v>1975</v>
      </c>
      <c r="N7" s="890" t="s">
        <v>1976</v>
      </c>
      <c r="O7" s="890" t="s">
        <v>1977</v>
      </c>
      <c r="P7" s="890" t="s">
        <v>1978</v>
      </c>
      <c r="Q7" s="890" t="s">
        <v>1979</v>
      </c>
      <c r="R7" s="892"/>
      <c r="S7" s="893" t="s">
        <v>1980</v>
      </c>
      <c r="T7" s="887"/>
    </row>
    <row r="8" spans="2:24" s="853" customFormat="1" ht="12.75" x14ac:dyDescent="0.2">
      <c r="B8" s="856">
        <v>1</v>
      </c>
      <c r="C8" s="894" t="s">
        <v>1981</v>
      </c>
      <c r="D8" s="890">
        <f>SUM(D9:D10)</f>
        <v>2429.1400000000003</v>
      </c>
      <c r="E8" s="891"/>
      <c r="F8" s="891"/>
      <c r="G8" s="891"/>
      <c r="H8" s="891"/>
      <c r="I8" s="891"/>
      <c r="J8" s="891"/>
      <c r="K8" s="890">
        <f>SUM(K9:K11)</f>
        <v>158.26999999999998</v>
      </c>
      <c r="L8" s="890">
        <f t="shared" ref="L8:Q8" si="0">SUM(L9:L11)</f>
        <v>213.9</v>
      </c>
      <c r="M8" s="890">
        <f t="shared" si="0"/>
        <v>170.03</v>
      </c>
      <c r="N8" s="890">
        <f t="shared" si="0"/>
        <v>141.63999999999999</v>
      </c>
      <c r="O8" s="890">
        <f t="shared" si="0"/>
        <v>130.57999999999998</v>
      </c>
      <c r="P8" s="890">
        <f t="shared" si="0"/>
        <v>36.65</v>
      </c>
      <c r="Q8" s="890">
        <f t="shared" si="0"/>
        <v>6.72</v>
      </c>
      <c r="R8" s="890">
        <f>SUM(R9:R11)</f>
        <v>1571.35</v>
      </c>
      <c r="S8" s="890"/>
      <c r="T8" s="887"/>
    </row>
    <row r="9" spans="2:24" s="853" customFormat="1" ht="12.75" x14ac:dyDescent="0.2">
      <c r="B9" s="856">
        <v>2</v>
      </c>
      <c r="C9" s="895" t="s">
        <v>1982</v>
      </c>
      <c r="D9" s="890">
        <v>1257.1300000000001</v>
      </c>
      <c r="E9" s="891"/>
      <c r="F9" s="891"/>
      <c r="G9" s="891"/>
      <c r="H9" s="891"/>
      <c r="I9" s="891"/>
      <c r="J9" s="891"/>
      <c r="K9" s="890">
        <v>52.75</v>
      </c>
      <c r="L9" s="890">
        <v>50.24</v>
      </c>
      <c r="M9" s="890">
        <v>51.35</v>
      </c>
      <c r="N9" s="890">
        <v>21.57</v>
      </c>
      <c r="O9" s="890">
        <v>3.25</v>
      </c>
      <c r="P9" s="890">
        <v>0.26</v>
      </c>
      <c r="Q9" s="890">
        <v>0</v>
      </c>
      <c r="R9" s="890">
        <f>D9-SUM(K9:Q9)</f>
        <v>1077.71</v>
      </c>
      <c r="S9" s="890"/>
      <c r="T9" s="887"/>
    </row>
    <row r="10" spans="2:24" s="853" customFormat="1" ht="12.75" x14ac:dyDescent="0.2">
      <c r="B10" s="856">
        <v>3</v>
      </c>
      <c r="C10" s="895" t="s">
        <v>1983</v>
      </c>
      <c r="D10" s="890">
        <v>1172.01</v>
      </c>
      <c r="E10" s="891"/>
      <c r="F10" s="891"/>
      <c r="G10" s="891"/>
      <c r="H10" s="891"/>
      <c r="I10" s="891"/>
      <c r="J10" s="891"/>
      <c r="K10" s="890">
        <v>105.52</v>
      </c>
      <c r="L10" s="890">
        <v>163.66</v>
      </c>
      <c r="M10" s="890">
        <v>118.68</v>
      </c>
      <c r="N10" s="890">
        <v>120.07</v>
      </c>
      <c r="O10" s="890">
        <v>127.33</v>
      </c>
      <c r="P10" s="890">
        <v>36.39</v>
      </c>
      <c r="Q10" s="890">
        <v>6.72</v>
      </c>
      <c r="R10" s="890">
        <f t="shared" ref="R10:R11" si="1">D10-SUM(K10:Q10)</f>
        <v>493.64</v>
      </c>
      <c r="S10" s="890"/>
      <c r="T10" s="887"/>
    </row>
    <row r="11" spans="2:24" s="853" customFormat="1" ht="12.75" x14ac:dyDescent="0.2">
      <c r="B11" s="856">
        <v>4</v>
      </c>
      <c r="C11" s="895" t="s">
        <v>1984</v>
      </c>
      <c r="D11" s="890"/>
      <c r="E11" s="891"/>
      <c r="F11" s="891"/>
      <c r="G11" s="891"/>
      <c r="H11" s="891"/>
      <c r="I11" s="891"/>
      <c r="J11" s="891"/>
      <c r="K11" s="890"/>
      <c r="L11" s="890"/>
      <c r="M11" s="890"/>
      <c r="N11" s="890"/>
      <c r="O11" s="890"/>
      <c r="P11" s="890"/>
      <c r="Q11" s="890"/>
      <c r="R11" s="890">
        <f t="shared" si="1"/>
        <v>0</v>
      </c>
      <c r="S11" s="890"/>
      <c r="T11" s="887"/>
    </row>
    <row r="12" spans="2:24" s="853" customFormat="1" ht="12.75" x14ac:dyDescent="0.2">
      <c r="B12" s="856">
        <v>5</v>
      </c>
      <c r="C12" s="896" t="s">
        <v>1985</v>
      </c>
      <c r="D12" s="890"/>
      <c r="E12" s="891"/>
      <c r="F12" s="891"/>
      <c r="G12" s="891"/>
      <c r="H12" s="891"/>
      <c r="I12" s="891"/>
      <c r="J12" s="891"/>
      <c r="K12" s="897"/>
      <c r="L12" s="897"/>
      <c r="M12" s="897"/>
      <c r="N12" s="897"/>
      <c r="O12" s="897"/>
      <c r="P12" s="897"/>
      <c r="Q12" s="897"/>
      <c r="R12" s="890"/>
      <c r="S12" s="890"/>
      <c r="T12" s="887"/>
    </row>
    <row r="13" spans="2:24" s="853" customFormat="1" ht="12.75" x14ac:dyDescent="0.2">
      <c r="B13" s="856">
        <v>6</v>
      </c>
      <c r="C13" s="894" t="s">
        <v>1986</v>
      </c>
      <c r="D13" s="890">
        <f>SUM(D14:D15)</f>
        <v>26.64</v>
      </c>
      <c r="E13" s="891"/>
      <c r="F13" s="891"/>
      <c r="G13" s="891"/>
      <c r="H13" s="891"/>
      <c r="I13" s="891"/>
      <c r="J13" s="891"/>
      <c r="K13" s="890">
        <f>SUM(K14:K16)</f>
        <v>0</v>
      </c>
      <c r="L13" s="890">
        <f t="shared" ref="L13:R13" si="2">SUM(L14:L16)</f>
        <v>0.35</v>
      </c>
      <c r="M13" s="890">
        <f t="shared" si="2"/>
        <v>0.42000000000000004</v>
      </c>
      <c r="N13" s="890">
        <f t="shared" si="2"/>
        <v>0.23</v>
      </c>
      <c r="O13" s="890">
        <f t="shared" si="2"/>
        <v>0.45</v>
      </c>
      <c r="P13" s="890">
        <f t="shared" si="2"/>
        <v>0.11</v>
      </c>
      <c r="Q13" s="890">
        <f t="shared" si="2"/>
        <v>0</v>
      </c>
      <c r="R13" s="890">
        <f t="shared" si="2"/>
        <v>25.08</v>
      </c>
      <c r="S13" s="890"/>
    </row>
    <row r="14" spans="2:24" x14ac:dyDescent="0.25">
      <c r="B14" s="856">
        <v>7</v>
      </c>
      <c r="C14" s="895" t="s">
        <v>1982</v>
      </c>
      <c r="D14" s="890">
        <v>22.3</v>
      </c>
      <c r="E14" s="891"/>
      <c r="F14" s="891"/>
      <c r="G14" s="891"/>
      <c r="H14" s="891"/>
      <c r="I14" s="891"/>
      <c r="J14" s="891"/>
      <c r="K14" s="890">
        <v>0</v>
      </c>
      <c r="L14" s="890">
        <v>0</v>
      </c>
      <c r="M14" s="890">
        <v>0.16</v>
      </c>
      <c r="N14" s="890">
        <v>0</v>
      </c>
      <c r="O14" s="890">
        <v>0</v>
      </c>
      <c r="P14" s="890">
        <v>0</v>
      </c>
      <c r="Q14" s="890">
        <v>0</v>
      </c>
      <c r="R14" s="890">
        <f>D14-SUM(K14:Q14)</f>
        <v>22.14</v>
      </c>
      <c r="S14" s="890"/>
    </row>
    <row r="15" spans="2:24" x14ac:dyDescent="0.25">
      <c r="B15" s="856">
        <v>8</v>
      </c>
      <c r="C15" s="895" t="s">
        <v>1983</v>
      </c>
      <c r="D15" s="890">
        <v>4.34</v>
      </c>
      <c r="E15" s="891"/>
      <c r="F15" s="891"/>
      <c r="G15" s="891"/>
      <c r="H15" s="891"/>
      <c r="I15" s="891"/>
      <c r="J15" s="891"/>
      <c r="K15" s="890">
        <v>0</v>
      </c>
      <c r="L15" s="890">
        <v>0.35</v>
      </c>
      <c r="M15" s="890">
        <v>0.26</v>
      </c>
      <c r="N15" s="890">
        <v>0.23</v>
      </c>
      <c r="O15" s="890">
        <v>0.45</v>
      </c>
      <c r="P15" s="890">
        <v>0.11</v>
      </c>
      <c r="Q15" s="890">
        <v>0</v>
      </c>
      <c r="R15" s="890">
        <f>D15-SUM(K15:Q15)</f>
        <v>2.9399999999999995</v>
      </c>
      <c r="S15" s="890"/>
    </row>
    <row r="16" spans="2:24" s="853" customFormat="1" ht="12.75" x14ac:dyDescent="0.2">
      <c r="B16" s="856">
        <v>9</v>
      </c>
      <c r="C16" s="895" t="s">
        <v>1984</v>
      </c>
      <c r="D16" s="890"/>
      <c r="E16" s="891"/>
      <c r="F16" s="891"/>
      <c r="G16" s="891"/>
      <c r="H16" s="891"/>
      <c r="I16" s="891"/>
      <c r="J16" s="891"/>
      <c r="K16" s="890"/>
      <c r="L16" s="890"/>
      <c r="M16" s="890"/>
      <c r="N16" s="890"/>
      <c r="O16" s="890"/>
      <c r="P16" s="890"/>
      <c r="Q16" s="890"/>
      <c r="R16" s="890"/>
      <c r="S16" s="890"/>
      <c r="T16" s="887"/>
    </row>
    <row r="17" spans="2:20" s="853" customFormat="1" ht="12.75" x14ac:dyDescent="0.2">
      <c r="B17" s="856">
        <v>10</v>
      </c>
      <c r="C17" s="896" t="s">
        <v>1985</v>
      </c>
      <c r="D17" s="890"/>
      <c r="E17" s="891"/>
      <c r="F17" s="891"/>
      <c r="G17" s="891"/>
      <c r="H17" s="891"/>
      <c r="I17" s="891"/>
      <c r="J17" s="891"/>
      <c r="K17" s="897"/>
      <c r="L17" s="897"/>
      <c r="M17" s="897"/>
      <c r="N17" s="897"/>
      <c r="O17" s="897"/>
      <c r="P17" s="897"/>
      <c r="Q17" s="897"/>
      <c r="R17" s="890"/>
      <c r="S17" s="890"/>
      <c r="T17" s="887"/>
    </row>
    <row r="19" spans="2:20" x14ac:dyDescent="0.25">
      <c r="C19" s="874" t="s">
        <v>2053</v>
      </c>
    </row>
    <row r="20" spans="2:20" x14ac:dyDescent="0.25">
      <c r="C20" s="874" t="s">
        <v>2058</v>
      </c>
    </row>
  </sheetData>
  <mergeCells count="4">
    <mergeCell ref="D5:S5"/>
    <mergeCell ref="E6:J6"/>
    <mergeCell ref="K6:Q6"/>
    <mergeCell ref="R6:S6"/>
  </mergeCells>
  <pageMargins left="0.7" right="0.7" top="0.75" bottom="0.75" header="0.3" footer="0.3"/>
  <pageSetup orientation="portrait" r:id="rId1"/>
  <headerFooter>
    <oddHeader>&amp;L&amp;"Calibri"&amp;12&amp;K000000EBA Regular Use&amp;1#</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1B741-A0DC-4AEF-94A4-79CAD815C122}">
  <sheetPr>
    <tabColor theme="0"/>
  </sheetPr>
  <dimension ref="B2:I112"/>
  <sheetViews>
    <sheetView zoomScale="70" zoomScaleNormal="70" workbookViewId="0">
      <selection activeCell="C3" sqref="C3:E3"/>
    </sheetView>
  </sheetViews>
  <sheetFormatPr defaultColWidth="22.42578125" defaultRowHeight="15" x14ac:dyDescent="0.25"/>
  <cols>
    <col min="1" max="1" width="22.42578125" style="831"/>
    <col min="2" max="2" width="3.42578125" style="831" bestFit="1" customWidth="1"/>
    <col min="3" max="3" width="30.85546875" style="831" customWidth="1"/>
    <col min="4" max="4" width="24.5703125" style="831" bestFit="1" customWidth="1"/>
    <col min="5" max="5" width="29.42578125" style="831" customWidth="1"/>
    <col min="6" max="6" width="26.5703125" style="831" customWidth="1"/>
    <col min="7" max="7" width="22.42578125" style="831"/>
    <col min="8" max="8" width="32.42578125" style="831" customWidth="1"/>
    <col min="9" max="10" width="26.42578125" style="831" customWidth="1"/>
    <col min="11" max="16384" width="22.42578125" style="831"/>
  </cols>
  <sheetData>
    <row r="2" spans="2:9" s="874" customFormat="1" x14ac:dyDescent="0.25">
      <c r="C2" s="898" t="s">
        <v>1801</v>
      </c>
      <c r="D2" s="898"/>
    </row>
    <row r="3" spans="2:9" s="874" customFormat="1" ht="92.1" customHeight="1" x14ac:dyDescent="0.2">
      <c r="C3" s="1387" t="s">
        <v>1987</v>
      </c>
      <c r="D3" s="1388"/>
      <c r="E3" s="1388"/>
    </row>
    <row r="4" spans="2:9" s="874" customFormat="1" ht="12.75" x14ac:dyDescent="0.2">
      <c r="C4" s="899" t="s">
        <v>7</v>
      </c>
      <c r="D4" s="899" t="s">
        <v>8</v>
      </c>
      <c r="E4" s="899" t="s">
        <v>9</v>
      </c>
      <c r="F4" s="899" t="s">
        <v>46</v>
      </c>
      <c r="G4" s="899" t="s">
        <v>47</v>
      </c>
      <c r="H4" s="899" t="s">
        <v>156</v>
      </c>
      <c r="I4" s="899" t="s">
        <v>157</v>
      </c>
    </row>
    <row r="5" spans="2:9" s="874" customFormat="1" ht="25.5" x14ac:dyDescent="0.2">
      <c r="C5" s="900" t="s">
        <v>1988</v>
      </c>
      <c r="D5" s="900" t="s">
        <v>1989</v>
      </c>
      <c r="E5" s="900" t="s">
        <v>1990</v>
      </c>
      <c r="F5" s="900" t="s">
        <v>1991</v>
      </c>
      <c r="G5" s="900" t="s">
        <v>1992</v>
      </c>
      <c r="H5" s="900" t="s">
        <v>1993</v>
      </c>
      <c r="I5" s="900" t="s">
        <v>1994</v>
      </c>
    </row>
    <row r="6" spans="2:9" s="874" customFormat="1" ht="12.75" x14ac:dyDescent="0.2">
      <c r="B6" s="901">
        <v>1</v>
      </c>
      <c r="C6" s="902" t="s">
        <v>1995</v>
      </c>
      <c r="D6" s="1389" t="s">
        <v>1996</v>
      </c>
      <c r="E6" s="903"/>
      <c r="F6" s="903"/>
      <c r="G6" s="904"/>
      <c r="H6" s="904"/>
      <c r="I6" s="904"/>
    </row>
    <row r="7" spans="2:9" s="874" customFormat="1" ht="12.75" x14ac:dyDescent="0.2">
      <c r="B7" s="901">
        <v>2</v>
      </c>
      <c r="C7" s="902" t="s">
        <v>1997</v>
      </c>
      <c r="D7" s="1390"/>
      <c r="E7" s="903"/>
      <c r="F7" s="903"/>
      <c r="G7" s="904"/>
      <c r="H7" s="904"/>
      <c r="I7" s="904"/>
    </row>
    <row r="8" spans="2:9" s="874" customFormat="1" ht="12.75" x14ac:dyDescent="0.2">
      <c r="B8" s="901">
        <v>3</v>
      </c>
      <c r="C8" s="902" t="s">
        <v>1998</v>
      </c>
      <c r="D8" s="1390"/>
      <c r="E8" s="903"/>
      <c r="F8" s="903"/>
      <c r="G8" s="903"/>
      <c r="H8" s="904"/>
      <c r="I8" s="904"/>
    </row>
    <row r="9" spans="2:9" s="874" customFormat="1" ht="12.75" x14ac:dyDescent="0.2">
      <c r="B9" s="901">
        <v>4</v>
      </c>
      <c r="C9" s="905" t="s">
        <v>1999</v>
      </c>
      <c r="D9" s="1390"/>
      <c r="E9" s="903"/>
      <c r="F9" s="903"/>
      <c r="G9" s="903"/>
      <c r="H9" s="904"/>
      <c r="I9" s="904"/>
    </row>
    <row r="10" spans="2:9" s="396" customFormat="1" ht="12.75" x14ac:dyDescent="0.2">
      <c r="B10" s="901">
        <v>5</v>
      </c>
      <c r="C10" s="906" t="s">
        <v>2000</v>
      </c>
      <c r="D10" s="1390"/>
      <c r="E10" s="907"/>
      <c r="F10" s="907"/>
      <c r="G10" s="907"/>
      <c r="H10" s="908"/>
      <c r="I10" s="908"/>
    </row>
    <row r="11" spans="2:9" s="874" customFormat="1" ht="12.75" x14ac:dyDescent="0.2">
      <c r="B11" s="901">
        <v>6</v>
      </c>
      <c r="C11" s="905" t="s">
        <v>2001</v>
      </c>
      <c r="D11" s="1390"/>
      <c r="E11" s="905"/>
      <c r="F11" s="905"/>
      <c r="G11" s="905"/>
      <c r="H11" s="904"/>
      <c r="I11" s="904"/>
    </row>
    <row r="12" spans="2:9" s="874" customFormat="1" ht="25.5" x14ac:dyDescent="0.2">
      <c r="B12" s="901">
        <v>7</v>
      </c>
      <c r="C12" s="905" t="s">
        <v>2002</v>
      </c>
      <c r="D12" s="1390"/>
      <c r="E12" s="904"/>
      <c r="F12" s="904"/>
      <c r="G12" s="904"/>
      <c r="H12" s="904"/>
      <c r="I12" s="904"/>
    </row>
    <row r="13" spans="2:9" s="874" customFormat="1" ht="12.75" x14ac:dyDescent="0.2">
      <c r="B13" s="901">
        <v>8</v>
      </c>
      <c r="C13" s="905" t="s">
        <v>2003</v>
      </c>
      <c r="D13" s="1390"/>
      <c r="E13" s="904"/>
      <c r="F13" s="904"/>
      <c r="G13" s="904"/>
      <c r="H13" s="904"/>
      <c r="I13" s="904"/>
    </row>
    <row r="14" spans="2:9" s="874" customFormat="1" ht="45" customHeight="1" x14ac:dyDescent="0.2">
      <c r="B14" s="909">
        <v>9</v>
      </c>
      <c r="C14" s="905" t="s">
        <v>2004</v>
      </c>
      <c r="D14" s="1391"/>
      <c r="E14" s="904"/>
      <c r="F14" s="904"/>
      <c r="G14" s="904"/>
      <c r="H14" s="904"/>
      <c r="I14" s="904"/>
    </row>
    <row r="15" spans="2:9" x14ac:dyDescent="0.25">
      <c r="C15" s="831" t="s">
        <v>2005</v>
      </c>
    </row>
    <row r="17" spans="2:8" x14ac:dyDescent="0.25">
      <c r="C17" s="831" t="s">
        <v>2006</v>
      </c>
    </row>
    <row r="18" spans="2:8" ht="62.25" customHeight="1" x14ac:dyDescent="0.25">
      <c r="C18" s="910" t="s">
        <v>2007</v>
      </c>
      <c r="D18" s="1392" t="s">
        <v>2008</v>
      </c>
      <c r="E18" s="1393"/>
      <c r="F18" s="1270" t="s">
        <v>2009</v>
      </c>
      <c r="G18" s="832"/>
      <c r="H18" s="832"/>
    </row>
    <row r="19" spans="2:8" x14ac:dyDescent="0.25">
      <c r="C19" s="910" t="s">
        <v>2010</v>
      </c>
      <c r="D19" s="911" t="s">
        <v>2011</v>
      </c>
      <c r="E19" s="911" t="s">
        <v>2012</v>
      </c>
      <c r="F19" s="1386"/>
      <c r="G19" s="912"/>
      <c r="H19" s="912"/>
    </row>
    <row r="20" spans="2:8" x14ac:dyDescent="0.25">
      <c r="B20" s="913"/>
      <c r="C20" s="910" t="s">
        <v>2000</v>
      </c>
      <c r="D20" s="910" t="s">
        <v>2013</v>
      </c>
      <c r="E20" s="910">
        <v>301</v>
      </c>
      <c r="F20" s="1270" t="s">
        <v>2014</v>
      </c>
      <c r="G20" s="913"/>
      <c r="H20" s="913"/>
    </row>
    <row r="21" spans="2:8" x14ac:dyDescent="0.25">
      <c r="B21" s="913"/>
      <c r="C21" s="910" t="s">
        <v>2000</v>
      </c>
      <c r="D21" s="910" t="s">
        <v>2013</v>
      </c>
      <c r="E21" s="910">
        <v>3011</v>
      </c>
      <c r="F21" s="1386"/>
      <c r="G21" s="913"/>
      <c r="H21" s="913"/>
    </row>
    <row r="22" spans="2:8" x14ac:dyDescent="0.25">
      <c r="B22" s="913"/>
      <c r="C22" s="910" t="s">
        <v>2000</v>
      </c>
      <c r="D22" s="910" t="s">
        <v>2013</v>
      </c>
      <c r="E22" s="910">
        <v>3012</v>
      </c>
      <c r="F22" s="1386"/>
      <c r="G22" s="913"/>
      <c r="H22" s="913"/>
    </row>
    <row r="23" spans="2:8" x14ac:dyDescent="0.25">
      <c r="B23" s="913"/>
      <c r="C23" s="910" t="s">
        <v>2000</v>
      </c>
      <c r="D23" s="910" t="s">
        <v>2013</v>
      </c>
      <c r="E23" s="910">
        <v>3315</v>
      </c>
      <c r="F23" s="1386"/>
      <c r="G23" s="913"/>
      <c r="H23" s="913"/>
    </row>
    <row r="24" spans="2:8" x14ac:dyDescent="0.25">
      <c r="B24" s="913"/>
      <c r="C24" s="910" t="s">
        <v>2000</v>
      </c>
      <c r="D24" s="910" t="s">
        <v>2013</v>
      </c>
      <c r="E24" s="910">
        <v>50</v>
      </c>
      <c r="F24" s="1386"/>
      <c r="G24" s="913"/>
      <c r="H24" s="913"/>
    </row>
    <row r="25" spans="2:8" x14ac:dyDescent="0.25">
      <c r="B25" s="913"/>
      <c r="C25" s="910" t="s">
        <v>2000</v>
      </c>
      <c r="D25" s="910" t="s">
        <v>2013</v>
      </c>
      <c r="E25" s="910">
        <v>501</v>
      </c>
      <c r="F25" s="1386"/>
      <c r="G25" s="913"/>
      <c r="H25" s="913"/>
    </row>
    <row r="26" spans="2:8" x14ac:dyDescent="0.25">
      <c r="B26" s="913"/>
      <c r="C26" s="910" t="s">
        <v>2000</v>
      </c>
      <c r="D26" s="910" t="s">
        <v>2013</v>
      </c>
      <c r="E26" s="910">
        <v>5010</v>
      </c>
      <c r="F26" s="1386"/>
      <c r="G26" s="913"/>
      <c r="H26" s="913"/>
    </row>
    <row r="27" spans="2:8" x14ac:dyDescent="0.25">
      <c r="B27" s="913"/>
      <c r="C27" s="910" t="s">
        <v>2000</v>
      </c>
      <c r="D27" s="910" t="s">
        <v>2013</v>
      </c>
      <c r="E27" s="910">
        <v>502</v>
      </c>
      <c r="F27" s="1386"/>
      <c r="G27" s="913"/>
      <c r="H27" s="913"/>
    </row>
    <row r="28" spans="2:8" x14ac:dyDescent="0.25">
      <c r="B28" s="913"/>
      <c r="C28" s="910" t="s">
        <v>2000</v>
      </c>
      <c r="D28" s="910" t="s">
        <v>2013</v>
      </c>
      <c r="E28" s="910">
        <v>5020</v>
      </c>
      <c r="F28" s="1386"/>
      <c r="G28" s="913"/>
      <c r="H28" s="913"/>
    </row>
    <row r="29" spans="2:8" x14ac:dyDescent="0.25">
      <c r="B29" s="913"/>
      <c r="C29" s="910" t="s">
        <v>2000</v>
      </c>
      <c r="D29" s="910" t="s">
        <v>2013</v>
      </c>
      <c r="E29" s="910">
        <v>5222</v>
      </c>
      <c r="F29" s="1386"/>
      <c r="G29" s="913"/>
      <c r="H29" s="913"/>
    </row>
    <row r="30" spans="2:8" x14ac:dyDescent="0.25">
      <c r="B30" s="913"/>
      <c r="C30" s="910" t="s">
        <v>2000</v>
      </c>
      <c r="D30" s="910" t="s">
        <v>2013</v>
      </c>
      <c r="E30" s="910">
        <v>5224</v>
      </c>
      <c r="F30" s="1386"/>
      <c r="G30" s="913"/>
      <c r="H30" s="913"/>
    </row>
    <row r="31" spans="2:8" x14ac:dyDescent="0.25">
      <c r="B31" s="913"/>
      <c r="C31" s="910" t="s">
        <v>2000</v>
      </c>
      <c r="D31" s="910" t="s">
        <v>2013</v>
      </c>
      <c r="E31" s="910">
        <v>5229</v>
      </c>
      <c r="F31" s="914"/>
      <c r="G31" s="913"/>
      <c r="H31" s="913"/>
    </row>
    <row r="32" spans="2:8" x14ac:dyDescent="0.25">
      <c r="B32" s="913"/>
      <c r="C32" s="910" t="s">
        <v>1995</v>
      </c>
      <c r="D32" s="910" t="s">
        <v>2015</v>
      </c>
      <c r="E32" s="910">
        <v>27</v>
      </c>
      <c r="F32" s="1270" t="s">
        <v>2016</v>
      </c>
      <c r="G32" s="913"/>
    </row>
    <row r="33" spans="2:7" x14ac:dyDescent="0.25">
      <c r="B33" s="913"/>
      <c r="C33" s="910" t="s">
        <v>1995</v>
      </c>
      <c r="D33" s="910" t="s">
        <v>2015</v>
      </c>
      <c r="E33" s="910">
        <v>2712</v>
      </c>
      <c r="F33" s="1386"/>
      <c r="G33" s="913"/>
    </row>
    <row r="34" spans="2:7" x14ac:dyDescent="0.25">
      <c r="B34" s="913"/>
      <c r="C34" s="910" t="s">
        <v>1995</v>
      </c>
      <c r="D34" s="910" t="s">
        <v>2015</v>
      </c>
      <c r="E34" s="910">
        <v>3314</v>
      </c>
      <c r="F34" s="1386"/>
      <c r="G34" s="913"/>
    </row>
    <row r="35" spans="2:7" x14ac:dyDescent="0.25">
      <c r="B35" s="913"/>
      <c r="C35" s="910" t="s">
        <v>1995</v>
      </c>
      <c r="D35" s="910" t="s">
        <v>2015</v>
      </c>
      <c r="E35" s="910">
        <v>35</v>
      </c>
      <c r="F35" s="1386"/>
      <c r="G35" s="913"/>
    </row>
    <row r="36" spans="2:7" x14ac:dyDescent="0.25">
      <c r="B36" s="913"/>
      <c r="C36" s="910" t="s">
        <v>1995</v>
      </c>
      <c r="D36" s="910" t="s">
        <v>2015</v>
      </c>
      <c r="E36" s="910">
        <v>351</v>
      </c>
      <c r="F36" s="1386"/>
      <c r="G36" s="913"/>
    </row>
    <row r="37" spans="2:7" x14ac:dyDescent="0.25">
      <c r="B37" s="913"/>
      <c r="C37" s="910" t="s">
        <v>1995</v>
      </c>
      <c r="D37" s="910" t="s">
        <v>2015</v>
      </c>
      <c r="E37" s="910">
        <v>3511</v>
      </c>
      <c r="F37" s="1386"/>
      <c r="G37" s="913"/>
    </row>
    <row r="38" spans="2:7" x14ac:dyDescent="0.25">
      <c r="B38" s="913"/>
      <c r="C38" s="910" t="s">
        <v>1995</v>
      </c>
      <c r="D38" s="910" t="s">
        <v>2015</v>
      </c>
      <c r="E38" s="910">
        <v>3512</v>
      </c>
      <c r="F38" s="1386"/>
      <c r="G38" s="913"/>
    </row>
    <row r="39" spans="2:7" x14ac:dyDescent="0.25">
      <c r="B39" s="913"/>
      <c r="C39" s="910" t="s">
        <v>1995</v>
      </c>
      <c r="D39" s="910" t="s">
        <v>2015</v>
      </c>
      <c r="E39" s="910">
        <v>3513</v>
      </c>
      <c r="F39" s="1386"/>
    </row>
    <row r="40" spans="2:7" x14ac:dyDescent="0.25">
      <c r="B40" s="913"/>
      <c r="C40" s="910" t="s">
        <v>1995</v>
      </c>
      <c r="D40" s="910" t="s">
        <v>2015</v>
      </c>
      <c r="E40" s="910">
        <v>3514</v>
      </c>
      <c r="F40" s="1386"/>
    </row>
    <row r="41" spans="2:7" x14ac:dyDescent="0.25">
      <c r="B41" s="913"/>
      <c r="C41" s="910" t="s">
        <v>1995</v>
      </c>
      <c r="D41" s="910" t="s">
        <v>2015</v>
      </c>
      <c r="E41" s="910">
        <v>4321</v>
      </c>
      <c r="F41" s="1271"/>
    </row>
    <row r="42" spans="2:7" x14ac:dyDescent="0.25">
      <c r="B42" s="913"/>
      <c r="C42" s="910" t="s">
        <v>1997</v>
      </c>
      <c r="D42" s="910" t="s">
        <v>2017</v>
      </c>
      <c r="E42" s="910">
        <v>91</v>
      </c>
      <c r="F42" s="1270" t="s">
        <v>2018</v>
      </c>
    </row>
    <row r="43" spans="2:7" x14ac:dyDescent="0.25">
      <c r="B43" s="913"/>
      <c r="C43" s="910" t="s">
        <v>1997</v>
      </c>
      <c r="D43" s="910" t="s">
        <v>2017</v>
      </c>
      <c r="E43" s="910">
        <v>910</v>
      </c>
      <c r="F43" s="1386"/>
    </row>
    <row r="44" spans="2:7" x14ac:dyDescent="0.25">
      <c r="B44" s="913"/>
      <c r="C44" s="910" t="s">
        <v>1997</v>
      </c>
      <c r="D44" s="910" t="s">
        <v>2017</v>
      </c>
      <c r="E44" s="910">
        <v>192</v>
      </c>
      <c r="F44" s="1386"/>
    </row>
    <row r="45" spans="2:7" x14ac:dyDescent="0.25">
      <c r="B45" s="913"/>
      <c r="C45" s="910" t="s">
        <v>1997</v>
      </c>
      <c r="D45" s="910" t="s">
        <v>2017</v>
      </c>
      <c r="E45" s="910">
        <v>1920</v>
      </c>
      <c r="F45" s="1386"/>
    </row>
    <row r="46" spans="2:7" x14ac:dyDescent="0.25">
      <c r="B46" s="913"/>
      <c r="C46" s="910" t="s">
        <v>1997</v>
      </c>
      <c r="D46" s="910" t="s">
        <v>2017</v>
      </c>
      <c r="E46" s="910">
        <v>2014</v>
      </c>
      <c r="F46" s="1386"/>
    </row>
    <row r="47" spans="2:7" x14ac:dyDescent="0.25">
      <c r="B47" s="913"/>
      <c r="C47" s="910" t="s">
        <v>1997</v>
      </c>
      <c r="D47" s="910" t="s">
        <v>2017</v>
      </c>
      <c r="E47" s="910">
        <v>352</v>
      </c>
      <c r="F47" s="1386"/>
    </row>
    <row r="48" spans="2:7" x14ac:dyDescent="0.25">
      <c r="B48" s="913"/>
      <c r="C48" s="910" t="s">
        <v>1997</v>
      </c>
      <c r="D48" s="910" t="s">
        <v>2017</v>
      </c>
      <c r="E48" s="910">
        <v>3521</v>
      </c>
      <c r="F48" s="1386"/>
    </row>
    <row r="49" spans="2:6" x14ac:dyDescent="0.25">
      <c r="B49" s="913"/>
      <c r="C49" s="910" t="s">
        <v>1997</v>
      </c>
      <c r="D49" s="910" t="s">
        <v>2017</v>
      </c>
      <c r="E49" s="910">
        <v>3522</v>
      </c>
      <c r="F49" s="1386"/>
    </row>
    <row r="50" spans="2:6" x14ac:dyDescent="0.25">
      <c r="B50" s="913"/>
      <c r="C50" s="910" t="s">
        <v>1997</v>
      </c>
      <c r="D50" s="910" t="s">
        <v>2017</v>
      </c>
      <c r="E50" s="910">
        <v>3523</v>
      </c>
      <c r="F50" s="1386"/>
    </row>
    <row r="51" spans="2:6" x14ac:dyDescent="0.25">
      <c r="B51" s="913"/>
      <c r="C51" s="910" t="s">
        <v>1997</v>
      </c>
      <c r="D51" s="910" t="s">
        <v>2017</v>
      </c>
      <c r="E51" s="910">
        <v>4612</v>
      </c>
      <c r="F51" s="1386"/>
    </row>
    <row r="52" spans="2:6" x14ac:dyDescent="0.25">
      <c r="B52" s="913"/>
      <c r="C52" s="910" t="s">
        <v>1997</v>
      </c>
      <c r="D52" s="910" t="s">
        <v>2017</v>
      </c>
      <c r="E52" s="910">
        <v>4671</v>
      </c>
      <c r="F52" s="1386"/>
    </row>
    <row r="53" spans="2:6" x14ac:dyDescent="0.25">
      <c r="B53" s="913"/>
      <c r="C53" s="910" t="s">
        <v>1997</v>
      </c>
      <c r="D53" s="910" t="s">
        <v>2017</v>
      </c>
      <c r="E53" s="910">
        <v>6</v>
      </c>
      <c r="F53" s="1386"/>
    </row>
    <row r="54" spans="2:6" x14ac:dyDescent="0.25">
      <c r="B54" s="913"/>
      <c r="C54" s="910" t="s">
        <v>1997</v>
      </c>
      <c r="D54" s="910" t="s">
        <v>2017</v>
      </c>
      <c r="E54" s="910">
        <v>61</v>
      </c>
      <c r="F54" s="1386"/>
    </row>
    <row r="55" spans="2:6" x14ac:dyDescent="0.25">
      <c r="B55" s="913"/>
      <c r="C55" s="910" t="s">
        <v>1997</v>
      </c>
      <c r="D55" s="910" t="s">
        <v>2017</v>
      </c>
      <c r="E55" s="910">
        <v>610</v>
      </c>
      <c r="F55" s="1386"/>
    </row>
    <row r="56" spans="2:6" x14ac:dyDescent="0.25">
      <c r="B56" s="913"/>
      <c r="C56" s="910" t="s">
        <v>1997</v>
      </c>
      <c r="D56" s="910" t="s">
        <v>2017</v>
      </c>
      <c r="E56" s="910">
        <v>62</v>
      </c>
      <c r="F56" s="1386"/>
    </row>
    <row r="57" spans="2:6" x14ac:dyDescent="0.25">
      <c r="B57" s="913"/>
      <c r="C57" s="910" t="s">
        <v>1997</v>
      </c>
      <c r="D57" s="910" t="s">
        <v>2017</v>
      </c>
      <c r="E57" s="910">
        <v>620</v>
      </c>
      <c r="F57" s="1386"/>
    </row>
    <row r="58" spans="2:6" x14ac:dyDescent="0.25">
      <c r="B58" s="913"/>
      <c r="C58" s="910" t="s">
        <v>2002</v>
      </c>
      <c r="D58" s="910" t="s">
        <v>2019</v>
      </c>
      <c r="E58" s="910">
        <v>24</v>
      </c>
      <c r="F58" s="1270" t="s">
        <v>2020</v>
      </c>
    </row>
    <row r="59" spans="2:6" x14ac:dyDescent="0.25">
      <c r="B59" s="913"/>
      <c r="C59" s="910" t="s">
        <v>2002</v>
      </c>
      <c r="D59" s="910" t="s">
        <v>2019</v>
      </c>
      <c r="E59" s="910">
        <v>241</v>
      </c>
      <c r="F59" s="1386"/>
    </row>
    <row r="60" spans="2:6" x14ac:dyDescent="0.25">
      <c r="B60" s="913"/>
      <c r="C60" s="910" t="s">
        <v>2002</v>
      </c>
      <c r="D60" s="910" t="s">
        <v>2019</v>
      </c>
      <c r="E60" s="910">
        <v>2410</v>
      </c>
      <c r="F60" s="1386"/>
    </row>
    <row r="61" spans="2:6" x14ac:dyDescent="0.25">
      <c r="B61" s="913"/>
      <c r="C61" s="910" t="s">
        <v>2002</v>
      </c>
      <c r="D61" s="910" t="s">
        <v>2019</v>
      </c>
      <c r="E61" s="910">
        <v>242</v>
      </c>
      <c r="F61" s="1386"/>
    </row>
    <row r="62" spans="2:6" x14ac:dyDescent="0.25">
      <c r="B62" s="913"/>
      <c r="C62" s="910" t="s">
        <v>2002</v>
      </c>
      <c r="D62" s="910" t="s">
        <v>2019</v>
      </c>
      <c r="E62" s="910">
        <v>2420</v>
      </c>
      <c r="F62" s="1386"/>
    </row>
    <row r="63" spans="2:6" x14ac:dyDescent="0.25">
      <c r="B63" s="913"/>
      <c r="C63" s="910" t="s">
        <v>2002</v>
      </c>
      <c r="D63" s="910" t="s">
        <v>2019</v>
      </c>
      <c r="E63" s="910">
        <v>2434</v>
      </c>
      <c r="F63" s="1386"/>
    </row>
    <row r="64" spans="2:6" x14ac:dyDescent="0.25">
      <c r="B64" s="913"/>
      <c r="C64" s="910" t="s">
        <v>2002</v>
      </c>
      <c r="D64" s="910" t="s">
        <v>2019</v>
      </c>
      <c r="E64" s="910">
        <v>244</v>
      </c>
      <c r="F64" s="1386"/>
    </row>
    <row r="65" spans="2:6" x14ac:dyDescent="0.25">
      <c r="B65" s="913"/>
      <c r="C65" s="910" t="s">
        <v>2002</v>
      </c>
      <c r="D65" s="910" t="s">
        <v>2019</v>
      </c>
      <c r="E65" s="910">
        <v>2442</v>
      </c>
      <c r="F65" s="1386"/>
    </row>
    <row r="66" spans="2:6" x14ac:dyDescent="0.25">
      <c r="B66" s="913"/>
      <c r="C66" s="910" t="s">
        <v>2002</v>
      </c>
      <c r="D66" s="910" t="s">
        <v>2019</v>
      </c>
      <c r="E66" s="910">
        <v>2444</v>
      </c>
      <c r="F66" s="1386"/>
    </row>
    <row r="67" spans="2:6" x14ac:dyDescent="0.25">
      <c r="B67" s="913"/>
      <c r="C67" s="910" t="s">
        <v>2002</v>
      </c>
      <c r="D67" s="910" t="s">
        <v>2019</v>
      </c>
      <c r="E67" s="910">
        <v>2445</v>
      </c>
      <c r="F67" s="1386"/>
    </row>
    <row r="68" spans="2:6" x14ac:dyDescent="0.25">
      <c r="B68" s="913"/>
      <c r="C68" s="910" t="s">
        <v>2002</v>
      </c>
      <c r="D68" s="910" t="s">
        <v>2019</v>
      </c>
      <c r="E68" s="910">
        <v>245</v>
      </c>
      <c r="F68" s="1386"/>
    </row>
    <row r="69" spans="2:6" x14ac:dyDescent="0.25">
      <c r="B69" s="913"/>
      <c r="C69" s="910" t="s">
        <v>2002</v>
      </c>
      <c r="D69" s="910" t="s">
        <v>2019</v>
      </c>
      <c r="E69" s="910">
        <v>2451</v>
      </c>
      <c r="F69" s="1386"/>
    </row>
    <row r="70" spans="2:6" x14ac:dyDescent="0.25">
      <c r="B70" s="913"/>
      <c r="C70" s="910" t="s">
        <v>2002</v>
      </c>
      <c r="D70" s="910" t="s">
        <v>2019</v>
      </c>
      <c r="E70" s="910">
        <v>2452</v>
      </c>
      <c r="F70" s="1386"/>
    </row>
    <row r="71" spans="2:6" x14ac:dyDescent="0.25">
      <c r="B71" s="913"/>
      <c r="C71" s="910" t="s">
        <v>2002</v>
      </c>
      <c r="D71" s="910" t="s">
        <v>2019</v>
      </c>
      <c r="E71" s="910">
        <v>25</v>
      </c>
      <c r="F71" s="1386"/>
    </row>
    <row r="72" spans="2:6" x14ac:dyDescent="0.25">
      <c r="B72" s="913"/>
      <c r="C72" s="910" t="s">
        <v>2002</v>
      </c>
      <c r="D72" s="910" t="s">
        <v>2019</v>
      </c>
      <c r="E72" s="910">
        <v>251</v>
      </c>
      <c r="F72" s="1386"/>
    </row>
    <row r="73" spans="2:6" x14ac:dyDescent="0.25">
      <c r="B73" s="913"/>
      <c r="C73" s="910" t="s">
        <v>2002</v>
      </c>
      <c r="D73" s="910" t="s">
        <v>2019</v>
      </c>
      <c r="E73" s="910">
        <v>2511</v>
      </c>
      <c r="F73" s="1386"/>
    </row>
    <row r="74" spans="2:6" x14ac:dyDescent="0.25">
      <c r="B74" s="913"/>
      <c r="C74" s="910" t="s">
        <v>2002</v>
      </c>
      <c r="D74" s="910" t="s">
        <v>2019</v>
      </c>
      <c r="E74" s="910">
        <v>4672</v>
      </c>
      <c r="F74" s="1386"/>
    </row>
    <row r="75" spans="2:6" x14ac:dyDescent="0.25">
      <c r="B75" s="913"/>
      <c r="C75" s="910" t="s">
        <v>2002</v>
      </c>
      <c r="D75" s="910" t="s">
        <v>2021</v>
      </c>
      <c r="E75" s="910">
        <v>5</v>
      </c>
      <c r="F75" s="1386"/>
    </row>
    <row r="76" spans="2:6" x14ac:dyDescent="0.25">
      <c r="B76" s="913"/>
      <c r="C76" s="910" t="s">
        <v>2002</v>
      </c>
      <c r="D76" s="910" t="s">
        <v>2021</v>
      </c>
      <c r="E76" s="910">
        <v>51</v>
      </c>
      <c r="F76" s="1386"/>
    </row>
    <row r="77" spans="2:6" x14ac:dyDescent="0.25">
      <c r="B77" s="913"/>
      <c r="C77" s="910" t="s">
        <v>2002</v>
      </c>
      <c r="D77" s="910" t="s">
        <v>2021</v>
      </c>
      <c r="E77" s="910">
        <v>510</v>
      </c>
      <c r="F77" s="1386"/>
    </row>
    <row r="78" spans="2:6" x14ac:dyDescent="0.25">
      <c r="B78" s="913"/>
      <c r="C78" s="910" t="s">
        <v>2002</v>
      </c>
      <c r="D78" s="910" t="s">
        <v>2021</v>
      </c>
      <c r="E78" s="910">
        <v>52</v>
      </c>
      <c r="F78" s="1386"/>
    </row>
    <row r="79" spans="2:6" x14ac:dyDescent="0.25">
      <c r="B79" s="913"/>
      <c r="C79" s="910" t="s">
        <v>2002</v>
      </c>
      <c r="D79" s="910" t="s">
        <v>2021</v>
      </c>
      <c r="E79" s="910">
        <v>520</v>
      </c>
      <c r="F79" s="1386"/>
    </row>
    <row r="80" spans="2:6" x14ac:dyDescent="0.25">
      <c r="B80" s="913"/>
      <c r="C80" s="910" t="s">
        <v>2002</v>
      </c>
      <c r="D80" s="910" t="s">
        <v>2019</v>
      </c>
      <c r="E80" s="910">
        <v>7</v>
      </c>
      <c r="F80" s="1386"/>
    </row>
    <row r="81" spans="2:6" x14ac:dyDescent="0.25">
      <c r="B81" s="913"/>
      <c r="C81" s="910" t="s">
        <v>2002</v>
      </c>
      <c r="D81" s="910" t="s">
        <v>2019</v>
      </c>
      <c r="E81" s="910">
        <v>72</v>
      </c>
      <c r="F81" s="1386"/>
    </row>
    <row r="82" spans="2:6" x14ac:dyDescent="0.25">
      <c r="B82" s="913"/>
      <c r="C82" s="910" t="s">
        <v>2002</v>
      </c>
      <c r="D82" s="910" t="s">
        <v>2019</v>
      </c>
      <c r="E82" s="910">
        <v>729</v>
      </c>
      <c r="F82" s="1271"/>
    </row>
    <row r="83" spans="2:6" x14ac:dyDescent="0.25">
      <c r="B83" s="913"/>
      <c r="C83" s="910" t="s">
        <v>1997</v>
      </c>
      <c r="D83" s="910" t="s">
        <v>2021</v>
      </c>
      <c r="E83" s="910">
        <v>8</v>
      </c>
      <c r="F83" s="1270" t="s">
        <v>2018</v>
      </c>
    </row>
    <row r="84" spans="2:6" x14ac:dyDescent="0.25">
      <c r="B84" s="913"/>
      <c r="C84" s="910" t="s">
        <v>1997</v>
      </c>
      <c r="D84" s="910" t="s">
        <v>2021</v>
      </c>
      <c r="E84" s="910">
        <v>9</v>
      </c>
      <c r="F84" s="1386"/>
    </row>
    <row r="85" spans="2:6" x14ac:dyDescent="0.25">
      <c r="B85" s="913"/>
      <c r="C85" s="910" t="s">
        <v>2001</v>
      </c>
      <c r="D85" s="910" t="s">
        <v>2022</v>
      </c>
      <c r="E85" s="910">
        <v>235</v>
      </c>
      <c r="F85" s="1270" t="s">
        <v>2020</v>
      </c>
    </row>
    <row r="86" spans="2:6" x14ac:dyDescent="0.25">
      <c r="B86" s="913"/>
      <c r="C86" s="910" t="s">
        <v>2001</v>
      </c>
      <c r="D86" s="910" t="s">
        <v>2022</v>
      </c>
      <c r="E86" s="910">
        <v>2351</v>
      </c>
      <c r="F86" s="1386"/>
    </row>
    <row r="87" spans="2:6" x14ac:dyDescent="0.25">
      <c r="B87" s="913"/>
      <c r="C87" s="910" t="s">
        <v>2001</v>
      </c>
      <c r="D87" s="910" t="s">
        <v>2022</v>
      </c>
      <c r="E87" s="910">
        <v>2352</v>
      </c>
      <c r="F87" s="1386"/>
    </row>
    <row r="88" spans="2:6" x14ac:dyDescent="0.25">
      <c r="B88" s="913"/>
      <c r="C88" s="910" t="s">
        <v>2001</v>
      </c>
      <c r="D88" s="910" t="s">
        <v>2022</v>
      </c>
      <c r="E88" s="910">
        <v>236</v>
      </c>
      <c r="F88" s="1386"/>
    </row>
    <row r="89" spans="2:6" x14ac:dyDescent="0.25">
      <c r="B89" s="913"/>
      <c r="C89" s="910" t="s">
        <v>2001</v>
      </c>
      <c r="D89" s="910" t="s">
        <v>2022</v>
      </c>
      <c r="E89" s="910">
        <v>2361</v>
      </c>
      <c r="F89" s="1386"/>
    </row>
    <row r="90" spans="2:6" x14ac:dyDescent="0.25">
      <c r="B90" s="913"/>
      <c r="C90" s="910" t="s">
        <v>2001</v>
      </c>
      <c r="D90" s="910" t="s">
        <v>2022</v>
      </c>
      <c r="E90" s="910">
        <v>2363</v>
      </c>
      <c r="F90" s="1386"/>
    </row>
    <row r="91" spans="2:6" x14ac:dyDescent="0.25">
      <c r="B91" s="913"/>
      <c r="C91" s="910" t="s">
        <v>2001</v>
      </c>
      <c r="D91" s="910" t="s">
        <v>2022</v>
      </c>
      <c r="E91" s="910">
        <v>2364</v>
      </c>
      <c r="F91" s="1386"/>
    </row>
    <row r="92" spans="2:6" x14ac:dyDescent="0.25">
      <c r="B92" s="913"/>
      <c r="C92" s="910" t="s">
        <v>2001</v>
      </c>
      <c r="D92" s="910" t="s">
        <v>2022</v>
      </c>
      <c r="E92" s="910">
        <v>811</v>
      </c>
      <c r="F92" s="1386"/>
    </row>
    <row r="93" spans="2:6" x14ac:dyDescent="0.25">
      <c r="B93" s="913"/>
      <c r="C93" s="910" t="s">
        <v>2001</v>
      </c>
      <c r="D93" s="910" t="s">
        <v>2022</v>
      </c>
      <c r="E93" s="910">
        <v>89</v>
      </c>
      <c r="F93" s="1271"/>
    </row>
    <row r="94" spans="2:6" x14ac:dyDescent="0.25">
      <c r="B94" s="913"/>
      <c r="C94" s="910" t="s">
        <v>2023</v>
      </c>
      <c r="D94" s="910" t="s">
        <v>2023</v>
      </c>
      <c r="E94" s="910">
        <v>3030</v>
      </c>
      <c r="F94" s="1270" t="s">
        <v>2024</v>
      </c>
    </row>
    <row r="95" spans="2:6" x14ac:dyDescent="0.25">
      <c r="B95" s="913"/>
      <c r="C95" s="910" t="s">
        <v>2023</v>
      </c>
      <c r="D95" s="910" t="s">
        <v>2023</v>
      </c>
      <c r="E95" s="910">
        <v>3316</v>
      </c>
      <c r="F95" s="1386"/>
    </row>
    <row r="96" spans="2:6" x14ac:dyDescent="0.25">
      <c r="B96" s="913"/>
      <c r="C96" s="910" t="s">
        <v>2023</v>
      </c>
      <c r="D96" s="910" t="s">
        <v>2023</v>
      </c>
      <c r="E96" s="910">
        <v>511</v>
      </c>
      <c r="F96" s="1386"/>
    </row>
    <row r="97" spans="2:6" x14ac:dyDescent="0.25">
      <c r="B97" s="913"/>
      <c r="C97" s="910" t="s">
        <v>2023</v>
      </c>
      <c r="D97" s="910" t="s">
        <v>2023</v>
      </c>
      <c r="E97" s="910">
        <v>5110</v>
      </c>
      <c r="F97" s="1386"/>
    </row>
    <row r="98" spans="2:6" x14ac:dyDescent="0.25">
      <c r="B98" s="913"/>
      <c r="C98" s="910" t="s">
        <v>2023</v>
      </c>
      <c r="D98" s="910" t="s">
        <v>2023</v>
      </c>
      <c r="E98" s="910">
        <v>512</v>
      </c>
      <c r="F98" s="1386"/>
    </row>
    <row r="99" spans="2:6" x14ac:dyDescent="0.25">
      <c r="B99" s="913"/>
      <c r="C99" s="910" t="s">
        <v>2023</v>
      </c>
      <c r="D99" s="910" t="s">
        <v>2023</v>
      </c>
      <c r="E99" s="910">
        <v>5121</v>
      </c>
      <c r="F99" s="1386"/>
    </row>
    <row r="100" spans="2:6" x14ac:dyDescent="0.25">
      <c r="B100" s="913"/>
      <c r="C100" s="910" t="s">
        <v>2023</v>
      </c>
      <c r="D100" s="910" t="s">
        <v>2023</v>
      </c>
      <c r="E100" s="910">
        <v>5223</v>
      </c>
      <c r="F100" s="1271"/>
    </row>
    <row r="101" spans="2:6" x14ac:dyDescent="0.25">
      <c r="B101" s="913"/>
      <c r="C101" s="910" t="s">
        <v>2025</v>
      </c>
      <c r="D101" s="910" t="s">
        <v>2025</v>
      </c>
      <c r="E101" s="910">
        <v>2815</v>
      </c>
      <c r="F101" s="1270" t="s">
        <v>2026</v>
      </c>
    </row>
    <row r="102" spans="2:6" x14ac:dyDescent="0.25">
      <c r="B102" s="913"/>
      <c r="C102" s="910" t="s">
        <v>2025</v>
      </c>
      <c r="D102" s="910" t="s">
        <v>2025</v>
      </c>
      <c r="E102" s="910">
        <v>29</v>
      </c>
      <c r="F102" s="1386"/>
    </row>
    <row r="103" spans="2:6" x14ac:dyDescent="0.25">
      <c r="B103" s="913"/>
      <c r="C103" s="910" t="s">
        <v>2025</v>
      </c>
      <c r="D103" s="910" t="s">
        <v>2025</v>
      </c>
      <c r="E103" s="910">
        <v>291</v>
      </c>
      <c r="F103" s="1386"/>
    </row>
    <row r="104" spans="2:6" x14ac:dyDescent="0.25">
      <c r="B104" s="913"/>
      <c r="C104" s="910" t="s">
        <v>2025</v>
      </c>
      <c r="D104" s="910" t="s">
        <v>2025</v>
      </c>
      <c r="E104" s="910">
        <v>2910</v>
      </c>
      <c r="F104" s="1386"/>
    </row>
    <row r="105" spans="2:6" x14ac:dyDescent="0.25">
      <c r="B105" s="913"/>
      <c r="C105" s="910" t="s">
        <v>2025</v>
      </c>
      <c r="D105" s="910" t="s">
        <v>2025</v>
      </c>
      <c r="E105" s="910">
        <v>292</v>
      </c>
      <c r="F105" s="1386"/>
    </row>
    <row r="106" spans="2:6" x14ac:dyDescent="0.25">
      <c r="B106" s="913"/>
      <c r="C106" s="910" t="s">
        <v>2025</v>
      </c>
      <c r="D106" s="910" t="s">
        <v>2025</v>
      </c>
      <c r="E106" s="910">
        <v>2920</v>
      </c>
      <c r="F106" s="1386"/>
    </row>
    <row r="107" spans="2:6" x14ac:dyDescent="0.25">
      <c r="B107" s="913"/>
      <c r="C107" s="910" t="s">
        <v>2025</v>
      </c>
      <c r="D107" s="910" t="s">
        <v>2025</v>
      </c>
      <c r="E107" s="910">
        <v>293</v>
      </c>
      <c r="F107" s="1386"/>
    </row>
    <row r="108" spans="2:6" x14ac:dyDescent="0.25">
      <c r="B108" s="913"/>
      <c r="C108" s="910" t="s">
        <v>2025</v>
      </c>
      <c r="D108" s="910" t="s">
        <v>2025</v>
      </c>
      <c r="E108" s="910">
        <v>2932</v>
      </c>
      <c r="F108" s="1271"/>
    </row>
    <row r="109" spans="2:6" x14ac:dyDescent="0.25">
      <c r="F109" s="1"/>
    </row>
    <row r="110" spans="2:6" x14ac:dyDescent="0.25">
      <c r="F110" s="1"/>
    </row>
    <row r="111" spans="2:6" x14ac:dyDescent="0.25">
      <c r="F111" s="1"/>
    </row>
    <row r="112" spans="2:6" x14ac:dyDescent="0.25">
      <c r="F112" s="1"/>
    </row>
  </sheetData>
  <mergeCells count="12">
    <mergeCell ref="F101:F108"/>
    <mergeCell ref="C3:E3"/>
    <mergeCell ref="D6:D14"/>
    <mergeCell ref="D18:E18"/>
    <mergeCell ref="F18:F19"/>
    <mergeCell ref="F20:F30"/>
    <mergeCell ref="F32:F41"/>
    <mergeCell ref="F42:F57"/>
    <mergeCell ref="F58:F82"/>
    <mergeCell ref="F83:F84"/>
    <mergeCell ref="F85:F93"/>
    <mergeCell ref="F94:F100"/>
  </mergeCells>
  <pageMargins left="0.7" right="0.7" top="0.75" bottom="0.75" header="0.3" footer="0.3"/>
  <pageSetup paperSize="9" orientation="portrait" r:id="rId1"/>
  <headerFooter>
    <oddHeader>&amp;L&amp;"Calibri"&amp;12&amp;K000000EBA Regular Use&amp;1#</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C81B1-C30E-4CAF-BB13-01991B8FDCA6}">
  <dimension ref="B2:G7"/>
  <sheetViews>
    <sheetView zoomScale="120" zoomScaleNormal="120" workbookViewId="0">
      <selection activeCell="C3" sqref="C3:G3"/>
    </sheetView>
  </sheetViews>
  <sheetFormatPr defaultColWidth="9.140625" defaultRowHeight="15" x14ac:dyDescent="0.25"/>
  <cols>
    <col min="1" max="1" width="10.85546875" style="831" customWidth="1"/>
    <col min="2" max="2" width="3.5703125" style="831" customWidth="1"/>
    <col min="3" max="3" width="14.140625" style="831" customWidth="1"/>
    <col min="4" max="4" width="16.140625" style="831" customWidth="1"/>
    <col min="5" max="5" width="14.5703125" style="831" customWidth="1"/>
    <col min="6" max="6" width="16.5703125" style="831" customWidth="1"/>
    <col min="7" max="7" width="16.42578125" style="831" customWidth="1"/>
    <col min="8" max="16384" width="9.140625" style="831"/>
  </cols>
  <sheetData>
    <row r="2" spans="2:7" x14ac:dyDescent="0.25">
      <c r="C2" s="854" t="s">
        <v>1802</v>
      </c>
    </row>
    <row r="3" spans="2:7" x14ac:dyDescent="0.25">
      <c r="C3" s="1394" t="s">
        <v>2027</v>
      </c>
      <c r="D3" s="1395"/>
      <c r="E3" s="1395"/>
      <c r="F3" s="1395"/>
      <c r="G3" s="1395"/>
    </row>
    <row r="4" spans="2:7" x14ac:dyDescent="0.25">
      <c r="C4" s="915" t="s">
        <v>7</v>
      </c>
      <c r="D4" s="915" t="s">
        <v>8</v>
      </c>
      <c r="E4" s="915" t="s">
        <v>9</v>
      </c>
      <c r="F4" s="40" t="s">
        <v>46</v>
      </c>
      <c r="G4" s="915" t="s">
        <v>47</v>
      </c>
    </row>
    <row r="5" spans="2:7" ht="84" x14ac:dyDescent="0.25">
      <c r="C5" s="916" t="s">
        <v>2028</v>
      </c>
      <c r="D5" s="916" t="s">
        <v>2029</v>
      </c>
      <c r="E5" s="916" t="s">
        <v>1899</v>
      </c>
      <c r="F5" s="917" t="s">
        <v>2030</v>
      </c>
      <c r="G5" s="918" t="s">
        <v>2031</v>
      </c>
    </row>
    <row r="6" spans="2:7" x14ac:dyDescent="0.25">
      <c r="B6" s="856">
        <v>1</v>
      </c>
      <c r="C6" s="919"/>
      <c r="D6" s="919"/>
      <c r="E6" s="920"/>
      <c r="F6" s="921"/>
      <c r="G6" s="919"/>
    </row>
    <row r="7" spans="2:7" x14ac:dyDescent="0.25">
      <c r="C7" s="874" t="s">
        <v>2032</v>
      </c>
      <c r="F7" s="1"/>
    </row>
  </sheetData>
  <mergeCells count="1">
    <mergeCell ref="C3:G3"/>
  </mergeCells>
  <pageMargins left="0.7" right="0.7" top="0.75" bottom="0.75" header="0.3" footer="0.3"/>
  <pageSetup orientation="portrait" r:id="rId1"/>
  <headerFooter>
    <oddHeader>&amp;L&amp;"Calibri"&amp;12&amp;K000000EBA Regular Use&amp;1#</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6AF64-E67F-41EE-AD96-62EC806047F8}">
  <dimension ref="B1:Q21"/>
  <sheetViews>
    <sheetView topLeftCell="A4" zoomScaleNormal="100" workbookViewId="0">
      <selection activeCell="I38" sqref="I38"/>
    </sheetView>
  </sheetViews>
  <sheetFormatPr defaultColWidth="8.85546875" defaultRowHeight="12.75" x14ac:dyDescent="0.2"/>
  <cols>
    <col min="1" max="1" width="8.85546875" style="874"/>
    <col min="2" max="2" width="3" style="874" bestFit="1" customWidth="1"/>
    <col min="3" max="3" width="75.5703125" style="874" customWidth="1"/>
    <col min="4" max="4" width="8.85546875" style="874"/>
    <col min="5" max="5" width="16.42578125" style="874" bestFit="1" customWidth="1"/>
    <col min="6" max="11" width="16" style="874" customWidth="1"/>
    <col min="12" max="12" width="17.5703125" style="874" customWidth="1"/>
    <col min="13" max="13" width="14.140625" style="874" bestFit="1" customWidth="1"/>
    <col min="14" max="14" width="12" style="874" customWidth="1"/>
    <col min="15" max="15" width="8.85546875" style="874"/>
    <col min="16" max="16" width="13.5703125" style="874" bestFit="1" customWidth="1"/>
    <col min="17" max="17" width="13" style="874" bestFit="1" customWidth="1"/>
    <col min="18" max="16384" width="8.85546875" style="874"/>
  </cols>
  <sheetData>
    <row r="1" spans="2:17" ht="15" x14ac:dyDescent="0.25">
      <c r="C1" s="854" t="s">
        <v>1803</v>
      </c>
    </row>
    <row r="4" spans="2:17" x14ac:dyDescent="0.2">
      <c r="C4" s="922" t="s">
        <v>7</v>
      </c>
      <c r="D4" s="923" t="s">
        <v>8</v>
      </c>
      <c r="E4" s="923" t="s">
        <v>9</v>
      </c>
      <c r="F4" s="923" t="s">
        <v>46</v>
      </c>
      <c r="G4" s="923" t="s">
        <v>47</v>
      </c>
      <c r="H4" s="923" t="s">
        <v>156</v>
      </c>
      <c r="I4" s="923" t="s">
        <v>157</v>
      </c>
      <c r="J4" s="923" t="s">
        <v>158</v>
      </c>
      <c r="K4" s="923" t="s">
        <v>159</v>
      </c>
      <c r="L4" s="923" t="s">
        <v>160</v>
      </c>
      <c r="M4" s="923" t="s">
        <v>161</v>
      </c>
      <c r="N4" s="924" t="s">
        <v>162</v>
      </c>
      <c r="O4" s="924" t="s">
        <v>163</v>
      </c>
      <c r="P4" s="924" t="s">
        <v>758</v>
      </c>
      <c r="Q4" s="924" t="s">
        <v>2033</v>
      </c>
    </row>
    <row r="5" spans="2:17" x14ac:dyDescent="0.2">
      <c r="C5" s="1378" t="s">
        <v>2034</v>
      </c>
      <c r="D5" s="1397" t="s">
        <v>1889</v>
      </c>
      <c r="E5" s="1398"/>
      <c r="F5" s="1398"/>
      <c r="G5" s="1398"/>
      <c r="H5" s="1398"/>
      <c r="I5" s="1398"/>
      <c r="J5" s="1398"/>
      <c r="K5" s="1398"/>
      <c r="L5" s="1398"/>
      <c r="M5" s="1398"/>
      <c r="N5" s="1398"/>
      <c r="O5" s="1398"/>
      <c r="P5" s="1398"/>
      <c r="Q5" s="1399"/>
    </row>
    <row r="6" spans="2:17" ht="32.25" customHeight="1" x14ac:dyDescent="0.2">
      <c r="C6" s="1396"/>
      <c r="D6" s="925"/>
      <c r="E6" s="1400" t="s">
        <v>2035</v>
      </c>
      <c r="F6" s="1401"/>
      <c r="G6" s="1401"/>
      <c r="H6" s="1401"/>
      <c r="I6" s="1401"/>
      <c r="J6" s="1401"/>
      <c r="K6" s="1401"/>
      <c r="L6" s="1401"/>
      <c r="M6" s="1401"/>
      <c r="N6" s="1401"/>
      <c r="O6" s="1401"/>
      <c r="P6" s="1401"/>
      <c r="Q6" s="1402"/>
    </row>
    <row r="7" spans="2:17" ht="52.5" customHeight="1" x14ac:dyDescent="0.2">
      <c r="C7" s="1396"/>
      <c r="D7" s="925"/>
      <c r="E7" s="1400" t="s">
        <v>2036</v>
      </c>
      <c r="F7" s="1401"/>
      <c r="G7" s="1401"/>
      <c r="H7" s="1401"/>
      <c r="I7" s="1402"/>
      <c r="J7" s="1378" t="s">
        <v>2037</v>
      </c>
      <c r="K7" s="1378" t="s">
        <v>2038</v>
      </c>
      <c r="L7" s="1371" t="s">
        <v>2039</v>
      </c>
      <c r="M7" s="1378" t="s">
        <v>1902</v>
      </c>
      <c r="N7" s="1378" t="s">
        <v>1901</v>
      </c>
      <c r="O7" s="1403" t="s">
        <v>792</v>
      </c>
      <c r="P7" s="1404"/>
      <c r="Q7" s="1405"/>
    </row>
    <row r="8" spans="2:17" ht="38.25" x14ac:dyDescent="0.2">
      <c r="C8" s="1379"/>
      <c r="D8" s="925"/>
      <c r="E8" s="926" t="s">
        <v>1893</v>
      </c>
      <c r="F8" s="926" t="s">
        <v>1894</v>
      </c>
      <c r="G8" s="926" t="s">
        <v>1895</v>
      </c>
      <c r="H8" s="926" t="s">
        <v>1896</v>
      </c>
      <c r="I8" s="859" t="s">
        <v>1897</v>
      </c>
      <c r="J8" s="1379"/>
      <c r="K8" s="1379"/>
      <c r="L8" s="1372"/>
      <c r="M8" s="1379"/>
      <c r="N8" s="1379"/>
      <c r="O8" s="927"/>
      <c r="P8" s="928" t="s">
        <v>2040</v>
      </c>
      <c r="Q8" s="928" t="s">
        <v>1901</v>
      </c>
    </row>
    <row r="9" spans="2:17" x14ac:dyDescent="0.2">
      <c r="B9" s="929">
        <v>1</v>
      </c>
      <c r="C9" s="909" t="s">
        <v>1905</v>
      </c>
      <c r="D9" s="909"/>
      <c r="E9" s="909"/>
      <c r="F9" s="909"/>
      <c r="G9" s="909"/>
      <c r="H9" s="909"/>
      <c r="I9" s="909"/>
      <c r="J9" s="909"/>
      <c r="K9" s="909"/>
      <c r="L9" s="909"/>
      <c r="M9" s="909"/>
      <c r="N9" s="909"/>
      <c r="O9" s="930"/>
      <c r="P9" s="930"/>
      <c r="Q9" s="930"/>
    </row>
    <row r="10" spans="2:17" x14ac:dyDescent="0.2">
      <c r="B10" s="929">
        <v>2</v>
      </c>
      <c r="C10" s="909" t="s">
        <v>1906</v>
      </c>
      <c r="D10" s="909"/>
      <c r="E10" s="909"/>
      <c r="F10" s="909"/>
      <c r="G10" s="909"/>
      <c r="H10" s="909"/>
      <c r="I10" s="909"/>
      <c r="J10" s="909"/>
      <c r="K10" s="909"/>
      <c r="L10" s="909"/>
      <c r="M10" s="909"/>
      <c r="N10" s="909"/>
      <c r="O10" s="930"/>
      <c r="P10" s="930"/>
      <c r="Q10" s="930"/>
    </row>
    <row r="11" spans="2:17" x14ac:dyDescent="0.2">
      <c r="B11" s="929">
        <v>3</v>
      </c>
      <c r="C11" s="909" t="s">
        <v>1912</v>
      </c>
      <c r="D11" s="909"/>
      <c r="E11" s="909"/>
      <c r="F11" s="909"/>
      <c r="G11" s="909"/>
      <c r="H11" s="909"/>
      <c r="I11" s="909"/>
      <c r="J11" s="909"/>
      <c r="K11" s="909"/>
      <c r="L11" s="909"/>
      <c r="M11" s="909"/>
      <c r="N11" s="909"/>
      <c r="O11" s="930"/>
      <c r="P11" s="930"/>
      <c r="Q11" s="930"/>
    </row>
    <row r="12" spans="2:17" x14ac:dyDescent="0.2">
      <c r="B12" s="929">
        <v>4</v>
      </c>
      <c r="C12" s="909" t="s">
        <v>1937</v>
      </c>
      <c r="D12" s="909"/>
      <c r="E12" s="909"/>
      <c r="F12" s="909"/>
      <c r="G12" s="909"/>
      <c r="H12" s="909"/>
      <c r="I12" s="909"/>
      <c r="J12" s="909"/>
      <c r="K12" s="909"/>
      <c r="L12" s="909"/>
      <c r="M12" s="909"/>
      <c r="N12" s="909"/>
      <c r="O12" s="930"/>
      <c r="P12" s="930"/>
      <c r="Q12" s="930"/>
    </row>
    <row r="13" spans="2:17" x14ac:dyDescent="0.2">
      <c r="B13" s="929">
        <v>5</v>
      </c>
      <c r="C13" s="909" t="s">
        <v>1942</v>
      </c>
      <c r="D13" s="909"/>
      <c r="E13" s="909"/>
      <c r="F13" s="909"/>
      <c r="G13" s="909"/>
      <c r="H13" s="909"/>
      <c r="I13" s="909"/>
      <c r="J13" s="909"/>
      <c r="K13" s="909"/>
      <c r="L13" s="909"/>
      <c r="M13" s="909"/>
      <c r="N13" s="909"/>
      <c r="O13" s="930"/>
      <c r="P13" s="930"/>
      <c r="Q13" s="930"/>
    </row>
    <row r="14" spans="2:17" x14ac:dyDescent="0.2">
      <c r="B14" s="929">
        <v>6</v>
      </c>
      <c r="C14" s="909" t="s">
        <v>1943</v>
      </c>
      <c r="D14" s="909"/>
      <c r="E14" s="909"/>
      <c r="F14" s="909"/>
      <c r="G14" s="909"/>
      <c r="H14" s="909"/>
      <c r="I14" s="909"/>
      <c r="J14" s="909"/>
      <c r="K14" s="909"/>
      <c r="L14" s="909"/>
      <c r="M14" s="909"/>
      <c r="N14" s="909"/>
      <c r="O14" s="930"/>
      <c r="P14" s="930"/>
      <c r="Q14" s="930"/>
    </row>
    <row r="15" spans="2:17" x14ac:dyDescent="0.2">
      <c r="B15" s="929">
        <v>7</v>
      </c>
      <c r="C15" s="909" t="s">
        <v>1947</v>
      </c>
      <c r="D15" s="909"/>
      <c r="E15" s="909"/>
      <c r="F15" s="909"/>
      <c r="G15" s="909"/>
      <c r="H15" s="909"/>
      <c r="I15" s="909"/>
      <c r="J15" s="909"/>
      <c r="K15" s="909"/>
      <c r="L15" s="909"/>
      <c r="M15" s="909"/>
      <c r="N15" s="909"/>
      <c r="O15" s="930"/>
      <c r="P15" s="930"/>
      <c r="Q15" s="930"/>
    </row>
    <row r="16" spans="2:17" x14ac:dyDescent="0.2">
      <c r="B16" s="929">
        <v>8</v>
      </c>
      <c r="C16" s="909" t="s">
        <v>1948</v>
      </c>
      <c r="D16" s="909"/>
      <c r="E16" s="909"/>
      <c r="F16" s="909"/>
      <c r="G16" s="909"/>
      <c r="H16" s="909"/>
      <c r="I16" s="909"/>
      <c r="J16" s="909"/>
      <c r="K16" s="909"/>
      <c r="L16" s="909"/>
      <c r="M16" s="909"/>
      <c r="N16" s="909"/>
      <c r="O16" s="930"/>
      <c r="P16" s="930"/>
      <c r="Q16" s="930"/>
    </row>
    <row r="17" spans="2:17" x14ac:dyDescent="0.2">
      <c r="B17" s="929">
        <v>9</v>
      </c>
      <c r="C17" s="909" t="s">
        <v>1955</v>
      </c>
      <c r="D17" s="909"/>
      <c r="E17" s="909"/>
      <c r="F17" s="909"/>
      <c r="G17" s="909"/>
      <c r="H17" s="909"/>
      <c r="I17" s="909"/>
      <c r="J17" s="909"/>
      <c r="K17" s="909"/>
      <c r="L17" s="909"/>
      <c r="M17" s="909"/>
      <c r="N17" s="909"/>
      <c r="O17" s="929"/>
      <c r="P17" s="929"/>
      <c r="Q17" s="929"/>
    </row>
    <row r="18" spans="2:17" x14ac:dyDescent="0.2">
      <c r="B18" s="929">
        <v>10</v>
      </c>
      <c r="C18" s="909" t="s">
        <v>2041</v>
      </c>
      <c r="D18" s="909"/>
      <c r="E18" s="909"/>
      <c r="F18" s="909"/>
      <c r="G18" s="909"/>
      <c r="H18" s="909"/>
      <c r="I18" s="909"/>
      <c r="J18" s="909"/>
      <c r="K18" s="909"/>
      <c r="L18" s="909"/>
      <c r="M18" s="909"/>
      <c r="N18" s="909"/>
      <c r="O18" s="929"/>
      <c r="P18" s="929"/>
      <c r="Q18" s="929"/>
    </row>
    <row r="19" spans="2:17" x14ac:dyDescent="0.2">
      <c r="B19" s="929">
        <v>11</v>
      </c>
      <c r="C19" s="909" t="s">
        <v>2042</v>
      </c>
      <c r="D19" s="909"/>
      <c r="E19" s="909"/>
      <c r="F19" s="909"/>
      <c r="G19" s="909"/>
      <c r="H19" s="909"/>
      <c r="I19" s="909"/>
      <c r="J19" s="909"/>
      <c r="K19" s="909"/>
      <c r="L19" s="909"/>
      <c r="M19" s="909"/>
      <c r="N19" s="909"/>
      <c r="O19" s="929"/>
      <c r="P19" s="929"/>
      <c r="Q19" s="929"/>
    </row>
    <row r="20" spans="2:17" x14ac:dyDescent="0.2">
      <c r="B20" s="929">
        <v>12</v>
      </c>
      <c r="C20" s="909" t="s">
        <v>2043</v>
      </c>
      <c r="D20" s="909"/>
      <c r="E20" s="909"/>
      <c r="F20" s="909"/>
      <c r="G20" s="909"/>
      <c r="H20" s="909"/>
      <c r="I20" s="909"/>
      <c r="J20" s="909"/>
      <c r="K20" s="909"/>
      <c r="L20" s="909"/>
      <c r="M20" s="909"/>
      <c r="N20" s="909"/>
      <c r="O20" s="929"/>
      <c r="P20" s="929"/>
      <c r="Q20" s="929"/>
    </row>
    <row r="21" spans="2:17" x14ac:dyDescent="0.2">
      <c r="B21" s="929">
        <v>13</v>
      </c>
      <c r="C21" s="909" t="s">
        <v>2044</v>
      </c>
      <c r="D21" s="909"/>
      <c r="E21" s="909"/>
      <c r="F21" s="909"/>
      <c r="G21" s="909"/>
      <c r="H21" s="909"/>
      <c r="I21" s="909"/>
      <c r="J21" s="909"/>
      <c r="K21" s="909"/>
      <c r="L21" s="909"/>
      <c r="M21" s="909"/>
      <c r="N21" s="909"/>
      <c r="O21" s="909"/>
      <c r="P21" s="909"/>
      <c r="Q21" s="909"/>
    </row>
  </sheetData>
  <mergeCells count="10">
    <mergeCell ref="C5:C8"/>
    <mergeCell ref="D5:Q5"/>
    <mergeCell ref="E6:Q6"/>
    <mergeCell ref="E7:I7"/>
    <mergeCell ref="J7:J8"/>
    <mergeCell ref="K7:K8"/>
    <mergeCell ref="L7:L8"/>
    <mergeCell ref="M7:M8"/>
    <mergeCell ref="N7:N8"/>
    <mergeCell ref="O7:Q7"/>
  </mergeCells>
  <pageMargins left="0.7" right="0.7" top="0.75" bottom="0.75" header="0.3" footer="0.3"/>
  <pageSetup paperSize="9" orientation="portrait" r:id="rId1"/>
  <headerFooter>
    <oddHeader>&amp;L&amp;"Calibri"&amp;12&amp;K000000EBA Regular Use&amp;1#</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721DD-2118-4AA0-82EE-B54795C88761}">
  <dimension ref="A1:CU43"/>
  <sheetViews>
    <sheetView workbookViewId="0"/>
  </sheetViews>
  <sheetFormatPr defaultColWidth="0" defaultRowHeight="0" zeroHeight="1" x14ac:dyDescent="0.25"/>
  <cols>
    <col min="1" max="1" width="4.140625" customWidth="1"/>
    <col min="2" max="2" width="54.5703125" customWidth="1"/>
    <col min="3" max="98" width="24.5703125" customWidth="1"/>
    <col min="99" max="99" width="7.42578125" customWidth="1"/>
    <col min="100" max="16384" width="9.140625" hidden="1"/>
  </cols>
  <sheetData>
    <row r="1" spans="1:98" ht="15.75" thickBot="1" x14ac:dyDescent="0.3">
      <c r="A1" s="1409"/>
    </row>
    <row r="2" spans="1:98" ht="21.75" thickBot="1" x14ac:dyDescent="0.3">
      <c r="A2" s="1409"/>
      <c r="B2" s="1410" t="s">
        <v>2065</v>
      </c>
      <c r="C2" s="1411" t="str">
        <f>'[1]0_Identification'!$C$19</f>
        <v>EUR</v>
      </c>
      <c r="D2" s="1409"/>
      <c r="E2" s="1409"/>
      <c r="F2" s="1409"/>
      <c r="G2" s="1409"/>
      <c r="H2" s="1409"/>
      <c r="I2" s="1409"/>
      <c r="J2" s="1409"/>
      <c r="K2" s="1409"/>
      <c r="L2" s="1409"/>
      <c r="M2" s="1409"/>
      <c r="N2" s="1409"/>
      <c r="O2" s="1409"/>
      <c r="P2" s="1409"/>
      <c r="Q2" s="1409"/>
      <c r="R2" s="1409"/>
      <c r="S2" s="1409"/>
      <c r="T2" s="1409"/>
      <c r="U2" s="1409"/>
      <c r="V2" s="1409"/>
      <c r="W2" s="1409"/>
      <c r="X2" s="1409"/>
      <c r="Y2" s="1409"/>
      <c r="Z2" s="1409"/>
      <c r="AA2" s="1409"/>
      <c r="AB2" s="1409"/>
      <c r="AC2" s="1409"/>
      <c r="AD2" s="1409"/>
      <c r="AE2" s="1409"/>
      <c r="AF2" s="1409"/>
      <c r="AG2" s="1409"/>
      <c r="AH2" s="1409"/>
      <c r="AI2" s="1409"/>
      <c r="AJ2" s="1409"/>
      <c r="AK2" s="1409"/>
      <c r="AL2" s="1409"/>
      <c r="AM2" s="1409"/>
      <c r="AN2" s="1409"/>
      <c r="AO2" s="1409"/>
      <c r="AP2" s="1409"/>
      <c r="AQ2" s="1409"/>
      <c r="AR2" s="1409"/>
      <c r="AS2" s="1409"/>
      <c r="AT2" s="1409"/>
      <c r="AU2" s="1409"/>
      <c r="AV2" s="1409"/>
      <c r="AW2" s="1409"/>
      <c r="AX2" s="1409"/>
      <c r="AY2" s="1409"/>
      <c r="AZ2" s="1409"/>
      <c r="BA2" s="1409"/>
      <c r="BB2" s="1409"/>
      <c r="BC2" s="1409"/>
      <c r="BD2" s="1409"/>
      <c r="BE2" s="1409"/>
      <c r="BF2" s="1409"/>
      <c r="BG2" s="1409"/>
      <c r="BH2" s="1409"/>
      <c r="BI2" s="1409"/>
      <c r="BJ2" s="1409"/>
      <c r="BK2" s="1409"/>
      <c r="BL2" s="1409"/>
      <c r="BM2" s="1409"/>
      <c r="BN2" s="1409"/>
      <c r="BO2" s="1409"/>
      <c r="BP2" s="1409"/>
      <c r="BQ2" s="1409"/>
      <c r="BR2" s="1409"/>
      <c r="BS2" s="1409"/>
      <c r="BT2" s="1409"/>
      <c r="BU2" s="1409"/>
      <c r="BV2" s="1409"/>
      <c r="BW2" s="1409"/>
      <c r="BX2" s="1409"/>
      <c r="BY2" s="1409"/>
      <c r="BZ2" s="1409"/>
      <c r="CA2" s="1409"/>
      <c r="CB2" s="1409"/>
      <c r="CC2" s="1409"/>
      <c r="CD2" s="1409"/>
      <c r="CE2" s="1409"/>
      <c r="CF2" s="1409"/>
      <c r="CG2" s="1409"/>
      <c r="CH2" s="1409"/>
      <c r="CI2" s="1409"/>
      <c r="CJ2" s="1409"/>
      <c r="CK2" s="1409"/>
      <c r="CL2" s="1409"/>
      <c r="CM2" s="1409"/>
      <c r="CN2" s="1409"/>
      <c r="CO2" s="1409"/>
      <c r="CP2" s="1409"/>
      <c r="CQ2" s="1409"/>
      <c r="CR2" s="1409"/>
      <c r="CS2" s="1409"/>
      <c r="CT2" s="1409"/>
    </row>
    <row r="3" spans="1:98" ht="15.75" thickBot="1" x14ac:dyDescent="0.3">
      <c r="A3" s="1409"/>
      <c r="B3" s="1409"/>
      <c r="C3" s="1409"/>
      <c r="D3" s="1409"/>
      <c r="E3" s="1409"/>
      <c r="F3" s="1409"/>
      <c r="G3" s="1409"/>
      <c r="H3" s="1409"/>
      <c r="I3" s="1409"/>
      <c r="J3" s="1409"/>
      <c r="K3" s="1409"/>
      <c r="L3" s="1409"/>
      <c r="M3" s="1409"/>
      <c r="N3" s="1409"/>
      <c r="O3" s="1409"/>
      <c r="P3" s="1409"/>
      <c r="Q3" s="1409"/>
      <c r="R3" s="1409"/>
      <c r="S3" s="1409"/>
      <c r="T3" s="1409"/>
      <c r="U3" s="1409"/>
      <c r="V3" s="1409"/>
      <c r="W3" s="1409"/>
      <c r="X3" s="1409"/>
      <c r="Y3" s="1409"/>
      <c r="Z3" s="1409"/>
      <c r="AA3" s="1409"/>
      <c r="AB3" s="1409"/>
      <c r="AC3" s="1409"/>
      <c r="AD3" s="1409"/>
      <c r="AE3" s="1409"/>
      <c r="AF3" s="1409"/>
      <c r="AG3" s="1409"/>
      <c r="AH3" s="1409"/>
      <c r="AI3" s="1409"/>
      <c r="AJ3" s="1409"/>
      <c r="AK3" s="1409"/>
      <c r="AL3" s="1409"/>
      <c r="AM3" s="1409"/>
      <c r="AN3" s="1409"/>
      <c r="AO3" s="1409"/>
      <c r="AP3" s="1409"/>
      <c r="AQ3" s="1409"/>
      <c r="AR3" s="1409"/>
      <c r="AS3" s="1409"/>
      <c r="AT3" s="1409"/>
      <c r="AU3" s="1409"/>
      <c r="AV3" s="1409"/>
      <c r="AW3" s="1409"/>
      <c r="AX3" s="1409"/>
      <c r="AY3" s="1409"/>
      <c r="AZ3" s="1409"/>
      <c r="BA3" s="1409"/>
      <c r="BB3" s="1409"/>
      <c r="BC3" s="1409"/>
      <c r="BD3" s="1409"/>
      <c r="BE3" s="1409"/>
      <c r="BF3" s="1409"/>
      <c r="BG3" s="1409"/>
      <c r="BH3" s="1409"/>
      <c r="BI3" s="1409"/>
      <c r="BJ3" s="1409"/>
      <c r="BK3" s="1409"/>
      <c r="BL3" s="1409"/>
      <c r="BM3" s="1409"/>
      <c r="BN3" s="1409"/>
      <c r="BO3" s="1409"/>
      <c r="BP3" s="1409"/>
      <c r="BQ3" s="1409"/>
      <c r="BR3" s="1409"/>
      <c r="BS3" s="1409"/>
      <c r="BT3" s="1409"/>
      <c r="BU3" s="1409"/>
      <c r="BV3" s="1409"/>
      <c r="BW3" s="1409"/>
      <c r="BX3" s="1409"/>
      <c r="BY3" s="1409"/>
      <c r="BZ3" s="1409"/>
      <c r="CA3" s="1409"/>
      <c r="CB3" s="1409"/>
      <c r="CC3" s="1409"/>
      <c r="CD3" s="1409"/>
      <c r="CE3" s="1409"/>
      <c r="CF3" s="1409"/>
      <c r="CG3" s="1409"/>
      <c r="CH3" s="1409"/>
      <c r="CI3" s="1409"/>
      <c r="CJ3" s="1409"/>
      <c r="CK3" s="1409"/>
      <c r="CL3" s="1409"/>
      <c r="CM3" s="1409"/>
      <c r="CN3" s="1409"/>
      <c r="CO3" s="1409"/>
      <c r="CP3" s="1409"/>
      <c r="CQ3" s="1409"/>
      <c r="CR3" s="1409"/>
      <c r="CS3" s="1409"/>
      <c r="CT3" s="1409"/>
    </row>
    <row r="4" spans="1:98" ht="21" x14ac:dyDescent="0.25">
      <c r="A4" s="1409"/>
      <c r="B4" s="1412" t="s">
        <v>2066</v>
      </c>
      <c r="C4" s="1413"/>
      <c r="D4" s="1414"/>
      <c r="E4" s="1414"/>
      <c r="F4" s="1414"/>
      <c r="G4" s="1414"/>
      <c r="H4" s="1414"/>
      <c r="I4" s="1414"/>
      <c r="J4" s="1414"/>
      <c r="K4" s="1414"/>
      <c r="L4" s="1414"/>
      <c r="M4" s="1414"/>
      <c r="N4" s="1414"/>
      <c r="O4" s="1414"/>
      <c r="P4" s="1414"/>
      <c r="Q4" s="1414"/>
      <c r="R4" s="1414"/>
      <c r="S4" s="1414"/>
      <c r="T4" s="1414"/>
      <c r="U4" s="1414"/>
      <c r="V4" s="1415"/>
      <c r="W4" s="1414"/>
      <c r="X4" s="1414"/>
      <c r="Y4" s="1414"/>
      <c r="Z4" s="1414"/>
      <c r="AA4" s="1414"/>
      <c r="AB4" s="1414"/>
      <c r="AC4" s="1414"/>
      <c r="AD4" s="1414"/>
      <c r="AE4" s="1414"/>
      <c r="AF4" s="1414"/>
      <c r="AG4" s="1414"/>
      <c r="AH4" s="1414"/>
      <c r="AI4" s="1414"/>
      <c r="AJ4" s="1414"/>
      <c r="AK4" s="1414"/>
      <c r="AL4" s="1414"/>
      <c r="AM4" s="1414"/>
      <c r="AN4" s="1414"/>
      <c r="AO4" s="1415"/>
      <c r="AP4" s="1415"/>
      <c r="AQ4" s="1415"/>
      <c r="AR4" s="1415"/>
      <c r="AS4" s="1415"/>
      <c r="AT4" s="1415"/>
      <c r="AU4" s="1415"/>
      <c r="AV4" s="1415"/>
      <c r="AW4" s="1415"/>
      <c r="AX4" s="1415"/>
      <c r="AY4" s="1415"/>
      <c r="AZ4" s="1415"/>
      <c r="BA4" s="1415"/>
      <c r="BB4" s="1415"/>
      <c r="BC4" s="1415"/>
      <c r="BD4" s="1415"/>
      <c r="BE4" s="1415"/>
      <c r="BF4" s="1415"/>
      <c r="BG4" s="1415"/>
      <c r="BH4" s="1415"/>
      <c r="BI4" s="1415"/>
      <c r="BJ4" s="1415"/>
      <c r="BK4" s="1415"/>
      <c r="BL4" s="1415"/>
      <c r="BM4" s="1415"/>
      <c r="BN4" s="1415"/>
      <c r="BO4" s="1415"/>
      <c r="BP4" s="1415"/>
      <c r="BQ4" s="1415"/>
      <c r="BR4" s="1415"/>
      <c r="BS4" s="1415"/>
      <c r="BT4" s="1415"/>
      <c r="BU4" s="1415"/>
      <c r="BV4" s="1415"/>
      <c r="BW4" s="1415"/>
      <c r="BX4" s="1415"/>
      <c r="BY4" s="1415"/>
      <c r="BZ4" s="1415"/>
      <c r="CA4" s="1415"/>
      <c r="CB4" s="1414"/>
      <c r="CC4" s="1414"/>
      <c r="CD4" s="1414"/>
      <c r="CE4" s="1414"/>
      <c r="CF4" s="1414"/>
      <c r="CG4" s="1414"/>
      <c r="CH4" s="1414"/>
      <c r="CI4" s="1414"/>
      <c r="CJ4" s="1414"/>
      <c r="CK4" s="1414"/>
      <c r="CL4" s="1414"/>
      <c r="CM4" s="1414"/>
      <c r="CN4" s="1414"/>
      <c r="CO4" s="1414"/>
      <c r="CP4" s="1414"/>
      <c r="CQ4" s="1414"/>
      <c r="CR4" s="1414"/>
      <c r="CS4" s="1414"/>
      <c r="CT4" s="1416" t="s">
        <v>2067</v>
      </c>
    </row>
    <row r="5" spans="1:98" ht="21" x14ac:dyDescent="0.35">
      <c r="A5" s="1409"/>
      <c r="B5" s="1417"/>
      <c r="C5" s="1418"/>
      <c r="D5" s="1419"/>
      <c r="E5" s="1419"/>
      <c r="F5" s="1419"/>
      <c r="G5" s="1419"/>
      <c r="H5" s="1419"/>
      <c r="I5" s="1419"/>
      <c r="J5" s="1419"/>
      <c r="K5" s="1419"/>
      <c r="L5" s="1419"/>
      <c r="M5" s="1419"/>
      <c r="N5" s="1419"/>
      <c r="O5" s="1419"/>
      <c r="P5" s="1419"/>
      <c r="Q5" s="1419"/>
      <c r="R5" s="1419"/>
      <c r="S5" s="1419"/>
      <c r="T5" s="1420"/>
      <c r="U5" s="1420"/>
      <c r="V5" s="1420"/>
      <c r="W5" s="1418"/>
      <c r="X5" s="1419"/>
      <c r="Y5" s="1419"/>
      <c r="Z5" s="1419"/>
      <c r="AA5" s="1419"/>
      <c r="AB5" s="1419"/>
      <c r="AC5" s="1419"/>
      <c r="AD5" s="1419"/>
      <c r="AE5" s="1419"/>
      <c r="AF5" s="1419"/>
      <c r="AG5" s="1419"/>
      <c r="AH5" s="1419"/>
      <c r="AI5" s="1419"/>
      <c r="AJ5" s="1419"/>
      <c r="AK5" s="1419"/>
      <c r="AL5" s="1419"/>
      <c r="AM5" s="1419"/>
      <c r="AN5" s="1419"/>
      <c r="AO5" s="1420"/>
      <c r="AP5" s="1420"/>
      <c r="AQ5" s="1420"/>
      <c r="AR5" s="1420"/>
      <c r="AS5" s="1420"/>
      <c r="AT5" s="1420"/>
      <c r="AU5" s="1420"/>
      <c r="AV5" s="1420"/>
      <c r="AW5" s="1420"/>
      <c r="AX5" s="1420"/>
      <c r="AY5" s="1420"/>
      <c r="AZ5" s="1420"/>
      <c r="BA5" s="1420"/>
      <c r="BB5" s="1420"/>
      <c r="BC5" s="1420"/>
      <c r="BD5" s="1420"/>
      <c r="BE5" s="1420"/>
      <c r="BF5" s="1420"/>
      <c r="BG5" s="1420"/>
      <c r="BH5" s="1420"/>
      <c r="BI5" s="1420"/>
      <c r="BJ5" s="1420"/>
      <c r="BK5" s="1420"/>
      <c r="BL5" s="1420"/>
      <c r="BM5" s="1420"/>
      <c r="BN5" s="1420"/>
      <c r="BO5" s="1420"/>
      <c r="BP5" s="1420"/>
      <c r="BQ5" s="1420"/>
      <c r="BR5" s="1420"/>
      <c r="BS5" s="1420"/>
      <c r="BT5" s="1420"/>
      <c r="BU5" s="1420"/>
      <c r="BV5" s="1420"/>
      <c r="BW5" s="1420"/>
      <c r="BX5" s="1420"/>
      <c r="BY5" s="1420"/>
      <c r="BZ5" s="1420"/>
      <c r="CA5" s="1420"/>
      <c r="CB5" s="1419"/>
      <c r="CC5" s="1419"/>
      <c r="CD5" s="1419"/>
      <c r="CE5" s="1419"/>
      <c r="CF5" s="1419"/>
      <c r="CG5" s="1419"/>
      <c r="CH5" s="1419"/>
      <c r="CI5" s="1419"/>
      <c r="CJ5" s="1419"/>
      <c r="CK5" s="1419"/>
      <c r="CL5" s="1419"/>
      <c r="CM5" s="1419"/>
      <c r="CN5" s="1419"/>
      <c r="CO5" s="1419"/>
      <c r="CP5" s="1420"/>
      <c r="CQ5" s="1420"/>
      <c r="CR5" s="1420"/>
      <c r="CS5" s="1420"/>
      <c r="CT5" s="1421"/>
    </row>
    <row r="6" spans="1:98" ht="21.75" thickBot="1" x14ac:dyDescent="0.4">
      <c r="A6" s="1409"/>
      <c r="B6" s="1417"/>
      <c r="C6" s="1418"/>
      <c r="D6" s="1420"/>
      <c r="E6" s="1420"/>
      <c r="F6" s="1420"/>
      <c r="G6" s="1420"/>
      <c r="H6" s="1420"/>
      <c r="I6" s="1420"/>
      <c r="J6" s="1420"/>
      <c r="K6" s="1420"/>
      <c r="L6" s="1420"/>
      <c r="M6" s="1420"/>
      <c r="N6" s="1420"/>
      <c r="O6" s="1420"/>
      <c r="P6" s="1420"/>
      <c r="Q6" s="1420"/>
      <c r="R6" s="1420"/>
      <c r="S6" s="1420"/>
      <c r="T6" s="1420"/>
      <c r="U6" s="1420"/>
      <c r="V6" s="1420"/>
      <c r="W6" s="1418"/>
      <c r="X6" s="1420"/>
      <c r="Y6" s="1420"/>
      <c r="Z6" s="1420"/>
      <c r="AA6" s="1420"/>
      <c r="AB6" s="1420"/>
      <c r="AC6" s="1420"/>
      <c r="AD6" s="1420"/>
      <c r="AE6" s="1420"/>
      <c r="AF6" s="1420"/>
      <c r="AG6" s="1420"/>
      <c r="AH6" s="1420"/>
      <c r="AI6" s="1420"/>
      <c r="AJ6" s="1420"/>
      <c r="AK6" s="1420"/>
      <c r="AL6" s="1420"/>
      <c r="AM6" s="1420"/>
      <c r="AN6" s="1420"/>
      <c r="AO6" s="1420"/>
      <c r="AP6" s="1420"/>
      <c r="AQ6" s="1420"/>
      <c r="AR6" s="1420"/>
      <c r="AS6" s="1420"/>
      <c r="AT6" s="1420"/>
      <c r="AU6" s="1420"/>
      <c r="AV6" s="1420"/>
      <c r="AW6" s="1420"/>
      <c r="AX6" s="1420"/>
      <c r="AY6" s="1420"/>
      <c r="AZ6" s="1420"/>
      <c r="BA6" s="1420"/>
      <c r="BB6" s="1420"/>
      <c r="BC6" s="1420"/>
      <c r="BD6" s="1420"/>
      <c r="BE6" s="1420"/>
      <c r="BF6" s="1420"/>
      <c r="BG6" s="1420"/>
      <c r="BH6" s="1420"/>
      <c r="BI6" s="1420"/>
      <c r="BJ6" s="1420"/>
      <c r="BK6" s="1420"/>
      <c r="BL6" s="1420"/>
      <c r="BM6" s="1420"/>
      <c r="BN6" s="1420"/>
      <c r="BO6" s="1420"/>
      <c r="BP6" s="1420"/>
      <c r="BQ6" s="1420"/>
      <c r="BR6" s="1420"/>
      <c r="BS6" s="1420"/>
      <c r="BT6" s="1420"/>
      <c r="BU6" s="1420"/>
      <c r="BV6" s="1420"/>
      <c r="BW6" s="1420"/>
      <c r="BX6" s="1420"/>
      <c r="BY6" s="1420"/>
      <c r="BZ6" s="1420"/>
      <c r="CA6" s="1420"/>
      <c r="CB6" s="1420"/>
      <c r="CC6" s="1420"/>
      <c r="CD6" s="1420"/>
      <c r="CE6" s="1420"/>
      <c r="CF6" s="1420"/>
      <c r="CG6" s="1420"/>
      <c r="CH6" s="1420"/>
      <c r="CI6" s="1420"/>
      <c r="CJ6" s="1420"/>
      <c r="CK6" s="1420"/>
      <c r="CL6" s="1420"/>
      <c r="CM6" s="1420"/>
      <c r="CN6" s="1420"/>
      <c r="CO6" s="1420"/>
      <c r="CP6" s="1420"/>
      <c r="CQ6" s="1420"/>
      <c r="CR6" s="1420"/>
      <c r="CS6" s="1420"/>
      <c r="CT6" s="1421"/>
    </row>
    <row r="7" spans="1:98" ht="21.75" thickBot="1" x14ac:dyDescent="0.4">
      <c r="A7" s="1409"/>
      <c r="B7" s="1422"/>
      <c r="C7" s="1423" t="s">
        <v>2068</v>
      </c>
      <c r="D7" s="1424"/>
      <c r="E7" s="1424"/>
      <c r="F7" s="1424"/>
      <c r="G7" s="1424"/>
      <c r="H7" s="1424"/>
      <c r="I7" s="1424"/>
      <c r="J7" s="1424"/>
      <c r="K7" s="1424"/>
      <c r="L7" s="1424"/>
      <c r="M7" s="1424"/>
      <c r="N7" s="1424"/>
      <c r="O7" s="1424"/>
      <c r="P7" s="1424"/>
      <c r="Q7" s="1424"/>
      <c r="R7" s="1424"/>
      <c r="S7" s="1424"/>
      <c r="T7" s="1424"/>
      <c r="U7" s="1424"/>
      <c r="V7" s="1424"/>
      <c r="W7" s="1424"/>
      <c r="X7" s="1424"/>
      <c r="Y7" s="1424"/>
      <c r="Z7" s="1424"/>
      <c r="AA7" s="1424"/>
      <c r="AB7" s="1424"/>
      <c r="AC7" s="1424"/>
      <c r="AD7" s="1424"/>
      <c r="AE7" s="1424"/>
      <c r="AF7" s="1424"/>
      <c r="AG7" s="1424"/>
      <c r="AH7" s="1424"/>
      <c r="AI7" s="1424"/>
      <c r="AJ7" s="1424"/>
      <c r="AK7" s="1424"/>
      <c r="AL7" s="1424"/>
      <c r="AM7" s="1424"/>
      <c r="AN7" s="1424"/>
      <c r="AO7" s="1425"/>
      <c r="AP7" s="1426" t="s">
        <v>2069</v>
      </c>
      <c r="AQ7" s="1427"/>
      <c r="AR7" s="1427"/>
      <c r="AS7" s="1427"/>
      <c r="AT7" s="1427"/>
      <c r="AU7" s="1427"/>
      <c r="AV7" s="1427"/>
      <c r="AW7" s="1427"/>
      <c r="AX7" s="1427"/>
      <c r="AY7" s="1427"/>
      <c r="AZ7" s="1427"/>
      <c r="BA7" s="1427"/>
      <c r="BB7" s="1427"/>
      <c r="BC7" s="1427"/>
      <c r="BD7" s="1427"/>
      <c r="BE7" s="1427"/>
      <c r="BF7" s="1427"/>
      <c r="BG7" s="1427"/>
      <c r="BH7" s="1427"/>
      <c r="BI7" s="1427"/>
      <c r="BJ7" s="1427"/>
      <c r="BK7" s="1427"/>
      <c r="BL7" s="1427"/>
      <c r="BM7" s="1427"/>
      <c r="BN7" s="1427"/>
      <c r="BO7" s="1427"/>
      <c r="BP7" s="1427"/>
      <c r="BQ7" s="1427"/>
      <c r="BR7" s="1427"/>
      <c r="BS7" s="1427"/>
      <c r="BT7" s="1427"/>
      <c r="BU7" s="1427"/>
      <c r="BV7" s="1427"/>
      <c r="BW7" s="1427"/>
      <c r="BX7" s="1427"/>
      <c r="BY7" s="1427"/>
      <c r="BZ7" s="1427"/>
      <c r="CA7" s="1427"/>
      <c r="CB7" s="1427"/>
      <c r="CC7" s="1427"/>
      <c r="CD7" s="1427"/>
      <c r="CE7" s="1427"/>
      <c r="CF7" s="1427"/>
      <c r="CG7" s="1427"/>
      <c r="CH7" s="1427"/>
      <c r="CI7" s="1427"/>
      <c r="CJ7" s="1427"/>
      <c r="CK7" s="1427"/>
      <c r="CL7" s="1427"/>
      <c r="CM7" s="1427"/>
      <c r="CN7" s="1427"/>
      <c r="CO7" s="1427"/>
      <c r="CP7" s="1427"/>
      <c r="CQ7" s="1427"/>
      <c r="CR7" s="1427"/>
      <c r="CS7" s="1427"/>
      <c r="CT7" s="1428"/>
    </row>
    <row r="8" spans="1:98" ht="21.75" thickBot="1" x14ac:dyDescent="0.3">
      <c r="A8" s="1409"/>
      <c r="B8" s="1429" t="s">
        <v>2070</v>
      </c>
      <c r="C8" s="1430" t="s">
        <v>2071</v>
      </c>
      <c r="D8" s="1431" t="s">
        <v>2072</v>
      </c>
      <c r="E8" s="1432"/>
      <c r="F8" s="1432"/>
      <c r="G8" s="1432"/>
      <c r="H8" s="1432"/>
      <c r="I8" s="1432"/>
      <c r="J8" s="1432"/>
      <c r="K8" s="1432"/>
      <c r="L8" s="1432"/>
      <c r="M8" s="1432"/>
      <c r="N8" s="1432"/>
      <c r="O8" s="1432"/>
      <c r="P8" s="1432"/>
      <c r="Q8" s="1432"/>
      <c r="R8" s="1432"/>
      <c r="S8" s="1432"/>
      <c r="T8" s="1432"/>
      <c r="U8" s="1432"/>
      <c r="V8" s="1433"/>
      <c r="W8" s="1431" t="s">
        <v>2073</v>
      </c>
      <c r="X8" s="1432"/>
      <c r="Y8" s="1432"/>
      <c r="Z8" s="1432"/>
      <c r="AA8" s="1432"/>
      <c r="AB8" s="1432"/>
      <c r="AC8" s="1432"/>
      <c r="AD8" s="1432"/>
      <c r="AE8" s="1432"/>
      <c r="AF8" s="1432"/>
      <c r="AG8" s="1432"/>
      <c r="AH8" s="1432"/>
      <c r="AI8" s="1432"/>
      <c r="AJ8" s="1432"/>
      <c r="AK8" s="1432"/>
      <c r="AL8" s="1432"/>
      <c r="AM8" s="1432"/>
      <c r="AN8" s="1432"/>
      <c r="AO8" s="1433"/>
      <c r="AP8" s="1431" t="s">
        <v>2074</v>
      </c>
      <c r="AQ8" s="1432"/>
      <c r="AR8" s="1432"/>
      <c r="AS8" s="1432"/>
      <c r="AT8" s="1432"/>
      <c r="AU8" s="1432"/>
      <c r="AV8" s="1432"/>
      <c r="AW8" s="1432"/>
      <c r="AX8" s="1432"/>
      <c r="AY8" s="1432"/>
      <c r="AZ8" s="1432"/>
      <c r="BA8" s="1432"/>
      <c r="BB8" s="1432"/>
      <c r="BC8" s="1432"/>
      <c r="BD8" s="1432"/>
      <c r="BE8" s="1432"/>
      <c r="BF8" s="1432"/>
      <c r="BG8" s="1432"/>
      <c r="BH8" s="1433"/>
      <c r="BI8" s="1431" t="s">
        <v>2075</v>
      </c>
      <c r="BJ8" s="1432"/>
      <c r="BK8" s="1432"/>
      <c r="BL8" s="1432"/>
      <c r="BM8" s="1432"/>
      <c r="BN8" s="1432"/>
      <c r="BO8" s="1432"/>
      <c r="BP8" s="1432"/>
      <c r="BQ8" s="1432"/>
      <c r="BR8" s="1432"/>
      <c r="BS8" s="1432"/>
      <c r="BT8" s="1432"/>
      <c r="BU8" s="1432"/>
      <c r="BV8" s="1432"/>
      <c r="BW8" s="1432"/>
      <c r="BX8" s="1432"/>
      <c r="BY8" s="1432"/>
      <c r="BZ8" s="1432"/>
      <c r="CA8" s="1433"/>
      <c r="CB8" s="1431" t="s">
        <v>2076</v>
      </c>
      <c r="CC8" s="1432"/>
      <c r="CD8" s="1432"/>
      <c r="CE8" s="1432"/>
      <c r="CF8" s="1432"/>
      <c r="CG8" s="1432"/>
      <c r="CH8" s="1432"/>
      <c r="CI8" s="1432"/>
      <c r="CJ8" s="1432"/>
      <c r="CK8" s="1432"/>
      <c r="CL8" s="1432"/>
      <c r="CM8" s="1432"/>
      <c r="CN8" s="1432"/>
      <c r="CO8" s="1432"/>
      <c r="CP8" s="1432"/>
      <c r="CQ8" s="1432"/>
      <c r="CR8" s="1432"/>
      <c r="CS8" s="1432"/>
      <c r="CT8" s="1433"/>
    </row>
    <row r="9" spans="1:98" ht="147.75" thickBot="1" x14ac:dyDescent="0.3">
      <c r="A9" s="1409"/>
      <c r="B9" s="1434"/>
      <c r="C9" s="1435"/>
      <c r="D9" s="1436" t="s">
        <v>2077</v>
      </c>
      <c r="E9" s="1437" t="s">
        <v>2078</v>
      </c>
      <c r="F9" s="1437" t="s">
        <v>2079</v>
      </c>
      <c r="G9" s="1437" t="s">
        <v>2080</v>
      </c>
      <c r="H9" s="1437" t="s">
        <v>2081</v>
      </c>
      <c r="I9" s="1437" t="s">
        <v>2082</v>
      </c>
      <c r="J9" s="1437" t="s">
        <v>2083</v>
      </c>
      <c r="K9" s="1437" t="s">
        <v>2084</v>
      </c>
      <c r="L9" s="1437" t="s">
        <v>2085</v>
      </c>
      <c r="M9" s="1437" t="s">
        <v>2086</v>
      </c>
      <c r="N9" s="1437" t="s">
        <v>2087</v>
      </c>
      <c r="O9" s="1437" t="s">
        <v>2088</v>
      </c>
      <c r="P9" s="1437" t="s">
        <v>2089</v>
      </c>
      <c r="Q9" s="1437" t="s">
        <v>2090</v>
      </c>
      <c r="R9" s="1437" t="s">
        <v>2091</v>
      </c>
      <c r="S9" s="1437" t="s">
        <v>2092</v>
      </c>
      <c r="T9" s="1437" t="s">
        <v>2093</v>
      </c>
      <c r="U9" s="1437" t="s">
        <v>2094</v>
      </c>
      <c r="V9" s="1437" t="s">
        <v>2095</v>
      </c>
      <c r="W9" s="1436" t="s">
        <v>2077</v>
      </c>
      <c r="X9" s="1437" t="s">
        <v>2078</v>
      </c>
      <c r="Y9" s="1437" t="s">
        <v>2079</v>
      </c>
      <c r="Z9" s="1437" t="s">
        <v>2080</v>
      </c>
      <c r="AA9" s="1437" t="s">
        <v>2081</v>
      </c>
      <c r="AB9" s="1437" t="s">
        <v>2082</v>
      </c>
      <c r="AC9" s="1437" t="s">
        <v>2083</v>
      </c>
      <c r="AD9" s="1437" t="s">
        <v>2084</v>
      </c>
      <c r="AE9" s="1437" t="s">
        <v>2085</v>
      </c>
      <c r="AF9" s="1437" t="s">
        <v>2086</v>
      </c>
      <c r="AG9" s="1437" t="s">
        <v>2087</v>
      </c>
      <c r="AH9" s="1437" t="s">
        <v>2088</v>
      </c>
      <c r="AI9" s="1437" t="s">
        <v>2089</v>
      </c>
      <c r="AJ9" s="1437" t="s">
        <v>2090</v>
      </c>
      <c r="AK9" s="1437" t="s">
        <v>2091</v>
      </c>
      <c r="AL9" s="1437" t="s">
        <v>2092</v>
      </c>
      <c r="AM9" s="1437" t="s">
        <v>2093</v>
      </c>
      <c r="AN9" s="1437" t="s">
        <v>2094</v>
      </c>
      <c r="AO9" s="1437" t="s">
        <v>2095</v>
      </c>
      <c r="AP9" s="1436" t="s">
        <v>2077</v>
      </c>
      <c r="AQ9" s="1437" t="s">
        <v>2078</v>
      </c>
      <c r="AR9" s="1437" t="s">
        <v>2079</v>
      </c>
      <c r="AS9" s="1437" t="s">
        <v>2080</v>
      </c>
      <c r="AT9" s="1437" t="s">
        <v>2081</v>
      </c>
      <c r="AU9" s="1437" t="s">
        <v>2082</v>
      </c>
      <c r="AV9" s="1437" t="s">
        <v>2083</v>
      </c>
      <c r="AW9" s="1437" t="s">
        <v>2084</v>
      </c>
      <c r="AX9" s="1437" t="s">
        <v>2085</v>
      </c>
      <c r="AY9" s="1437" t="s">
        <v>2086</v>
      </c>
      <c r="AZ9" s="1437" t="s">
        <v>2087</v>
      </c>
      <c r="BA9" s="1437" t="s">
        <v>2088</v>
      </c>
      <c r="BB9" s="1437" t="s">
        <v>2089</v>
      </c>
      <c r="BC9" s="1437" t="s">
        <v>2090</v>
      </c>
      <c r="BD9" s="1437" t="s">
        <v>2091</v>
      </c>
      <c r="BE9" s="1437" t="s">
        <v>2092</v>
      </c>
      <c r="BF9" s="1437" t="s">
        <v>2093</v>
      </c>
      <c r="BG9" s="1437" t="s">
        <v>2094</v>
      </c>
      <c r="BH9" s="1437" t="s">
        <v>2095</v>
      </c>
      <c r="BI9" s="1436" t="s">
        <v>2077</v>
      </c>
      <c r="BJ9" s="1437" t="s">
        <v>2078</v>
      </c>
      <c r="BK9" s="1437" t="s">
        <v>2079</v>
      </c>
      <c r="BL9" s="1437" t="s">
        <v>2080</v>
      </c>
      <c r="BM9" s="1437" t="s">
        <v>2081</v>
      </c>
      <c r="BN9" s="1437" t="s">
        <v>2082</v>
      </c>
      <c r="BO9" s="1437" t="s">
        <v>2083</v>
      </c>
      <c r="BP9" s="1437" t="s">
        <v>2084</v>
      </c>
      <c r="BQ9" s="1437" t="s">
        <v>2085</v>
      </c>
      <c r="BR9" s="1437" t="s">
        <v>2086</v>
      </c>
      <c r="BS9" s="1437" t="s">
        <v>2087</v>
      </c>
      <c r="BT9" s="1437" t="s">
        <v>2088</v>
      </c>
      <c r="BU9" s="1437" t="s">
        <v>2089</v>
      </c>
      <c r="BV9" s="1437" t="s">
        <v>2090</v>
      </c>
      <c r="BW9" s="1437" t="s">
        <v>2091</v>
      </c>
      <c r="BX9" s="1437" t="s">
        <v>2092</v>
      </c>
      <c r="BY9" s="1437" t="s">
        <v>2093</v>
      </c>
      <c r="BZ9" s="1437" t="s">
        <v>2094</v>
      </c>
      <c r="CA9" s="1437" t="s">
        <v>2095</v>
      </c>
      <c r="CB9" s="1436" t="s">
        <v>2077</v>
      </c>
      <c r="CC9" s="1437" t="s">
        <v>2078</v>
      </c>
      <c r="CD9" s="1437" t="s">
        <v>2079</v>
      </c>
      <c r="CE9" s="1437" t="s">
        <v>2080</v>
      </c>
      <c r="CF9" s="1437" t="s">
        <v>2081</v>
      </c>
      <c r="CG9" s="1437" t="s">
        <v>2082</v>
      </c>
      <c r="CH9" s="1437" t="s">
        <v>2083</v>
      </c>
      <c r="CI9" s="1437" t="s">
        <v>2084</v>
      </c>
      <c r="CJ9" s="1437" t="s">
        <v>2085</v>
      </c>
      <c r="CK9" s="1437" t="s">
        <v>2086</v>
      </c>
      <c r="CL9" s="1437" t="s">
        <v>2087</v>
      </c>
      <c r="CM9" s="1437" t="s">
        <v>2088</v>
      </c>
      <c r="CN9" s="1437" t="s">
        <v>2089</v>
      </c>
      <c r="CO9" s="1437" t="s">
        <v>2090</v>
      </c>
      <c r="CP9" s="1437" t="s">
        <v>2091</v>
      </c>
      <c r="CQ9" s="1437" t="s">
        <v>2092</v>
      </c>
      <c r="CR9" s="1437" t="s">
        <v>2093</v>
      </c>
      <c r="CS9" s="1437" t="s">
        <v>2094</v>
      </c>
      <c r="CT9" s="1438" t="s">
        <v>2095</v>
      </c>
    </row>
    <row r="10" spans="1:98" ht="16.5" thickBot="1" x14ac:dyDescent="0.3">
      <c r="A10" s="1409"/>
      <c r="B10" s="1439"/>
      <c r="C10" s="1440"/>
      <c r="D10" s="1441">
        <f>1/360</f>
        <v>2.7777777777777779E-3</v>
      </c>
      <c r="E10" s="1442">
        <v>4.1666666666666664E-2</v>
      </c>
      <c r="F10" s="1442">
        <v>0.16666666666666666</v>
      </c>
      <c r="G10" s="1442">
        <f>4.5/12</f>
        <v>0.375</v>
      </c>
      <c r="H10" s="1442">
        <f>7.5/12</f>
        <v>0.625</v>
      </c>
      <c r="I10" s="1442">
        <f>10.5/12</f>
        <v>0.875</v>
      </c>
      <c r="J10" s="1443">
        <v>1.25</v>
      </c>
      <c r="K10" s="1443">
        <v>1.75</v>
      </c>
      <c r="L10" s="1443">
        <v>2.5</v>
      </c>
      <c r="M10" s="1443">
        <v>3.5</v>
      </c>
      <c r="N10" s="1443">
        <v>4.5</v>
      </c>
      <c r="O10" s="1443">
        <v>5.5</v>
      </c>
      <c r="P10" s="1443">
        <v>6.5</v>
      </c>
      <c r="Q10" s="1443">
        <v>7.5</v>
      </c>
      <c r="R10" s="1443">
        <v>8.5</v>
      </c>
      <c r="S10" s="1443">
        <v>9.5</v>
      </c>
      <c r="T10" s="1443">
        <v>12.5</v>
      </c>
      <c r="U10" s="1443">
        <v>17.5</v>
      </c>
      <c r="V10" s="1444">
        <v>25</v>
      </c>
      <c r="W10" s="1441">
        <f>1/360</f>
        <v>2.7777777777777779E-3</v>
      </c>
      <c r="X10" s="1442">
        <v>4.1666666666666664E-2</v>
      </c>
      <c r="Y10" s="1442">
        <v>0.16666666666666666</v>
      </c>
      <c r="Z10" s="1442">
        <f>4.5/12</f>
        <v>0.375</v>
      </c>
      <c r="AA10" s="1442">
        <f>7.5/12</f>
        <v>0.625</v>
      </c>
      <c r="AB10" s="1442">
        <f>10.5/12</f>
        <v>0.875</v>
      </c>
      <c r="AC10" s="1443">
        <v>1.25</v>
      </c>
      <c r="AD10" s="1443">
        <v>1.75</v>
      </c>
      <c r="AE10" s="1443">
        <v>2.5</v>
      </c>
      <c r="AF10" s="1443">
        <v>3.5</v>
      </c>
      <c r="AG10" s="1443">
        <v>4.5</v>
      </c>
      <c r="AH10" s="1443">
        <v>5.5</v>
      </c>
      <c r="AI10" s="1443">
        <v>6.5</v>
      </c>
      <c r="AJ10" s="1443">
        <v>7.5</v>
      </c>
      <c r="AK10" s="1443">
        <v>8.5</v>
      </c>
      <c r="AL10" s="1443">
        <v>9.5</v>
      </c>
      <c r="AM10" s="1443">
        <v>12.5</v>
      </c>
      <c r="AN10" s="1443">
        <v>17.5</v>
      </c>
      <c r="AO10" s="1444">
        <v>25</v>
      </c>
      <c r="AP10" s="1441">
        <f>1/360</f>
        <v>2.7777777777777779E-3</v>
      </c>
      <c r="AQ10" s="1442">
        <v>4.1666666666666664E-2</v>
      </c>
      <c r="AR10" s="1442">
        <v>0.16666666666666666</v>
      </c>
      <c r="AS10" s="1442">
        <f>4.5/12</f>
        <v>0.375</v>
      </c>
      <c r="AT10" s="1442">
        <f>7.5/12</f>
        <v>0.625</v>
      </c>
      <c r="AU10" s="1442">
        <f>10.5/12</f>
        <v>0.875</v>
      </c>
      <c r="AV10" s="1443">
        <v>1.25</v>
      </c>
      <c r="AW10" s="1443">
        <v>1.75</v>
      </c>
      <c r="AX10" s="1443">
        <v>2.5</v>
      </c>
      <c r="AY10" s="1443">
        <v>3.5</v>
      </c>
      <c r="AZ10" s="1443">
        <v>4.5</v>
      </c>
      <c r="BA10" s="1443">
        <v>5.5</v>
      </c>
      <c r="BB10" s="1443">
        <v>6.5</v>
      </c>
      <c r="BC10" s="1443">
        <v>7.5</v>
      </c>
      <c r="BD10" s="1443">
        <v>8.5</v>
      </c>
      <c r="BE10" s="1443">
        <v>9.5</v>
      </c>
      <c r="BF10" s="1443">
        <v>12.5</v>
      </c>
      <c r="BG10" s="1443">
        <v>17.5</v>
      </c>
      <c r="BH10" s="1444">
        <v>25</v>
      </c>
      <c r="BI10" s="1441">
        <f>1/360</f>
        <v>2.7777777777777779E-3</v>
      </c>
      <c r="BJ10" s="1442">
        <v>4.1666666666666664E-2</v>
      </c>
      <c r="BK10" s="1442">
        <v>0.16666666666666666</v>
      </c>
      <c r="BL10" s="1442">
        <f>4.5/12</f>
        <v>0.375</v>
      </c>
      <c r="BM10" s="1442">
        <f>7.5/12</f>
        <v>0.625</v>
      </c>
      <c r="BN10" s="1442">
        <f>10.5/12</f>
        <v>0.875</v>
      </c>
      <c r="BO10" s="1443">
        <v>1.25</v>
      </c>
      <c r="BP10" s="1443">
        <v>1.75</v>
      </c>
      <c r="BQ10" s="1443">
        <v>2.5</v>
      </c>
      <c r="BR10" s="1443">
        <v>3.5</v>
      </c>
      <c r="BS10" s="1443">
        <v>4.5</v>
      </c>
      <c r="BT10" s="1443">
        <v>5.5</v>
      </c>
      <c r="BU10" s="1443">
        <v>6.5</v>
      </c>
      <c r="BV10" s="1443">
        <v>7.5</v>
      </c>
      <c r="BW10" s="1443">
        <v>8.5</v>
      </c>
      <c r="BX10" s="1443">
        <v>9.5</v>
      </c>
      <c r="BY10" s="1443">
        <v>12.5</v>
      </c>
      <c r="BZ10" s="1443">
        <v>17.5</v>
      </c>
      <c r="CA10" s="1444">
        <v>25</v>
      </c>
      <c r="CB10" s="1441">
        <f>1/360</f>
        <v>2.7777777777777779E-3</v>
      </c>
      <c r="CC10" s="1442">
        <v>4.1666666666666664E-2</v>
      </c>
      <c r="CD10" s="1442">
        <v>0.16666666666666666</v>
      </c>
      <c r="CE10" s="1442">
        <f>4.5/12</f>
        <v>0.375</v>
      </c>
      <c r="CF10" s="1442">
        <f>7.5/12</f>
        <v>0.625</v>
      </c>
      <c r="CG10" s="1442">
        <f>10.5/12</f>
        <v>0.875</v>
      </c>
      <c r="CH10" s="1443">
        <v>1.25</v>
      </c>
      <c r="CI10" s="1443">
        <v>1.75</v>
      </c>
      <c r="CJ10" s="1443">
        <v>2.5</v>
      </c>
      <c r="CK10" s="1443">
        <v>3.5</v>
      </c>
      <c r="CL10" s="1443">
        <v>4.5</v>
      </c>
      <c r="CM10" s="1443">
        <v>5.5</v>
      </c>
      <c r="CN10" s="1443">
        <v>6.5</v>
      </c>
      <c r="CO10" s="1443">
        <v>7.5</v>
      </c>
      <c r="CP10" s="1443">
        <v>8.5</v>
      </c>
      <c r="CQ10" s="1443">
        <v>9.5</v>
      </c>
      <c r="CR10" s="1443">
        <v>12.5</v>
      </c>
      <c r="CS10" s="1443">
        <v>17.5</v>
      </c>
      <c r="CT10" s="1444">
        <v>25</v>
      </c>
    </row>
    <row r="11" spans="1:98" ht="15.75" x14ac:dyDescent="0.25">
      <c r="A11" s="1409"/>
      <c r="B11" s="1445" t="s">
        <v>2096</v>
      </c>
      <c r="C11" s="1446"/>
      <c r="D11" s="1447"/>
      <c r="E11" s="1448"/>
      <c r="F11" s="1448"/>
      <c r="G11" s="1448"/>
      <c r="H11" s="1448"/>
      <c r="I11" s="1448"/>
      <c r="J11" s="1448"/>
      <c r="K11" s="1448"/>
      <c r="L11" s="1448"/>
      <c r="M11" s="1448"/>
      <c r="N11" s="1448"/>
      <c r="O11" s="1448"/>
      <c r="P11" s="1448"/>
      <c r="Q11" s="1448"/>
      <c r="R11" s="1448"/>
      <c r="S11" s="1448"/>
      <c r="T11" s="1448"/>
      <c r="U11" s="1448"/>
      <c r="V11" s="1449"/>
      <c r="W11" s="1447"/>
      <c r="X11" s="1448"/>
      <c r="Y11" s="1448"/>
      <c r="Z11" s="1448"/>
      <c r="AA11" s="1448"/>
      <c r="AB11" s="1448"/>
      <c r="AC11" s="1448"/>
      <c r="AD11" s="1448"/>
      <c r="AE11" s="1448"/>
      <c r="AF11" s="1448"/>
      <c r="AG11" s="1448"/>
      <c r="AH11" s="1448"/>
      <c r="AI11" s="1448"/>
      <c r="AJ11" s="1448"/>
      <c r="AK11" s="1448"/>
      <c r="AL11" s="1448"/>
      <c r="AM11" s="1448"/>
      <c r="AN11" s="1448"/>
      <c r="AO11" s="1449"/>
      <c r="AP11" s="1447"/>
      <c r="AQ11" s="1448"/>
      <c r="AR11" s="1448"/>
      <c r="AS11" s="1448"/>
      <c r="AT11" s="1448"/>
      <c r="AU11" s="1448"/>
      <c r="AV11" s="1448"/>
      <c r="AW11" s="1448"/>
      <c r="AX11" s="1448"/>
      <c r="AY11" s="1448"/>
      <c r="AZ11" s="1448"/>
      <c r="BA11" s="1448"/>
      <c r="BB11" s="1448"/>
      <c r="BC11" s="1448"/>
      <c r="BD11" s="1448"/>
      <c r="BE11" s="1448"/>
      <c r="BF11" s="1448"/>
      <c r="BG11" s="1448"/>
      <c r="BH11" s="1449"/>
      <c r="BI11" s="1447"/>
      <c r="BJ11" s="1448"/>
      <c r="BK11" s="1448"/>
      <c r="BL11" s="1448"/>
      <c r="BM11" s="1448"/>
      <c r="BN11" s="1448"/>
      <c r="BO11" s="1448"/>
      <c r="BP11" s="1448"/>
      <c r="BQ11" s="1448"/>
      <c r="BR11" s="1448"/>
      <c r="BS11" s="1448"/>
      <c r="BT11" s="1448"/>
      <c r="BU11" s="1448"/>
      <c r="BV11" s="1448"/>
      <c r="BW11" s="1448"/>
      <c r="BX11" s="1448"/>
      <c r="BY11" s="1448"/>
      <c r="BZ11" s="1448"/>
      <c r="CA11" s="1449"/>
      <c r="CB11" s="1447"/>
      <c r="CC11" s="1448"/>
      <c r="CD11" s="1448"/>
      <c r="CE11" s="1448"/>
      <c r="CF11" s="1448"/>
      <c r="CG11" s="1448"/>
      <c r="CH11" s="1448"/>
      <c r="CI11" s="1448"/>
      <c r="CJ11" s="1448"/>
      <c r="CK11" s="1448"/>
      <c r="CL11" s="1448"/>
      <c r="CM11" s="1448"/>
      <c r="CN11" s="1448"/>
      <c r="CO11" s="1448"/>
      <c r="CP11" s="1448"/>
      <c r="CQ11" s="1448"/>
      <c r="CR11" s="1448"/>
      <c r="CS11" s="1448"/>
      <c r="CT11" s="1449"/>
    </row>
    <row r="12" spans="1:98" ht="15.75" x14ac:dyDescent="0.25">
      <c r="A12" s="1409"/>
      <c r="B12" s="1450" t="s">
        <v>2097</v>
      </c>
      <c r="C12" s="1451"/>
      <c r="D12" s="1452"/>
      <c r="E12" s="1453"/>
      <c r="F12" s="1453"/>
      <c r="G12" s="1453"/>
      <c r="H12" s="1453"/>
      <c r="I12" s="1453"/>
      <c r="J12" s="1453"/>
      <c r="K12" s="1453"/>
      <c r="L12" s="1453"/>
      <c r="M12" s="1453"/>
      <c r="N12" s="1453"/>
      <c r="O12" s="1453"/>
      <c r="P12" s="1453"/>
      <c r="Q12" s="1453"/>
      <c r="R12" s="1453"/>
      <c r="S12" s="1453"/>
      <c r="T12" s="1453"/>
      <c r="U12" s="1453"/>
      <c r="V12" s="1454"/>
      <c r="W12" s="1452"/>
      <c r="X12" s="1453"/>
      <c r="Y12" s="1453"/>
      <c r="Z12" s="1453"/>
      <c r="AA12" s="1453"/>
      <c r="AB12" s="1453"/>
      <c r="AC12" s="1453"/>
      <c r="AD12" s="1453"/>
      <c r="AE12" s="1453"/>
      <c r="AF12" s="1453"/>
      <c r="AG12" s="1453"/>
      <c r="AH12" s="1453"/>
      <c r="AI12" s="1453"/>
      <c r="AJ12" s="1453"/>
      <c r="AK12" s="1453"/>
      <c r="AL12" s="1453"/>
      <c r="AM12" s="1453"/>
      <c r="AN12" s="1453"/>
      <c r="AO12" s="1454"/>
      <c r="AP12" s="1452"/>
      <c r="AQ12" s="1453"/>
      <c r="AR12" s="1453"/>
      <c r="AS12" s="1453"/>
      <c r="AT12" s="1453"/>
      <c r="AU12" s="1453"/>
      <c r="AV12" s="1453"/>
      <c r="AW12" s="1453"/>
      <c r="AX12" s="1453"/>
      <c r="AY12" s="1453"/>
      <c r="AZ12" s="1453"/>
      <c r="BA12" s="1453"/>
      <c r="BB12" s="1453"/>
      <c r="BC12" s="1453"/>
      <c r="BD12" s="1453"/>
      <c r="BE12" s="1453"/>
      <c r="BF12" s="1453"/>
      <c r="BG12" s="1453"/>
      <c r="BH12" s="1454"/>
      <c r="BI12" s="1452"/>
      <c r="BJ12" s="1453"/>
      <c r="BK12" s="1453"/>
      <c r="BL12" s="1453"/>
      <c r="BM12" s="1453"/>
      <c r="BN12" s="1453"/>
      <c r="BO12" s="1453"/>
      <c r="BP12" s="1453"/>
      <c r="BQ12" s="1453"/>
      <c r="BR12" s="1453"/>
      <c r="BS12" s="1453"/>
      <c r="BT12" s="1453"/>
      <c r="BU12" s="1453"/>
      <c r="BV12" s="1453"/>
      <c r="BW12" s="1453"/>
      <c r="BX12" s="1453"/>
      <c r="BY12" s="1453"/>
      <c r="BZ12" s="1453"/>
      <c r="CA12" s="1454"/>
      <c r="CB12" s="1452"/>
      <c r="CC12" s="1453"/>
      <c r="CD12" s="1453"/>
      <c r="CE12" s="1453"/>
      <c r="CF12" s="1453"/>
      <c r="CG12" s="1453"/>
      <c r="CH12" s="1453"/>
      <c r="CI12" s="1453"/>
      <c r="CJ12" s="1453"/>
      <c r="CK12" s="1453"/>
      <c r="CL12" s="1453"/>
      <c r="CM12" s="1453"/>
      <c r="CN12" s="1453"/>
      <c r="CO12" s="1453"/>
      <c r="CP12" s="1453"/>
      <c r="CQ12" s="1453"/>
      <c r="CR12" s="1453"/>
      <c r="CS12" s="1453"/>
      <c r="CT12" s="1454"/>
    </row>
    <row r="13" spans="1:98" s="1461" customFormat="1" ht="15.75" x14ac:dyDescent="0.25">
      <c r="A13" s="1455"/>
      <c r="B13" s="1456" t="s">
        <v>821</v>
      </c>
      <c r="C13" s="1457">
        <v>0</v>
      </c>
      <c r="D13" s="1458">
        <v>0</v>
      </c>
      <c r="E13" s="1459">
        <v>0</v>
      </c>
      <c r="F13" s="1459">
        <v>236000</v>
      </c>
      <c r="G13" s="1459">
        <v>0</v>
      </c>
      <c r="H13" s="1459">
        <v>0</v>
      </c>
      <c r="I13" s="1459">
        <v>5006.25</v>
      </c>
      <c r="J13" s="1459">
        <v>78332.800000000003</v>
      </c>
      <c r="K13" s="1459">
        <v>2084.1149999999998</v>
      </c>
      <c r="L13" s="1459">
        <v>45154.027999999998</v>
      </c>
      <c r="M13" s="1459">
        <v>0</v>
      </c>
      <c r="N13" s="1459">
        <v>0</v>
      </c>
      <c r="O13" s="1459">
        <v>0</v>
      </c>
      <c r="P13" s="1459">
        <v>0</v>
      </c>
      <c r="Q13" s="1459">
        <v>0</v>
      </c>
      <c r="R13" s="1459">
        <v>0</v>
      </c>
      <c r="S13" s="1459">
        <v>0</v>
      </c>
      <c r="T13" s="1459">
        <v>0</v>
      </c>
      <c r="U13" s="1459">
        <v>0</v>
      </c>
      <c r="V13" s="1460">
        <v>0</v>
      </c>
      <c r="W13" s="1458">
        <v>0</v>
      </c>
      <c r="X13" s="1459">
        <v>0</v>
      </c>
      <c r="Y13" s="1459">
        <v>0</v>
      </c>
      <c r="Z13" s="1459">
        <v>0</v>
      </c>
      <c r="AA13" s="1459">
        <v>0</v>
      </c>
      <c r="AB13" s="1459">
        <v>0</v>
      </c>
      <c r="AC13" s="1459">
        <v>0</v>
      </c>
      <c r="AD13" s="1459">
        <v>0</v>
      </c>
      <c r="AE13" s="1459">
        <v>0</v>
      </c>
      <c r="AF13" s="1459">
        <v>0</v>
      </c>
      <c r="AG13" s="1459">
        <v>0</v>
      </c>
      <c r="AH13" s="1459">
        <v>0</v>
      </c>
      <c r="AI13" s="1459">
        <v>0</v>
      </c>
      <c r="AJ13" s="1459">
        <v>0</v>
      </c>
      <c r="AK13" s="1459">
        <v>0</v>
      </c>
      <c r="AL13" s="1459">
        <v>0</v>
      </c>
      <c r="AM13" s="1459">
        <v>0</v>
      </c>
      <c r="AN13" s="1459">
        <v>0</v>
      </c>
      <c r="AO13" s="1460">
        <v>0</v>
      </c>
      <c r="AP13" s="1458">
        <v>0</v>
      </c>
      <c r="AQ13" s="1459">
        <v>0</v>
      </c>
      <c r="AR13" s="1459">
        <v>0</v>
      </c>
      <c r="AS13" s="1459">
        <v>0</v>
      </c>
      <c r="AT13" s="1459">
        <v>0</v>
      </c>
      <c r="AU13" s="1459">
        <v>0</v>
      </c>
      <c r="AV13" s="1459">
        <v>0</v>
      </c>
      <c r="AW13" s="1459">
        <v>0</v>
      </c>
      <c r="AX13" s="1459">
        <v>0</v>
      </c>
      <c r="AY13" s="1459">
        <v>0</v>
      </c>
      <c r="AZ13" s="1459">
        <v>0</v>
      </c>
      <c r="BA13" s="1459">
        <v>0</v>
      </c>
      <c r="BB13" s="1459">
        <v>0</v>
      </c>
      <c r="BC13" s="1459">
        <v>0</v>
      </c>
      <c r="BD13" s="1459">
        <v>0</v>
      </c>
      <c r="BE13" s="1459">
        <v>0</v>
      </c>
      <c r="BF13" s="1459">
        <v>0</v>
      </c>
      <c r="BG13" s="1459">
        <v>0</v>
      </c>
      <c r="BH13" s="1460">
        <v>0</v>
      </c>
      <c r="BI13" s="1458">
        <v>0</v>
      </c>
      <c r="BJ13" s="1459">
        <v>0</v>
      </c>
      <c r="BK13" s="1459">
        <v>236000</v>
      </c>
      <c r="BL13" s="1459">
        <v>0</v>
      </c>
      <c r="BM13" s="1459">
        <v>0</v>
      </c>
      <c r="BN13" s="1459">
        <v>5006.25</v>
      </c>
      <c r="BO13" s="1459">
        <v>78332.800000000003</v>
      </c>
      <c r="BP13" s="1459">
        <v>2084.1149999999998</v>
      </c>
      <c r="BQ13" s="1459">
        <v>45154.027999999998</v>
      </c>
      <c r="BR13" s="1459">
        <v>0</v>
      </c>
      <c r="BS13" s="1459">
        <v>0</v>
      </c>
      <c r="BT13" s="1459">
        <v>0</v>
      </c>
      <c r="BU13" s="1459">
        <v>0</v>
      </c>
      <c r="BV13" s="1459">
        <v>0</v>
      </c>
      <c r="BW13" s="1459">
        <v>0</v>
      </c>
      <c r="BX13" s="1459">
        <v>0</v>
      </c>
      <c r="BY13" s="1459">
        <v>0</v>
      </c>
      <c r="BZ13" s="1459">
        <v>0</v>
      </c>
      <c r="CA13" s="1460">
        <v>0</v>
      </c>
      <c r="CB13" s="1458">
        <v>0</v>
      </c>
      <c r="CC13" s="1459">
        <v>0</v>
      </c>
      <c r="CD13" s="1459">
        <v>0</v>
      </c>
      <c r="CE13" s="1459">
        <v>0</v>
      </c>
      <c r="CF13" s="1459">
        <v>0</v>
      </c>
      <c r="CG13" s="1459">
        <v>0</v>
      </c>
      <c r="CH13" s="1459">
        <v>0</v>
      </c>
      <c r="CI13" s="1459">
        <v>0</v>
      </c>
      <c r="CJ13" s="1459">
        <v>0</v>
      </c>
      <c r="CK13" s="1459">
        <v>0</v>
      </c>
      <c r="CL13" s="1459">
        <v>0</v>
      </c>
      <c r="CM13" s="1459">
        <v>0</v>
      </c>
      <c r="CN13" s="1459">
        <v>0</v>
      </c>
      <c r="CO13" s="1459">
        <v>0</v>
      </c>
      <c r="CP13" s="1459">
        <v>0</v>
      </c>
      <c r="CQ13" s="1459">
        <v>0</v>
      </c>
      <c r="CR13" s="1459">
        <v>0</v>
      </c>
      <c r="CS13" s="1459">
        <v>0</v>
      </c>
      <c r="CT13" s="1460">
        <v>0</v>
      </c>
    </row>
    <row r="14" spans="1:98" s="1461" customFormat="1" ht="15.75" x14ac:dyDescent="0.25">
      <c r="A14" s="1455"/>
      <c r="B14" s="1456" t="s">
        <v>806</v>
      </c>
      <c r="C14" s="1457">
        <v>0</v>
      </c>
      <c r="D14" s="1458">
        <v>637.44954000000007</v>
      </c>
      <c r="E14" s="1459">
        <v>32515.88392</v>
      </c>
      <c r="F14" s="1459">
        <v>16676.796060000001</v>
      </c>
      <c r="G14" s="1459">
        <v>13521.75585</v>
      </c>
      <c r="H14" s="1459">
        <v>15504.926660000001</v>
      </c>
      <c r="I14" s="1459">
        <v>22120.796059999997</v>
      </c>
      <c r="J14" s="1459">
        <v>6716.9963200000002</v>
      </c>
      <c r="K14" s="1459">
        <v>6907.2126799999996</v>
      </c>
      <c r="L14" s="1459">
        <v>5502.3296399999999</v>
      </c>
      <c r="M14" s="1459">
        <v>5099.4838099999997</v>
      </c>
      <c r="N14" s="1459">
        <v>412.46285</v>
      </c>
      <c r="O14" s="1459">
        <v>170.96850000000001</v>
      </c>
      <c r="P14" s="1459">
        <v>126.62452</v>
      </c>
      <c r="Q14" s="1459">
        <v>94.628410000000002</v>
      </c>
      <c r="R14" s="1459">
        <v>67.726799999999997</v>
      </c>
      <c r="S14" s="1459">
        <v>51.565049999999999</v>
      </c>
      <c r="T14" s="1459">
        <v>131.23393999999999</v>
      </c>
      <c r="U14" s="1459">
        <v>59.52319</v>
      </c>
      <c r="V14" s="1460">
        <v>16.622450000000001</v>
      </c>
      <c r="W14" s="1458">
        <v>528.00423999999998</v>
      </c>
      <c r="X14" s="1459">
        <v>509651.42291000002</v>
      </c>
      <c r="Y14" s="1459">
        <v>974081.39169000008</v>
      </c>
      <c r="Z14" s="1459">
        <v>1496528.48016</v>
      </c>
      <c r="AA14" s="1459">
        <v>53384.842729999997</v>
      </c>
      <c r="AB14" s="1459">
        <v>35039.754549999998</v>
      </c>
      <c r="AC14" s="1459">
        <v>61886.976820000003</v>
      </c>
      <c r="AD14" s="1459">
        <v>56547.849600000001</v>
      </c>
      <c r="AE14" s="1459">
        <v>93191.333700000003</v>
      </c>
      <c r="AF14" s="1459">
        <v>70740.87851000001</v>
      </c>
      <c r="AG14" s="1459">
        <v>55609.178999999996</v>
      </c>
      <c r="AH14" s="1459">
        <v>28821.758269999998</v>
      </c>
      <c r="AI14" s="1459">
        <v>21690.500640000002</v>
      </c>
      <c r="AJ14" s="1459">
        <v>19064.460420000003</v>
      </c>
      <c r="AK14" s="1459">
        <v>15393.85943</v>
      </c>
      <c r="AL14" s="1459">
        <v>14520.319880000001</v>
      </c>
      <c r="AM14" s="1459">
        <v>58058.708810000004</v>
      </c>
      <c r="AN14" s="1459">
        <v>38416.659679999997</v>
      </c>
      <c r="AO14" s="1460">
        <v>24665.235339999999</v>
      </c>
      <c r="AP14" s="1458">
        <v>0</v>
      </c>
      <c r="AQ14" s="1459">
        <v>0</v>
      </c>
      <c r="AR14" s="1459">
        <v>0</v>
      </c>
      <c r="AS14" s="1459">
        <v>0</v>
      </c>
      <c r="AT14" s="1459">
        <v>0</v>
      </c>
      <c r="AU14" s="1459">
        <v>0</v>
      </c>
      <c r="AV14" s="1459">
        <v>0</v>
      </c>
      <c r="AW14" s="1459">
        <v>0</v>
      </c>
      <c r="AX14" s="1459">
        <v>0</v>
      </c>
      <c r="AY14" s="1459">
        <v>0</v>
      </c>
      <c r="AZ14" s="1459">
        <v>0</v>
      </c>
      <c r="BA14" s="1459">
        <v>0</v>
      </c>
      <c r="BB14" s="1459">
        <v>0</v>
      </c>
      <c r="BC14" s="1459">
        <v>0</v>
      </c>
      <c r="BD14" s="1459">
        <v>0</v>
      </c>
      <c r="BE14" s="1459">
        <v>0</v>
      </c>
      <c r="BF14" s="1459">
        <v>0</v>
      </c>
      <c r="BG14" s="1459">
        <v>0</v>
      </c>
      <c r="BH14" s="1460">
        <v>0</v>
      </c>
      <c r="BI14" s="1458">
        <v>4437.7498299999997</v>
      </c>
      <c r="BJ14" s="1459">
        <v>32513.093130000001</v>
      </c>
      <c r="BK14" s="1459">
        <v>16553.808349999999</v>
      </c>
      <c r="BL14" s="1459">
        <v>13451.695549999999</v>
      </c>
      <c r="BM14" s="1459">
        <v>15327.56905</v>
      </c>
      <c r="BN14" s="1459">
        <v>21650.244259999999</v>
      </c>
      <c r="BO14" s="1459">
        <v>6637.9423799999995</v>
      </c>
      <c r="BP14" s="1459">
        <v>6062.6765599999999</v>
      </c>
      <c r="BQ14" s="1459">
        <v>5285.5676700000004</v>
      </c>
      <c r="BR14" s="1459">
        <v>3398.26638</v>
      </c>
      <c r="BS14" s="1459">
        <v>404.87483999999995</v>
      </c>
      <c r="BT14" s="1459">
        <v>165.50593000000001</v>
      </c>
      <c r="BU14" s="1459">
        <v>120.78771</v>
      </c>
      <c r="BV14" s="1459">
        <v>88.248329999999996</v>
      </c>
      <c r="BW14" s="1459">
        <v>60.526150000000001</v>
      </c>
      <c r="BX14" s="1459">
        <v>43.55003</v>
      </c>
      <c r="BY14" s="1459">
        <v>94.064279999999997</v>
      </c>
      <c r="BZ14" s="1459">
        <v>22.286690000000004</v>
      </c>
      <c r="CA14" s="1460">
        <v>16.529130000000002</v>
      </c>
      <c r="CB14" s="1458">
        <v>249340.63989999998</v>
      </c>
      <c r="CC14" s="1459">
        <v>508148.6778</v>
      </c>
      <c r="CD14" s="1459">
        <v>960296.69866000011</v>
      </c>
      <c r="CE14" s="1459">
        <v>1448148.8273200002</v>
      </c>
      <c r="CF14" s="1459">
        <v>51130.645400000001</v>
      </c>
      <c r="CG14" s="1459">
        <v>33305.050080000001</v>
      </c>
      <c r="CH14" s="1459">
        <v>57564.410069999998</v>
      </c>
      <c r="CI14" s="1459">
        <v>51545.454439999994</v>
      </c>
      <c r="CJ14" s="1459">
        <v>81277.276850000009</v>
      </c>
      <c r="CK14" s="1459">
        <v>58736.661270000004</v>
      </c>
      <c r="CL14" s="1459">
        <v>46290.182340000007</v>
      </c>
      <c r="CM14" s="1459">
        <v>22712.829819999999</v>
      </c>
      <c r="CN14" s="1459">
        <v>15285.02779</v>
      </c>
      <c r="CO14" s="1459">
        <v>12107.871070000003</v>
      </c>
      <c r="CP14" s="1459">
        <v>7938.6186600000001</v>
      </c>
      <c r="CQ14" s="1459">
        <v>6650.4686900000006</v>
      </c>
      <c r="CR14" s="1459">
        <v>15658.109300000004</v>
      </c>
      <c r="CS14" s="1459">
        <v>1001.6047899999991</v>
      </c>
      <c r="CT14" s="1460">
        <v>682.562129999999</v>
      </c>
    </row>
    <row r="15" spans="1:98" s="1461" customFormat="1" ht="15.75" x14ac:dyDescent="0.25">
      <c r="A15" s="1455"/>
      <c r="B15" s="1462" t="s">
        <v>2098</v>
      </c>
      <c r="C15" s="1457">
        <v>0</v>
      </c>
      <c r="D15" s="1458">
        <v>0</v>
      </c>
      <c r="E15" s="1459">
        <v>0</v>
      </c>
      <c r="F15" s="1459">
        <v>0</v>
      </c>
      <c r="G15" s="1459">
        <v>0</v>
      </c>
      <c r="H15" s="1459">
        <v>0</v>
      </c>
      <c r="I15" s="1459">
        <v>0</v>
      </c>
      <c r="J15" s="1459">
        <v>0</v>
      </c>
      <c r="K15" s="1459">
        <v>0</v>
      </c>
      <c r="L15" s="1459">
        <v>0</v>
      </c>
      <c r="M15" s="1459">
        <v>0</v>
      </c>
      <c r="N15" s="1459">
        <v>0</v>
      </c>
      <c r="O15" s="1459">
        <v>0</v>
      </c>
      <c r="P15" s="1459">
        <v>0</v>
      </c>
      <c r="Q15" s="1459">
        <v>0</v>
      </c>
      <c r="R15" s="1459">
        <v>0</v>
      </c>
      <c r="S15" s="1459">
        <v>0</v>
      </c>
      <c r="T15" s="1459">
        <v>0</v>
      </c>
      <c r="U15" s="1459">
        <v>0</v>
      </c>
      <c r="V15" s="1460">
        <v>0</v>
      </c>
      <c r="W15" s="1458">
        <v>0</v>
      </c>
      <c r="X15" s="1459">
        <v>0</v>
      </c>
      <c r="Y15" s="1459">
        <v>0</v>
      </c>
      <c r="Z15" s="1459">
        <v>0</v>
      </c>
      <c r="AA15" s="1459">
        <v>0</v>
      </c>
      <c r="AB15" s="1459">
        <v>0</v>
      </c>
      <c r="AC15" s="1459">
        <v>0</v>
      </c>
      <c r="AD15" s="1459">
        <v>0</v>
      </c>
      <c r="AE15" s="1459">
        <v>0</v>
      </c>
      <c r="AF15" s="1459">
        <v>0</v>
      </c>
      <c r="AG15" s="1459">
        <v>0</v>
      </c>
      <c r="AH15" s="1459">
        <v>0</v>
      </c>
      <c r="AI15" s="1459">
        <v>0</v>
      </c>
      <c r="AJ15" s="1459">
        <v>0</v>
      </c>
      <c r="AK15" s="1459">
        <v>0</v>
      </c>
      <c r="AL15" s="1459">
        <v>0</v>
      </c>
      <c r="AM15" s="1459">
        <v>0</v>
      </c>
      <c r="AN15" s="1459">
        <v>0</v>
      </c>
      <c r="AO15" s="1460">
        <v>0</v>
      </c>
      <c r="AP15" s="1458">
        <v>0</v>
      </c>
      <c r="AQ15" s="1459">
        <v>0</v>
      </c>
      <c r="AR15" s="1459">
        <v>0</v>
      </c>
      <c r="AS15" s="1459">
        <v>0</v>
      </c>
      <c r="AT15" s="1459">
        <v>0</v>
      </c>
      <c r="AU15" s="1459">
        <v>0</v>
      </c>
      <c r="AV15" s="1459">
        <v>0</v>
      </c>
      <c r="AW15" s="1459">
        <v>0</v>
      </c>
      <c r="AX15" s="1459">
        <v>0</v>
      </c>
      <c r="AY15" s="1459">
        <v>0</v>
      </c>
      <c r="AZ15" s="1459">
        <v>0</v>
      </c>
      <c r="BA15" s="1459">
        <v>0</v>
      </c>
      <c r="BB15" s="1459">
        <v>0</v>
      </c>
      <c r="BC15" s="1459">
        <v>0</v>
      </c>
      <c r="BD15" s="1459">
        <v>0</v>
      </c>
      <c r="BE15" s="1459">
        <v>0</v>
      </c>
      <c r="BF15" s="1459">
        <v>0</v>
      </c>
      <c r="BG15" s="1459">
        <v>0</v>
      </c>
      <c r="BH15" s="1460">
        <v>0</v>
      </c>
      <c r="BI15" s="1458">
        <v>0</v>
      </c>
      <c r="BJ15" s="1459">
        <v>0</v>
      </c>
      <c r="BK15" s="1459">
        <v>0</v>
      </c>
      <c r="BL15" s="1459">
        <v>0</v>
      </c>
      <c r="BM15" s="1459">
        <v>0</v>
      </c>
      <c r="BN15" s="1459">
        <v>0</v>
      </c>
      <c r="BO15" s="1459">
        <v>0</v>
      </c>
      <c r="BP15" s="1459">
        <v>0</v>
      </c>
      <c r="BQ15" s="1459">
        <v>0</v>
      </c>
      <c r="BR15" s="1459">
        <v>0</v>
      </c>
      <c r="BS15" s="1459">
        <v>0</v>
      </c>
      <c r="BT15" s="1459">
        <v>0</v>
      </c>
      <c r="BU15" s="1459">
        <v>0</v>
      </c>
      <c r="BV15" s="1459">
        <v>0</v>
      </c>
      <c r="BW15" s="1459">
        <v>0</v>
      </c>
      <c r="BX15" s="1459">
        <v>0</v>
      </c>
      <c r="BY15" s="1459">
        <v>0</v>
      </c>
      <c r="BZ15" s="1459">
        <v>0</v>
      </c>
      <c r="CA15" s="1460">
        <v>0</v>
      </c>
      <c r="CB15" s="1458">
        <v>0</v>
      </c>
      <c r="CC15" s="1459">
        <v>0</v>
      </c>
      <c r="CD15" s="1459">
        <v>0</v>
      </c>
      <c r="CE15" s="1459">
        <v>0</v>
      </c>
      <c r="CF15" s="1459">
        <v>0</v>
      </c>
      <c r="CG15" s="1459">
        <v>0</v>
      </c>
      <c r="CH15" s="1459">
        <v>0</v>
      </c>
      <c r="CI15" s="1459">
        <v>0</v>
      </c>
      <c r="CJ15" s="1459">
        <v>0</v>
      </c>
      <c r="CK15" s="1459">
        <v>0</v>
      </c>
      <c r="CL15" s="1459">
        <v>0</v>
      </c>
      <c r="CM15" s="1459">
        <v>0</v>
      </c>
      <c r="CN15" s="1459">
        <v>0</v>
      </c>
      <c r="CO15" s="1459">
        <v>0</v>
      </c>
      <c r="CP15" s="1459">
        <v>0</v>
      </c>
      <c r="CQ15" s="1459">
        <v>0</v>
      </c>
      <c r="CR15" s="1459">
        <v>0</v>
      </c>
      <c r="CS15" s="1459">
        <v>0</v>
      </c>
      <c r="CT15" s="1460">
        <v>0</v>
      </c>
    </row>
    <row r="16" spans="1:98" s="1461" customFormat="1" ht="15.75" x14ac:dyDescent="0.25">
      <c r="A16" s="1455"/>
      <c r="B16" s="1462" t="s">
        <v>2099</v>
      </c>
      <c r="C16" s="1457">
        <v>0</v>
      </c>
      <c r="D16" s="1458">
        <v>0</v>
      </c>
      <c r="E16" s="1459">
        <v>0</v>
      </c>
      <c r="F16" s="1459">
        <v>0</v>
      </c>
      <c r="G16" s="1459">
        <v>0</v>
      </c>
      <c r="H16" s="1459">
        <v>0</v>
      </c>
      <c r="I16" s="1459">
        <v>0</v>
      </c>
      <c r="J16" s="1459">
        <v>0</v>
      </c>
      <c r="K16" s="1459">
        <v>0</v>
      </c>
      <c r="L16" s="1459">
        <v>0</v>
      </c>
      <c r="M16" s="1459">
        <v>0</v>
      </c>
      <c r="N16" s="1459">
        <v>0</v>
      </c>
      <c r="O16" s="1459">
        <v>0</v>
      </c>
      <c r="P16" s="1459">
        <v>0</v>
      </c>
      <c r="Q16" s="1459">
        <v>0</v>
      </c>
      <c r="R16" s="1459">
        <v>0</v>
      </c>
      <c r="S16" s="1459">
        <v>0</v>
      </c>
      <c r="T16" s="1459">
        <v>0</v>
      </c>
      <c r="U16" s="1459">
        <v>0</v>
      </c>
      <c r="V16" s="1460">
        <v>0</v>
      </c>
      <c r="W16" s="1458">
        <v>0</v>
      </c>
      <c r="X16" s="1459">
        <v>0</v>
      </c>
      <c r="Y16" s="1459">
        <v>0</v>
      </c>
      <c r="Z16" s="1459">
        <v>0</v>
      </c>
      <c r="AA16" s="1459">
        <v>0</v>
      </c>
      <c r="AB16" s="1459">
        <v>0</v>
      </c>
      <c r="AC16" s="1459">
        <v>0</v>
      </c>
      <c r="AD16" s="1459">
        <v>0</v>
      </c>
      <c r="AE16" s="1459">
        <v>0</v>
      </c>
      <c r="AF16" s="1459">
        <v>0</v>
      </c>
      <c r="AG16" s="1459">
        <v>0</v>
      </c>
      <c r="AH16" s="1459">
        <v>0</v>
      </c>
      <c r="AI16" s="1459">
        <v>0</v>
      </c>
      <c r="AJ16" s="1459">
        <v>0</v>
      </c>
      <c r="AK16" s="1459">
        <v>0</v>
      </c>
      <c r="AL16" s="1459">
        <v>0</v>
      </c>
      <c r="AM16" s="1459">
        <v>0</v>
      </c>
      <c r="AN16" s="1459">
        <v>0</v>
      </c>
      <c r="AO16" s="1460">
        <v>0</v>
      </c>
      <c r="AP16" s="1458">
        <v>0</v>
      </c>
      <c r="AQ16" s="1459">
        <v>0</v>
      </c>
      <c r="AR16" s="1459">
        <v>0</v>
      </c>
      <c r="AS16" s="1459">
        <v>0</v>
      </c>
      <c r="AT16" s="1459">
        <v>0</v>
      </c>
      <c r="AU16" s="1459">
        <v>0</v>
      </c>
      <c r="AV16" s="1459">
        <v>0</v>
      </c>
      <c r="AW16" s="1459">
        <v>0</v>
      </c>
      <c r="AX16" s="1459">
        <v>0</v>
      </c>
      <c r="AY16" s="1459">
        <v>0</v>
      </c>
      <c r="AZ16" s="1459">
        <v>0</v>
      </c>
      <c r="BA16" s="1459">
        <v>0</v>
      </c>
      <c r="BB16" s="1459">
        <v>0</v>
      </c>
      <c r="BC16" s="1459">
        <v>0</v>
      </c>
      <c r="BD16" s="1459">
        <v>0</v>
      </c>
      <c r="BE16" s="1459">
        <v>0</v>
      </c>
      <c r="BF16" s="1459">
        <v>0</v>
      </c>
      <c r="BG16" s="1459">
        <v>0</v>
      </c>
      <c r="BH16" s="1460">
        <v>0</v>
      </c>
      <c r="BI16" s="1458">
        <v>0</v>
      </c>
      <c r="BJ16" s="1459">
        <v>0</v>
      </c>
      <c r="BK16" s="1459">
        <v>0</v>
      </c>
      <c r="BL16" s="1459">
        <v>0</v>
      </c>
      <c r="BM16" s="1459">
        <v>0</v>
      </c>
      <c r="BN16" s="1459">
        <v>0</v>
      </c>
      <c r="BO16" s="1459">
        <v>0</v>
      </c>
      <c r="BP16" s="1459">
        <v>0</v>
      </c>
      <c r="BQ16" s="1459">
        <v>0</v>
      </c>
      <c r="BR16" s="1459">
        <v>0</v>
      </c>
      <c r="BS16" s="1459">
        <v>0</v>
      </c>
      <c r="BT16" s="1459">
        <v>0</v>
      </c>
      <c r="BU16" s="1459">
        <v>0</v>
      </c>
      <c r="BV16" s="1459">
        <v>0</v>
      </c>
      <c r="BW16" s="1459">
        <v>0</v>
      </c>
      <c r="BX16" s="1459">
        <v>0</v>
      </c>
      <c r="BY16" s="1459">
        <v>0</v>
      </c>
      <c r="BZ16" s="1459">
        <v>0</v>
      </c>
      <c r="CA16" s="1460">
        <v>0</v>
      </c>
      <c r="CB16" s="1458">
        <v>0</v>
      </c>
      <c r="CC16" s="1459">
        <v>0</v>
      </c>
      <c r="CD16" s="1459">
        <v>0</v>
      </c>
      <c r="CE16" s="1459">
        <v>0</v>
      </c>
      <c r="CF16" s="1459">
        <v>0</v>
      </c>
      <c r="CG16" s="1459">
        <v>0</v>
      </c>
      <c r="CH16" s="1459">
        <v>0</v>
      </c>
      <c r="CI16" s="1459">
        <v>0</v>
      </c>
      <c r="CJ16" s="1459">
        <v>0</v>
      </c>
      <c r="CK16" s="1459">
        <v>0</v>
      </c>
      <c r="CL16" s="1459">
        <v>0</v>
      </c>
      <c r="CM16" s="1459">
        <v>0</v>
      </c>
      <c r="CN16" s="1459">
        <v>0</v>
      </c>
      <c r="CO16" s="1459">
        <v>0</v>
      </c>
      <c r="CP16" s="1459">
        <v>0</v>
      </c>
      <c r="CQ16" s="1459">
        <v>0</v>
      </c>
      <c r="CR16" s="1459">
        <v>0</v>
      </c>
      <c r="CS16" s="1459">
        <v>0</v>
      </c>
      <c r="CT16" s="1460">
        <v>0</v>
      </c>
    </row>
    <row r="17" spans="1:98" s="1461" customFormat="1" ht="15.75" x14ac:dyDescent="0.25">
      <c r="A17" s="1455"/>
      <c r="B17" s="1456" t="s">
        <v>2100</v>
      </c>
      <c r="C17" s="1457">
        <v>0</v>
      </c>
      <c r="D17" s="1458">
        <v>0</v>
      </c>
      <c r="E17" s="1459">
        <v>0</v>
      </c>
      <c r="F17" s="1459">
        <v>0</v>
      </c>
      <c r="G17" s="1459">
        <v>0</v>
      </c>
      <c r="H17" s="1459">
        <v>0</v>
      </c>
      <c r="I17" s="1459">
        <v>0</v>
      </c>
      <c r="J17" s="1459">
        <v>0</v>
      </c>
      <c r="K17" s="1459">
        <v>0</v>
      </c>
      <c r="L17" s="1459">
        <v>0</v>
      </c>
      <c r="M17" s="1459">
        <v>0</v>
      </c>
      <c r="N17" s="1459">
        <v>0</v>
      </c>
      <c r="O17" s="1459">
        <v>0</v>
      </c>
      <c r="P17" s="1459">
        <v>0</v>
      </c>
      <c r="Q17" s="1459">
        <v>0</v>
      </c>
      <c r="R17" s="1459">
        <v>0</v>
      </c>
      <c r="S17" s="1459">
        <v>0</v>
      </c>
      <c r="T17" s="1459">
        <v>0</v>
      </c>
      <c r="U17" s="1459">
        <v>0</v>
      </c>
      <c r="V17" s="1460">
        <v>0</v>
      </c>
      <c r="W17" s="1458">
        <v>0</v>
      </c>
      <c r="X17" s="1459">
        <v>0</v>
      </c>
      <c r="Y17" s="1459">
        <v>0</v>
      </c>
      <c r="Z17" s="1459">
        <v>0</v>
      </c>
      <c r="AA17" s="1459">
        <v>0</v>
      </c>
      <c r="AB17" s="1459">
        <v>0</v>
      </c>
      <c r="AC17" s="1459">
        <v>0</v>
      </c>
      <c r="AD17" s="1459">
        <v>0</v>
      </c>
      <c r="AE17" s="1459">
        <v>0</v>
      </c>
      <c r="AF17" s="1459">
        <v>0</v>
      </c>
      <c r="AG17" s="1459">
        <v>0</v>
      </c>
      <c r="AH17" s="1459">
        <v>0</v>
      </c>
      <c r="AI17" s="1459">
        <v>0</v>
      </c>
      <c r="AJ17" s="1459">
        <v>0</v>
      </c>
      <c r="AK17" s="1459">
        <v>0</v>
      </c>
      <c r="AL17" s="1459">
        <v>0</v>
      </c>
      <c r="AM17" s="1459">
        <v>0</v>
      </c>
      <c r="AN17" s="1459">
        <v>0</v>
      </c>
      <c r="AO17" s="1460">
        <v>0</v>
      </c>
      <c r="AP17" s="1458">
        <v>0</v>
      </c>
      <c r="AQ17" s="1459">
        <v>0</v>
      </c>
      <c r="AR17" s="1459">
        <v>0</v>
      </c>
      <c r="AS17" s="1459">
        <v>0</v>
      </c>
      <c r="AT17" s="1459">
        <v>0</v>
      </c>
      <c r="AU17" s="1459">
        <v>0</v>
      </c>
      <c r="AV17" s="1459">
        <v>0</v>
      </c>
      <c r="AW17" s="1459">
        <v>0</v>
      </c>
      <c r="AX17" s="1459">
        <v>0</v>
      </c>
      <c r="AY17" s="1459">
        <v>0</v>
      </c>
      <c r="AZ17" s="1459">
        <v>0</v>
      </c>
      <c r="BA17" s="1459">
        <v>0</v>
      </c>
      <c r="BB17" s="1459">
        <v>0</v>
      </c>
      <c r="BC17" s="1459">
        <v>0</v>
      </c>
      <c r="BD17" s="1459">
        <v>0</v>
      </c>
      <c r="BE17" s="1459">
        <v>0</v>
      </c>
      <c r="BF17" s="1459">
        <v>0</v>
      </c>
      <c r="BG17" s="1459">
        <v>0</v>
      </c>
      <c r="BH17" s="1460">
        <v>0</v>
      </c>
      <c r="BI17" s="1458">
        <v>0</v>
      </c>
      <c r="BJ17" s="1459">
        <v>0</v>
      </c>
      <c r="BK17" s="1459">
        <v>0</v>
      </c>
      <c r="BL17" s="1459">
        <v>0</v>
      </c>
      <c r="BM17" s="1459">
        <v>0</v>
      </c>
      <c r="BN17" s="1459">
        <v>0</v>
      </c>
      <c r="BO17" s="1459">
        <v>0</v>
      </c>
      <c r="BP17" s="1459">
        <v>0</v>
      </c>
      <c r="BQ17" s="1459">
        <v>0</v>
      </c>
      <c r="BR17" s="1459">
        <v>0</v>
      </c>
      <c r="BS17" s="1459">
        <v>0</v>
      </c>
      <c r="BT17" s="1459">
        <v>0</v>
      </c>
      <c r="BU17" s="1459">
        <v>0</v>
      </c>
      <c r="BV17" s="1459">
        <v>0</v>
      </c>
      <c r="BW17" s="1459">
        <v>0</v>
      </c>
      <c r="BX17" s="1459">
        <v>0</v>
      </c>
      <c r="BY17" s="1459">
        <v>0</v>
      </c>
      <c r="BZ17" s="1459">
        <v>0</v>
      </c>
      <c r="CA17" s="1460">
        <v>0</v>
      </c>
      <c r="CB17" s="1458">
        <v>0</v>
      </c>
      <c r="CC17" s="1459">
        <v>0</v>
      </c>
      <c r="CD17" s="1459">
        <v>0</v>
      </c>
      <c r="CE17" s="1459">
        <v>0</v>
      </c>
      <c r="CF17" s="1459">
        <v>0</v>
      </c>
      <c r="CG17" s="1459">
        <v>0</v>
      </c>
      <c r="CH17" s="1459">
        <v>0</v>
      </c>
      <c r="CI17" s="1459">
        <v>0</v>
      </c>
      <c r="CJ17" s="1459">
        <v>0</v>
      </c>
      <c r="CK17" s="1459">
        <v>0</v>
      </c>
      <c r="CL17" s="1459">
        <v>0</v>
      </c>
      <c r="CM17" s="1459">
        <v>0</v>
      </c>
      <c r="CN17" s="1459">
        <v>0</v>
      </c>
      <c r="CO17" s="1459">
        <v>0</v>
      </c>
      <c r="CP17" s="1459">
        <v>0</v>
      </c>
      <c r="CQ17" s="1459">
        <v>0</v>
      </c>
      <c r="CR17" s="1459">
        <v>0</v>
      </c>
      <c r="CS17" s="1459">
        <v>0</v>
      </c>
      <c r="CT17" s="1460">
        <v>0</v>
      </c>
    </row>
    <row r="18" spans="1:98" s="1461" customFormat="1" ht="15.75" x14ac:dyDescent="0.25">
      <c r="A18" s="1455"/>
      <c r="B18" s="1456" t="s">
        <v>1235</v>
      </c>
      <c r="C18" s="1457">
        <v>0</v>
      </c>
      <c r="D18" s="1463">
        <v>2479239.8460300001</v>
      </c>
      <c r="E18" s="1464">
        <v>0</v>
      </c>
      <c r="F18" s="1464">
        <v>0</v>
      </c>
      <c r="G18" s="1464">
        <v>0</v>
      </c>
      <c r="H18" s="1464">
        <v>0</v>
      </c>
      <c r="I18" s="1464">
        <v>0</v>
      </c>
      <c r="J18" s="1464">
        <v>0</v>
      </c>
      <c r="K18" s="1464">
        <v>0</v>
      </c>
      <c r="L18" s="1464">
        <v>0</v>
      </c>
      <c r="M18" s="1464">
        <v>0</v>
      </c>
      <c r="N18" s="1464">
        <v>0</v>
      </c>
      <c r="O18" s="1464">
        <v>0</v>
      </c>
      <c r="P18" s="1464">
        <v>0</v>
      </c>
      <c r="Q18" s="1464">
        <v>0</v>
      </c>
      <c r="R18" s="1464">
        <v>0</v>
      </c>
      <c r="S18" s="1464">
        <v>0</v>
      </c>
      <c r="T18" s="1464">
        <v>0</v>
      </c>
      <c r="U18" s="1464">
        <v>0</v>
      </c>
      <c r="V18" s="1465">
        <v>0</v>
      </c>
      <c r="W18" s="1463">
        <v>0</v>
      </c>
      <c r="X18" s="1464">
        <v>0</v>
      </c>
      <c r="Y18" s="1464">
        <v>0</v>
      </c>
      <c r="Z18" s="1464">
        <v>0</v>
      </c>
      <c r="AA18" s="1464">
        <v>0</v>
      </c>
      <c r="AB18" s="1464">
        <v>0</v>
      </c>
      <c r="AC18" s="1464">
        <v>0</v>
      </c>
      <c r="AD18" s="1464">
        <v>0</v>
      </c>
      <c r="AE18" s="1464">
        <v>0</v>
      </c>
      <c r="AF18" s="1464">
        <v>0</v>
      </c>
      <c r="AG18" s="1464">
        <v>0</v>
      </c>
      <c r="AH18" s="1464">
        <v>0</v>
      </c>
      <c r="AI18" s="1464">
        <v>0</v>
      </c>
      <c r="AJ18" s="1464">
        <v>0</v>
      </c>
      <c r="AK18" s="1464">
        <v>0</v>
      </c>
      <c r="AL18" s="1464">
        <v>0</v>
      </c>
      <c r="AM18" s="1464">
        <v>0</v>
      </c>
      <c r="AN18" s="1464">
        <v>0</v>
      </c>
      <c r="AO18" s="1465">
        <v>0</v>
      </c>
      <c r="AP18" s="1463">
        <v>0</v>
      </c>
      <c r="AQ18" s="1464">
        <v>0</v>
      </c>
      <c r="AR18" s="1464">
        <v>0</v>
      </c>
      <c r="AS18" s="1464">
        <v>0</v>
      </c>
      <c r="AT18" s="1464">
        <v>0</v>
      </c>
      <c r="AU18" s="1464">
        <v>0</v>
      </c>
      <c r="AV18" s="1464">
        <v>0</v>
      </c>
      <c r="AW18" s="1464">
        <v>0</v>
      </c>
      <c r="AX18" s="1464">
        <v>0</v>
      </c>
      <c r="AY18" s="1464">
        <v>0</v>
      </c>
      <c r="AZ18" s="1464">
        <v>0</v>
      </c>
      <c r="BA18" s="1464">
        <v>0</v>
      </c>
      <c r="BB18" s="1464">
        <v>0</v>
      </c>
      <c r="BC18" s="1464">
        <v>0</v>
      </c>
      <c r="BD18" s="1464">
        <v>0</v>
      </c>
      <c r="BE18" s="1464">
        <v>0</v>
      </c>
      <c r="BF18" s="1464">
        <v>0</v>
      </c>
      <c r="BG18" s="1464">
        <v>0</v>
      </c>
      <c r="BH18" s="1465">
        <v>0</v>
      </c>
      <c r="BI18" s="1463">
        <v>2479239.8460300001</v>
      </c>
      <c r="BJ18" s="1464">
        <v>0</v>
      </c>
      <c r="BK18" s="1464">
        <v>0</v>
      </c>
      <c r="BL18" s="1464">
        <v>0</v>
      </c>
      <c r="BM18" s="1464">
        <v>0</v>
      </c>
      <c r="BN18" s="1464">
        <v>0</v>
      </c>
      <c r="BO18" s="1464">
        <v>0</v>
      </c>
      <c r="BP18" s="1464">
        <v>0</v>
      </c>
      <c r="BQ18" s="1464">
        <v>0</v>
      </c>
      <c r="BR18" s="1464">
        <v>0</v>
      </c>
      <c r="BS18" s="1464">
        <v>0</v>
      </c>
      <c r="BT18" s="1464">
        <v>0</v>
      </c>
      <c r="BU18" s="1464">
        <v>0</v>
      </c>
      <c r="BV18" s="1464">
        <v>0</v>
      </c>
      <c r="BW18" s="1464">
        <v>0</v>
      </c>
      <c r="BX18" s="1464">
        <v>0</v>
      </c>
      <c r="BY18" s="1464">
        <v>0</v>
      </c>
      <c r="BZ18" s="1464">
        <v>0</v>
      </c>
      <c r="CA18" s="1465">
        <v>0</v>
      </c>
      <c r="CB18" s="1463">
        <v>0</v>
      </c>
      <c r="CC18" s="1464">
        <v>0</v>
      </c>
      <c r="CD18" s="1464">
        <v>0</v>
      </c>
      <c r="CE18" s="1464">
        <v>0</v>
      </c>
      <c r="CF18" s="1464">
        <v>0</v>
      </c>
      <c r="CG18" s="1464">
        <v>0</v>
      </c>
      <c r="CH18" s="1464">
        <v>0</v>
      </c>
      <c r="CI18" s="1464">
        <v>0</v>
      </c>
      <c r="CJ18" s="1464">
        <v>0</v>
      </c>
      <c r="CK18" s="1464">
        <v>0</v>
      </c>
      <c r="CL18" s="1464">
        <v>0</v>
      </c>
      <c r="CM18" s="1464">
        <v>0</v>
      </c>
      <c r="CN18" s="1464">
        <v>0</v>
      </c>
      <c r="CO18" s="1464">
        <v>0</v>
      </c>
      <c r="CP18" s="1464">
        <v>0</v>
      </c>
      <c r="CQ18" s="1464">
        <v>0</v>
      </c>
      <c r="CR18" s="1464">
        <v>0</v>
      </c>
      <c r="CS18" s="1464">
        <v>0</v>
      </c>
      <c r="CT18" s="1465">
        <v>0</v>
      </c>
    </row>
    <row r="19" spans="1:98" s="1461" customFormat="1" ht="16.5" thickBot="1" x14ac:dyDescent="0.3">
      <c r="A19" s="1455"/>
      <c r="B19" s="1466" t="s">
        <v>2101</v>
      </c>
      <c r="C19" s="1467">
        <f t="shared" ref="C19:BN19" si="0">SUM(C13,C14,C17,C18)</f>
        <v>0</v>
      </c>
      <c r="D19" s="1467">
        <f t="shared" si="0"/>
        <v>2479877.2955700001</v>
      </c>
      <c r="E19" s="1467">
        <f t="shared" si="0"/>
        <v>32515.88392</v>
      </c>
      <c r="F19" s="1467">
        <f t="shared" si="0"/>
        <v>252676.79605999999</v>
      </c>
      <c r="G19" s="1467">
        <f t="shared" si="0"/>
        <v>13521.75585</v>
      </c>
      <c r="H19" s="1467">
        <f t="shared" si="0"/>
        <v>15504.926660000001</v>
      </c>
      <c r="I19" s="1467">
        <f t="shared" si="0"/>
        <v>27127.046059999997</v>
      </c>
      <c r="J19" s="1467">
        <f t="shared" si="0"/>
        <v>85049.796320000009</v>
      </c>
      <c r="K19" s="1467">
        <f t="shared" si="0"/>
        <v>8991.3276799999985</v>
      </c>
      <c r="L19" s="1467">
        <f t="shared" si="0"/>
        <v>50656.357640000002</v>
      </c>
      <c r="M19" s="1467">
        <f t="shared" si="0"/>
        <v>5099.4838099999997</v>
      </c>
      <c r="N19" s="1467">
        <f t="shared" si="0"/>
        <v>412.46285</v>
      </c>
      <c r="O19" s="1467">
        <f t="shared" si="0"/>
        <v>170.96850000000001</v>
      </c>
      <c r="P19" s="1467">
        <f t="shared" si="0"/>
        <v>126.62452</v>
      </c>
      <c r="Q19" s="1467">
        <f t="shared" si="0"/>
        <v>94.628410000000002</v>
      </c>
      <c r="R19" s="1467">
        <f t="shared" si="0"/>
        <v>67.726799999999997</v>
      </c>
      <c r="S19" s="1467">
        <f t="shared" si="0"/>
        <v>51.565049999999999</v>
      </c>
      <c r="T19" s="1467">
        <f t="shared" si="0"/>
        <v>131.23393999999999</v>
      </c>
      <c r="U19" s="1467">
        <f t="shared" si="0"/>
        <v>59.52319</v>
      </c>
      <c r="V19" s="1467">
        <f t="shared" si="0"/>
        <v>16.622450000000001</v>
      </c>
      <c r="W19" s="1467">
        <f t="shared" si="0"/>
        <v>528.00423999999998</v>
      </c>
      <c r="X19" s="1467">
        <f t="shared" si="0"/>
        <v>509651.42291000002</v>
      </c>
      <c r="Y19" s="1467">
        <f t="shared" si="0"/>
        <v>974081.39169000008</v>
      </c>
      <c r="Z19" s="1467">
        <f t="shared" si="0"/>
        <v>1496528.48016</v>
      </c>
      <c r="AA19" s="1467">
        <f t="shared" si="0"/>
        <v>53384.842729999997</v>
      </c>
      <c r="AB19" s="1467">
        <f t="shared" si="0"/>
        <v>35039.754549999998</v>
      </c>
      <c r="AC19" s="1467">
        <f t="shared" si="0"/>
        <v>61886.976820000003</v>
      </c>
      <c r="AD19" s="1467">
        <f t="shared" si="0"/>
        <v>56547.849600000001</v>
      </c>
      <c r="AE19" s="1467">
        <f t="shared" si="0"/>
        <v>93191.333700000003</v>
      </c>
      <c r="AF19" s="1467">
        <f t="shared" si="0"/>
        <v>70740.87851000001</v>
      </c>
      <c r="AG19" s="1467">
        <f t="shared" si="0"/>
        <v>55609.178999999996</v>
      </c>
      <c r="AH19" s="1467">
        <f t="shared" si="0"/>
        <v>28821.758269999998</v>
      </c>
      <c r="AI19" s="1467">
        <f t="shared" si="0"/>
        <v>21690.500640000002</v>
      </c>
      <c r="AJ19" s="1467">
        <f t="shared" si="0"/>
        <v>19064.460420000003</v>
      </c>
      <c r="AK19" s="1467">
        <f t="shared" si="0"/>
        <v>15393.85943</v>
      </c>
      <c r="AL19" s="1467">
        <f t="shared" si="0"/>
        <v>14520.319880000001</v>
      </c>
      <c r="AM19" s="1467">
        <f t="shared" si="0"/>
        <v>58058.708810000004</v>
      </c>
      <c r="AN19" s="1467">
        <f t="shared" si="0"/>
        <v>38416.659679999997</v>
      </c>
      <c r="AO19" s="1467">
        <f t="shared" si="0"/>
        <v>24665.235339999999</v>
      </c>
      <c r="AP19" s="1467">
        <f t="shared" si="0"/>
        <v>0</v>
      </c>
      <c r="AQ19" s="1467">
        <f t="shared" si="0"/>
        <v>0</v>
      </c>
      <c r="AR19" s="1467">
        <f t="shared" si="0"/>
        <v>0</v>
      </c>
      <c r="AS19" s="1467">
        <f t="shared" si="0"/>
        <v>0</v>
      </c>
      <c r="AT19" s="1467">
        <f t="shared" si="0"/>
        <v>0</v>
      </c>
      <c r="AU19" s="1467">
        <f t="shared" si="0"/>
        <v>0</v>
      </c>
      <c r="AV19" s="1467">
        <f t="shared" si="0"/>
        <v>0</v>
      </c>
      <c r="AW19" s="1467">
        <f t="shared" si="0"/>
        <v>0</v>
      </c>
      <c r="AX19" s="1467">
        <f t="shared" si="0"/>
        <v>0</v>
      </c>
      <c r="AY19" s="1467">
        <f t="shared" si="0"/>
        <v>0</v>
      </c>
      <c r="AZ19" s="1467">
        <f t="shared" si="0"/>
        <v>0</v>
      </c>
      <c r="BA19" s="1467">
        <f t="shared" si="0"/>
        <v>0</v>
      </c>
      <c r="BB19" s="1467">
        <f t="shared" si="0"/>
        <v>0</v>
      </c>
      <c r="BC19" s="1467">
        <f t="shared" si="0"/>
        <v>0</v>
      </c>
      <c r="BD19" s="1467">
        <f t="shared" si="0"/>
        <v>0</v>
      </c>
      <c r="BE19" s="1467">
        <f t="shared" si="0"/>
        <v>0</v>
      </c>
      <c r="BF19" s="1467">
        <f t="shared" si="0"/>
        <v>0</v>
      </c>
      <c r="BG19" s="1467">
        <f t="shared" si="0"/>
        <v>0</v>
      </c>
      <c r="BH19" s="1467">
        <f t="shared" si="0"/>
        <v>0</v>
      </c>
      <c r="BI19" s="1467">
        <f t="shared" si="0"/>
        <v>2483677.5958600002</v>
      </c>
      <c r="BJ19" s="1467">
        <f t="shared" si="0"/>
        <v>32513.093130000001</v>
      </c>
      <c r="BK19" s="1467">
        <f t="shared" si="0"/>
        <v>252553.80835000001</v>
      </c>
      <c r="BL19" s="1467">
        <f t="shared" si="0"/>
        <v>13451.695549999999</v>
      </c>
      <c r="BM19" s="1467">
        <f t="shared" si="0"/>
        <v>15327.56905</v>
      </c>
      <c r="BN19" s="1467">
        <f t="shared" si="0"/>
        <v>26656.494259999999</v>
      </c>
      <c r="BO19" s="1467">
        <f t="shared" ref="BO19:CT19" si="1">SUM(BO13,BO14,BO17,BO18)</f>
        <v>84970.742379999996</v>
      </c>
      <c r="BP19" s="1467">
        <f t="shared" si="1"/>
        <v>8146.7915599999997</v>
      </c>
      <c r="BQ19" s="1467">
        <f t="shared" si="1"/>
        <v>50439.595669999995</v>
      </c>
      <c r="BR19" s="1467">
        <f t="shared" si="1"/>
        <v>3398.26638</v>
      </c>
      <c r="BS19" s="1467">
        <f t="shared" si="1"/>
        <v>404.87483999999995</v>
      </c>
      <c r="BT19" s="1467">
        <f t="shared" si="1"/>
        <v>165.50593000000001</v>
      </c>
      <c r="BU19" s="1467">
        <f t="shared" si="1"/>
        <v>120.78771</v>
      </c>
      <c r="BV19" s="1467">
        <f t="shared" si="1"/>
        <v>88.248329999999996</v>
      </c>
      <c r="BW19" s="1467">
        <f t="shared" si="1"/>
        <v>60.526150000000001</v>
      </c>
      <c r="BX19" s="1467">
        <f t="shared" si="1"/>
        <v>43.55003</v>
      </c>
      <c r="BY19" s="1467">
        <f t="shared" si="1"/>
        <v>94.064279999999997</v>
      </c>
      <c r="BZ19" s="1467">
        <f t="shared" si="1"/>
        <v>22.286690000000004</v>
      </c>
      <c r="CA19" s="1467">
        <f t="shared" si="1"/>
        <v>16.529130000000002</v>
      </c>
      <c r="CB19" s="1467">
        <f t="shared" si="1"/>
        <v>249340.63989999998</v>
      </c>
      <c r="CC19" s="1467">
        <f t="shared" si="1"/>
        <v>508148.6778</v>
      </c>
      <c r="CD19" s="1467">
        <f t="shared" si="1"/>
        <v>960296.69866000011</v>
      </c>
      <c r="CE19" s="1467">
        <f t="shared" si="1"/>
        <v>1448148.8273200002</v>
      </c>
      <c r="CF19" s="1467">
        <f t="shared" si="1"/>
        <v>51130.645400000001</v>
      </c>
      <c r="CG19" s="1467">
        <f t="shared" si="1"/>
        <v>33305.050080000001</v>
      </c>
      <c r="CH19" s="1467">
        <f t="shared" si="1"/>
        <v>57564.410069999998</v>
      </c>
      <c r="CI19" s="1467">
        <f t="shared" si="1"/>
        <v>51545.454439999994</v>
      </c>
      <c r="CJ19" s="1467">
        <f t="shared" si="1"/>
        <v>81277.276850000009</v>
      </c>
      <c r="CK19" s="1467">
        <f t="shared" si="1"/>
        <v>58736.661270000004</v>
      </c>
      <c r="CL19" s="1467">
        <f t="shared" si="1"/>
        <v>46290.182340000007</v>
      </c>
      <c r="CM19" s="1467">
        <f t="shared" si="1"/>
        <v>22712.829819999999</v>
      </c>
      <c r="CN19" s="1467">
        <f t="shared" si="1"/>
        <v>15285.02779</v>
      </c>
      <c r="CO19" s="1467">
        <f t="shared" si="1"/>
        <v>12107.871070000003</v>
      </c>
      <c r="CP19" s="1467">
        <f t="shared" si="1"/>
        <v>7938.6186600000001</v>
      </c>
      <c r="CQ19" s="1467">
        <f t="shared" si="1"/>
        <v>6650.4686900000006</v>
      </c>
      <c r="CR19" s="1467">
        <f t="shared" si="1"/>
        <v>15658.109300000004</v>
      </c>
      <c r="CS19" s="1467">
        <f t="shared" si="1"/>
        <v>1001.6047899999991</v>
      </c>
      <c r="CT19" s="1467">
        <f t="shared" si="1"/>
        <v>682.562129999999</v>
      </c>
    </row>
    <row r="20" spans="1:98" s="1461" customFormat="1" ht="15.75" x14ac:dyDescent="0.25">
      <c r="A20" s="1455"/>
      <c r="B20" s="1468" t="s">
        <v>2102</v>
      </c>
      <c r="C20" s="1469"/>
      <c r="D20" s="1470"/>
      <c r="E20" s="1471"/>
      <c r="F20" s="1471"/>
      <c r="G20" s="1471"/>
      <c r="H20" s="1471"/>
      <c r="I20" s="1471"/>
      <c r="J20" s="1471"/>
      <c r="K20" s="1471"/>
      <c r="L20" s="1471"/>
      <c r="M20" s="1471"/>
      <c r="N20" s="1471"/>
      <c r="O20" s="1471"/>
      <c r="P20" s="1471"/>
      <c r="Q20" s="1471"/>
      <c r="R20" s="1471"/>
      <c r="S20" s="1471"/>
      <c r="T20" s="1471"/>
      <c r="U20" s="1471"/>
      <c r="V20" s="1472"/>
      <c r="W20" s="1470"/>
      <c r="X20" s="1471"/>
      <c r="Y20" s="1471"/>
      <c r="Z20" s="1471"/>
      <c r="AA20" s="1471"/>
      <c r="AB20" s="1471"/>
      <c r="AC20" s="1471"/>
      <c r="AD20" s="1471"/>
      <c r="AE20" s="1471"/>
      <c r="AF20" s="1471"/>
      <c r="AG20" s="1471"/>
      <c r="AH20" s="1471"/>
      <c r="AI20" s="1471"/>
      <c r="AJ20" s="1471"/>
      <c r="AK20" s="1471"/>
      <c r="AL20" s="1471"/>
      <c r="AM20" s="1471"/>
      <c r="AN20" s="1471"/>
      <c r="AO20" s="1472"/>
      <c r="AP20" s="1470"/>
      <c r="AQ20" s="1471"/>
      <c r="AR20" s="1471"/>
      <c r="AS20" s="1471"/>
      <c r="AT20" s="1471"/>
      <c r="AU20" s="1471"/>
      <c r="AV20" s="1471"/>
      <c r="AW20" s="1471"/>
      <c r="AX20" s="1471"/>
      <c r="AY20" s="1471"/>
      <c r="AZ20" s="1471"/>
      <c r="BA20" s="1471"/>
      <c r="BB20" s="1471"/>
      <c r="BC20" s="1471"/>
      <c r="BD20" s="1471"/>
      <c r="BE20" s="1471"/>
      <c r="BF20" s="1471"/>
      <c r="BG20" s="1471"/>
      <c r="BH20" s="1472"/>
      <c r="BI20" s="1470"/>
      <c r="BJ20" s="1471"/>
      <c r="BK20" s="1471"/>
      <c r="BL20" s="1471"/>
      <c r="BM20" s="1471"/>
      <c r="BN20" s="1471"/>
      <c r="BO20" s="1471"/>
      <c r="BP20" s="1471"/>
      <c r="BQ20" s="1471"/>
      <c r="BR20" s="1471"/>
      <c r="BS20" s="1471"/>
      <c r="BT20" s="1471"/>
      <c r="BU20" s="1471"/>
      <c r="BV20" s="1471"/>
      <c r="BW20" s="1471"/>
      <c r="BX20" s="1471"/>
      <c r="BY20" s="1471"/>
      <c r="BZ20" s="1471"/>
      <c r="CA20" s="1472"/>
      <c r="CB20" s="1470"/>
      <c r="CC20" s="1471"/>
      <c r="CD20" s="1471"/>
      <c r="CE20" s="1471"/>
      <c r="CF20" s="1471"/>
      <c r="CG20" s="1471"/>
      <c r="CH20" s="1471"/>
      <c r="CI20" s="1471"/>
      <c r="CJ20" s="1471"/>
      <c r="CK20" s="1471"/>
      <c r="CL20" s="1471"/>
      <c r="CM20" s="1471"/>
      <c r="CN20" s="1471"/>
      <c r="CO20" s="1471"/>
      <c r="CP20" s="1471"/>
      <c r="CQ20" s="1471"/>
      <c r="CR20" s="1471"/>
      <c r="CS20" s="1471"/>
      <c r="CT20" s="1472"/>
    </row>
    <row r="21" spans="1:98" s="1461" customFormat="1" ht="15.75" x14ac:dyDescent="0.25">
      <c r="A21" s="1455"/>
      <c r="B21" s="1473" t="s">
        <v>2097</v>
      </c>
      <c r="C21" s="1474"/>
      <c r="D21" s="1475"/>
      <c r="E21" s="1476"/>
      <c r="F21" s="1476"/>
      <c r="G21" s="1476"/>
      <c r="H21" s="1476"/>
      <c r="I21" s="1476"/>
      <c r="J21" s="1476"/>
      <c r="K21" s="1476"/>
      <c r="L21" s="1476"/>
      <c r="M21" s="1476"/>
      <c r="N21" s="1476"/>
      <c r="O21" s="1476"/>
      <c r="P21" s="1476"/>
      <c r="Q21" s="1476"/>
      <c r="R21" s="1476"/>
      <c r="S21" s="1476"/>
      <c r="T21" s="1476"/>
      <c r="U21" s="1476"/>
      <c r="V21" s="1477"/>
      <c r="W21" s="1475"/>
      <c r="X21" s="1476"/>
      <c r="Y21" s="1476"/>
      <c r="Z21" s="1476"/>
      <c r="AA21" s="1476"/>
      <c r="AB21" s="1476"/>
      <c r="AC21" s="1476"/>
      <c r="AD21" s="1476"/>
      <c r="AE21" s="1476"/>
      <c r="AF21" s="1476"/>
      <c r="AG21" s="1476"/>
      <c r="AH21" s="1476"/>
      <c r="AI21" s="1476"/>
      <c r="AJ21" s="1476"/>
      <c r="AK21" s="1476"/>
      <c r="AL21" s="1476"/>
      <c r="AM21" s="1476"/>
      <c r="AN21" s="1476"/>
      <c r="AO21" s="1477"/>
      <c r="AP21" s="1475"/>
      <c r="AQ21" s="1476"/>
      <c r="AR21" s="1476"/>
      <c r="AS21" s="1476"/>
      <c r="AT21" s="1476"/>
      <c r="AU21" s="1476"/>
      <c r="AV21" s="1476"/>
      <c r="AW21" s="1476"/>
      <c r="AX21" s="1476"/>
      <c r="AY21" s="1476"/>
      <c r="AZ21" s="1476"/>
      <c r="BA21" s="1476"/>
      <c r="BB21" s="1476"/>
      <c r="BC21" s="1476"/>
      <c r="BD21" s="1476"/>
      <c r="BE21" s="1476"/>
      <c r="BF21" s="1476"/>
      <c r="BG21" s="1476"/>
      <c r="BH21" s="1477"/>
      <c r="BI21" s="1475"/>
      <c r="BJ21" s="1476"/>
      <c r="BK21" s="1476"/>
      <c r="BL21" s="1476"/>
      <c r="BM21" s="1476"/>
      <c r="BN21" s="1476"/>
      <c r="BO21" s="1476"/>
      <c r="BP21" s="1476"/>
      <c r="BQ21" s="1476"/>
      <c r="BR21" s="1476"/>
      <c r="BS21" s="1476"/>
      <c r="BT21" s="1476"/>
      <c r="BU21" s="1476"/>
      <c r="BV21" s="1476"/>
      <c r="BW21" s="1476"/>
      <c r="BX21" s="1476"/>
      <c r="BY21" s="1476"/>
      <c r="BZ21" s="1476"/>
      <c r="CA21" s="1477"/>
      <c r="CB21" s="1475"/>
      <c r="CC21" s="1476"/>
      <c r="CD21" s="1476"/>
      <c r="CE21" s="1476"/>
      <c r="CF21" s="1476"/>
      <c r="CG21" s="1476"/>
      <c r="CH21" s="1476"/>
      <c r="CI21" s="1476"/>
      <c r="CJ21" s="1476"/>
      <c r="CK21" s="1476"/>
      <c r="CL21" s="1476"/>
      <c r="CM21" s="1476"/>
      <c r="CN21" s="1476"/>
      <c r="CO21" s="1476"/>
      <c r="CP21" s="1476"/>
      <c r="CQ21" s="1476"/>
      <c r="CR21" s="1476"/>
      <c r="CS21" s="1476"/>
      <c r="CT21" s="1477"/>
    </row>
    <row r="22" spans="1:98" s="1461" customFormat="1" ht="15.75" x14ac:dyDescent="0.25">
      <c r="A22" s="1455"/>
      <c r="B22" s="1456" t="s">
        <v>2103</v>
      </c>
      <c r="C22" s="1457">
        <v>0</v>
      </c>
      <c r="D22" s="1458">
        <v>0</v>
      </c>
      <c r="E22" s="1459">
        <v>128.75</v>
      </c>
      <c r="F22" s="1459">
        <v>2181.875</v>
      </c>
      <c r="G22" s="1459">
        <v>2385.625</v>
      </c>
      <c r="H22" s="1459">
        <v>2667.5</v>
      </c>
      <c r="I22" s="1459">
        <v>18668.75</v>
      </c>
      <c r="J22" s="1459">
        <v>45547.5</v>
      </c>
      <c r="K22" s="1459">
        <v>85172.5</v>
      </c>
      <c r="L22" s="1459">
        <v>350437.5</v>
      </c>
      <c r="M22" s="1459">
        <v>2625</v>
      </c>
      <c r="N22" s="1459">
        <v>31950</v>
      </c>
      <c r="O22" s="1459">
        <v>0</v>
      </c>
      <c r="P22" s="1459">
        <v>0</v>
      </c>
      <c r="Q22" s="1459">
        <v>0</v>
      </c>
      <c r="R22" s="1459">
        <v>0</v>
      </c>
      <c r="S22" s="1459">
        <v>0</v>
      </c>
      <c r="T22" s="1459">
        <v>0</v>
      </c>
      <c r="U22" s="1459">
        <v>0</v>
      </c>
      <c r="V22" s="1460">
        <v>0</v>
      </c>
      <c r="W22" s="1458">
        <v>0</v>
      </c>
      <c r="X22" s="1459">
        <v>0</v>
      </c>
      <c r="Y22" s="1459">
        <v>0</v>
      </c>
      <c r="Z22" s="1459">
        <v>0</v>
      </c>
      <c r="AA22" s="1459">
        <v>0</v>
      </c>
      <c r="AB22" s="1459">
        <v>0</v>
      </c>
      <c r="AC22" s="1459">
        <v>0</v>
      </c>
      <c r="AD22" s="1459">
        <v>0</v>
      </c>
      <c r="AE22" s="1459">
        <v>0</v>
      </c>
      <c r="AF22" s="1459">
        <v>0</v>
      </c>
      <c r="AG22" s="1459">
        <v>0</v>
      </c>
      <c r="AH22" s="1459">
        <v>0</v>
      </c>
      <c r="AI22" s="1459">
        <v>0</v>
      </c>
      <c r="AJ22" s="1459">
        <v>0</v>
      </c>
      <c r="AK22" s="1459">
        <v>0</v>
      </c>
      <c r="AL22" s="1459">
        <v>0</v>
      </c>
      <c r="AM22" s="1459">
        <v>0</v>
      </c>
      <c r="AN22" s="1459">
        <v>0</v>
      </c>
      <c r="AO22" s="1460">
        <v>0</v>
      </c>
      <c r="AP22" s="1458">
        <v>0</v>
      </c>
      <c r="AQ22" s="1459">
        <v>0</v>
      </c>
      <c r="AR22" s="1459">
        <v>0</v>
      </c>
      <c r="AS22" s="1459">
        <v>0</v>
      </c>
      <c r="AT22" s="1459">
        <v>0</v>
      </c>
      <c r="AU22" s="1459">
        <v>0</v>
      </c>
      <c r="AV22" s="1459">
        <v>0</v>
      </c>
      <c r="AW22" s="1459">
        <v>0</v>
      </c>
      <c r="AX22" s="1459">
        <v>0</v>
      </c>
      <c r="AY22" s="1459">
        <v>0</v>
      </c>
      <c r="AZ22" s="1459">
        <v>0</v>
      </c>
      <c r="BA22" s="1459">
        <v>0</v>
      </c>
      <c r="BB22" s="1459">
        <v>0</v>
      </c>
      <c r="BC22" s="1459">
        <v>0</v>
      </c>
      <c r="BD22" s="1459">
        <v>0</v>
      </c>
      <c r="BE22" s="1459">
        <v>0</v>
      </c>
      <c r="BF22" s="1459">
        <v>0</v>
      </c>
      <c r="BG22" s="1459">
        <v>0</v>
      </c>
      <c r="BH22" s="1460">
        <v>0</v>
      </c>
      <c r="BI22" s="1458">
        <v>0</v>
      </c>
      <c r="BJ22" s="1459">
        <v>128.75</v>
      </c>
      <c r="BK22" s="1459">
        <v>2181.875</v>
      </c>
      <c r="BL22" s="1459">
        <v>2385.625</v>
      </c>
      <c r="BM22" s="1459">
        <v>2667.5</v>
      </c>
      <c r="BN22" s="1459">
        <v>18668.75</v>
      </c>
      <c r="BO22" s="1459">
        <v>45547.5</v>
      </c>
      <c r="BP22" s="1459">
        <v>85172.5</v>
      </c>
      <c r="BQ22" s="1459">
        <v>350437.5</v>
      </c>
      <c r="BR22" s="1459">
        <v>2625</v>
      </c>
      <c r="BS22" s="1459">
        <v>31950</v>
      </c>
      <c r="BT22" s="1459">
        <v>0</v>
      </c>
      <c r="BU22" s="1459">
        <v>0</v>
      </c>
      <c r="BV22" s="1459">
        <v>0</v>
      </c>
      <c r="BW22" s="1459">
        <v>0</v>
      </c>
      <c r="BX22" s="1459">
        <v>0</v>
      </c>
      <c r="BY22" s="1459">
        <v>0</v>
      </c>
      <c r="BZ22" s="1459">
        <v>0</v>
      </c>
      <c r="CA22" s="1460">
        <v>0</v>
      </c>
      <c r="CB22" s="1458">
        <v>0</v>
      </c>
      <c r="CC22" s="1459">
        <v>0</v>
      </c>
      <c r="CD22" s="1459">
        <v>0</v>
      </c>
      <c r="CE22" s="1459">
        <v>0</v>
      </c>
      <c r="CF22" s="1459">
        <v>0</v>
      </c>
      <c r="CG22" s="1459">
        <v>0</v>
      </c>
      <c r="CH22" s="1459">
        <v>0</v>
      </c>
      <c r="CI22" s="1459">
        <v>0</v>
      </c>
      <c r="CJ22" s="1459">
        <v>0</v>
      </c>
      <c r="CK22" s="1459">
        <v>0</v>
      </c>
      <c r="CL22" s="1459">
        <v>0</v>
      </c>
      <c r="CM22" s="1459">
        <v>0</v>
      </c>
      <c r="CN22" s="1459">
        <v>0</v>
      </c>
      <c r="CO22" s="1459">
        <v>0</v>
      </c>
      <c r="CP22" s="1459">
        <v>0</v>
      </c>
      <c r="CQ22" s="1459">
        <v>0</v>
      </c>
      <c r="CR22" s="1459">
        <v>0</v>
      </c>
      <c r="CS22" s="1459">
        <v>0</v>
      </c>
      <c r="CT22" s="1460">
        <v>0</v>
      </c>
    </row>
    <row r="23" spans="1:98" s="1461" customFormat="1" ht="15.75" x14ac:dyDescent="0.25">
      <c r="A23" s="1455"/>
      <c r="B23" s="1456" t="s">
        <v>2104</v>
      </c>
      <c r="C23" s="1478">
        <v>1196905.2111699998</v>
      </c>
      <c r="D23" s="1475"/>
      <c r="E23" s="1476"/>
      <c r="F23" s="1476"/>
      <c r="G23" s="1476"/>
      <c r="H23" s="1476"/>
      <c r="I23" s="1476"/>
      <c r="J23" s="1476"/>
      <c r="K23" s="1476"/>
      <c r="L23" s="1476"/>
      <c r="M23" s="1476"/>
      <c r="N23" s="1476"/>
      <c r="O23" s="1476"/>
      <c r="P23" s="1476"/>
      <c r="Q23" s="1476"/>
      <c r="R23" s="1476"/>
      <c r="S23" s="1476"/>
      <c r="T23" s="1476"/>
      <c r="U23" s="1476"/>
      <c r="V23" s="1477"/>
      <c r="W23" s="1475"/>
      <c r="X23" s="1476"/>
      <c r="Y23" s="1476"/>
      <c r="Z23" s="1476"/>
      <c r="AA23" s="1476"/>
      <c r="AB23" s="1476"/>
      <c r="AC23" s="1476"/>
      <c r="AD23" s="1476"/>
      <c r="AE23" s="1476"/>
      <c r="AF23" s="1476"/>
      <c r="AG23" s="1476"/>
      <c r="AH23" s="1476"/>
      <c r="AI23" s="1476"/>
      <c r="AJ23" s="1476"/>
      <c r="AK23" s="1476"/>
      <c r="AL23" s="1476"/>
      <c r="AM23" s="1476"/>
      <c r="AN23" s="1476"/>
      <c r="AO23" s="1477"/>
      <c r="AP23" s="1458">
        <v>623292.89012999996</v>
      </c>
      <c r="AQ23" s="1459">
        <v>9525.8348699999988</v>
      </c>
      <c r="AR23" s="1459">
        <v>19172.681350000003</v>
      </c>
      <c r="AS23" s="1459">
        <v>28729.28256</v>
      </c>
      <c r="AT23" s="1459">
        <v>28752.364229999999</v>
      </c>
      <c r="AU23" s="1459">
        <v>28741.718250000002</v>
      </c>
      <c r="AV23" s="1459">
        <v>57386.39877</v>
      </c>
      <c r="AW23" s="1459">
        <v>57419.560619999997</v>
      </c>
      <c r="AX23" s="1459">
        <v>114715.75698999999</v>
      </c>
      <c r="AY23" s="1459">
        <v>114670.77481999999</v>
      </c>
      <c r="AZ23" s="1459">
        <v>114497.94858</v>
      </c>
      <c r="BA23" s="1459">
        <v>0</v>
      </c>
      <c r="BB23" s="1459">
        <v>0</v>
      </c>
      <c r="BC23" s="1459">
        <v>0</v>
      </c>
      <c r="BD23" s="1459">
        <v>0</v>
      </c>
      <c r="BE23" s="1459">
        <v>0</v>
      </c>
      <c r="BF23" s="1459">
        <v>0</v>
      </c>
      <c r="BG23" s="1459">
        <v>0</v>
      </c>
      <c r="BH23" s="1460">
        <v>0</v>
      </c>
      <c r="BI23" s="1475"/>
      <c r="BJ23" s="1476"/>
      <c r="BK23" s="1476"/>
      <c r="BL23" s="1476"/>
      <c r="BM23" s="1476"/>
      <c r="BN23" s="1476"/>
      <c r="BO23" s="1476"/>
      <c r="BP23" s="1476"/>
      <c r="BQ23" s="1476"/>
      <c r="BR23" s="1476"/>
      <c r="BS23" s="1476"/>
      <c r="BT23" s="1476"/>
      <c r="BU23" s="1476"/>
      <c r="BV23" s="1476"/>
      <c r="BW23" s="1476"/>
      <c r="BX23" s="1476"/>
      <c r="BY23" s="1476"/>
      <c r="BZ23" s="1476"/>
      <c r="CA23" s="1477"/>
      <c r="CB23" s="1475"/>
      <c r="CC23" s="1476"/>
      <c r="CD23" s="1476"/>
      <c r="CE23" s="1476"/>
      <c r="CF23" s="1476"/>
      <c r="CG23" s="1476"/>
      <c r="CH23" s="1476"/>
      <c r="CI23" s="1476"/>
      <c r="CJ23" s="1476"/>
      <c r="CK23" s="1476"/>
      <c r="CL23" s="1476"/>
      <c r="CM23" s="1476"/>
      <c r="CN23" s="1476"/>
      <c r="CO23" s="1476"/>
      <c r="CP23" s="1476"/>
      <c r="CQ23" s="1476"/>
      <c r="CR23" s="1476"/>
      <c r="CS23" s="1476"/>
      <c r="CT23" s="1477"/>
    </row>
    <row r="24" spans="1:98" s="1461" customFormat="1" ht="15.75" x14ac:dyDescent="0.25">
      <c r="A24" s="1455"/>
      <c r="B24" s="1456" t="s">
        <v>2105</v>
      </c>
      <c r="C24" s="1478">
        <v>1122375.6359399999</v>
      </c>
      <c r="D24" s="1475"/>
      <c r="E24" s="1476"/>
      <c r="F24" s="1476"/>
      <c r="G24" s="1476"/>
      <c r="H24" s="1476"/>
      <c r="I24" s="1476"/>
      <c r="J24" s="1476"/>
      <c r="K24" s="1476"/>
      <c r="L24" s="1476"/>
      <c r="M24" s="1476"/>
      <c r="N24" s="1476"/>
      <c r="O24" s="1476"/>
      <c r="P24" s="1476"/>
      <c r="Q24" s="1476"/>
      <c r="R24" s="1476"/>
      <c r="S24" s="1476"/>
      <c r="T24" s="1476"/>
      <c r="U24" s="1476"/>
      <c r="V24" s="1477"/>
      <c r="W24" s="1475"/>
      <c r="X24" s="1476"/>
      <c r="Y24" s="1476"/>
      <c r="Z24" s="1476"/>
      <c r="AA24" s="1476"/>
      <c r="AB24" s="1476"/>
      <c r="AC24" s="1476"/>
      <c r="AD24" s="1476"/>
      <c r="AE24" s="1476"/>
      <c r="AF24" s="1476"/>
      <c r="AG24" s="1476"/>
      <c r="AH24" s="1476"/>
      <c r="AI24" s="1476"/>
      <c r="AJ24" s="1476"/>
      <c r="AK24" s="1476"/>
      <c r="AL24" s="1476"/>
      <c r="AM24" s="1476"/>
      <c r="AN24" s="1476"/>
      <c r="AO24" s="1477"/>
      <c r="AP24" s="1458">
        <v>796658.46794</v>
      </c>
      <c r="AQ24" s="1459">
        <v>6048.1264299999993</v>
      </c>
      <c r="AR24" s="1459">
        <v>12054.671480000001</v>
      </c>
      <c r="AS24" s="1459">
        <v>18117.485820000002</v>
      </c>
      <c r="AT24" s="1459">
        <v>18128.11436</v>
      </c>
      <c r="AU24" s="1459">
        <v>18122.320500000002</v>
      </c>
      <c r="AV24" s="1459">
        <v>36196.985340000007</v>
      </c>
      <c r="AW24" s="1459">
        <v>36209.877820000002</v>
      </c>
      <c r="AX24" s="1459">
        <v>72378.967269999994</v>
      </c>
      <c r="AY24" s="1459">
        <v>72342.876730000004</v>
      </c>
      <c r="AZ24" s="1459">
        <v>36117.742250000003</v>
      </c>
      <c r="BA24" s="1459">
        <v>0</v>
      </c>
      <c r="BB24" s="1459">
        <v>0</v>
      </c>
      <c r="BC24" s="1459">
        <v>0</v>
      </c>
      <c r="BD24" s="1459">
        <v>0</v>
      </c>
      <c r="BE24" s="1459">
        <v>0</v>
      </c>
      <c r="BF24" s="1459">
        <v>0</v>
      </c>
      <c r="BG24" s="1459">
        <v>0</v>
      </c>
      <c r="BH24" s="1460">
        <v>0</v>
      </c>
      <c r="BI24" s="1475"/>
      <c r="BJ24" s="1476"/>
      <c r="BK24" s="1476"/>
      <c r="BL24" s="1476"/>
      <c r="BM24" s="1476"/>
      <c r="BN24" s="1476"/>
      <c r="BO24" s="1476"/>
      <c r="BP24" s="1476"/>
      <c r="BQ24" s="1476"/>
      <c r="BR24" s="1476"/>
      <c r="BS24" s="1476"/>
      <c r="BT24" s="1476"/>
      <c r="BU24" s="1476"/>
      <c r="BV24" s="1476"/>
      <c r="BW24" s="1476"/>
      <c r="BX24" s="1476"/>
      <c r="BY24" s="1476"/>
      <c r="BZ24" s="1476"/>
      <c r="CA24" s="1477"/>
      <c r="CB24" s="1475"/>
      <c r="CC24" s="1476"/>
      <c r="CD24" s="1476"/>
      <c r="CE24" s="1476"/>
      <c r="CF24" s="1476"/>
      <c r="CG24" s="1476"/>
      <c r="CH24" s="1476"/>
      <c r="CI24" s="1476"/>
      <c r="CJ24" s="1476"/>
      <c r="CK24" s="1476"/>
      <c r="CL24" s="1476"/>
      <c r="CM24" s="1476"/>
      <c r="CN24" s="1476"/>
      <c r="CO24" s="1476"/>
      <c r="CP24" s="1476"/>
      <c r="CQ24" s="1476"/>
      <c r="CR24" s="1476"/>
      <c r="CS24" s="1476"/>
      <c r="CT24" s="1477"/>
    </row>
    <row r="25" spans="1:98" s="1461" customFormat="1" ht="15.75" x14ac:dyDescent="0.25">
      <c r="A25" s="1455"/>
      <c r="B25" s="1456" t="s">
        <v>2106</v>
      </c>
      <c r="C25" s="1478">
        <v>840766.05974000006</v>
      </c>
      <c r="D25" s="1475"/>
      <c r="E25" s="1476"/>
      <c r="F25" s="1476"/>
      <c r="G25" s="1476"/>
      <c r="H25" s="1476"/>
      <c r="I25" s="1476"/>
      <c r="J25" s="1476"/>
      <c r="K25" s="1476"/>
      <c r="L25" s="1476"/>
      <c r="M25" s="1476"/>
      <c r="N25" s="1476"/>
      <c r="O25" s="1476"/>
      <c r="P25" s="1476"/>
      <c r="Q25" s="1476"/>
      <c r="R25" s="1476"/>
      <c r="S25" s="1476"/>
      <c r="T25" s="1476"/>
      <c r="U25" s="1476"/>
      <c r="V25" s="1477"/>
      <c r="W25" s="1475"/>
      <c r="X25" s="1476"/>
      <c r="Y25" s="1476"/>
      <c r="Z25" s="1476"/>
      <c r="AA25" s="1476"/>
      <c r="AB25" s="1476"/>
      <c r="AC25" s="1476"/>
      <c r="AD25" s="1476"/>
      <c r="AE25" s="1476"/>
      <c r="AF25" s="1476"/>
      <c r="AG25" s="1476"/>
      <c r="AH25" s="1476"/>
      <c r="AI25" s="1476"/>
      <c r="AJ25" s="1476"/>
      <c r="AK25" s="1476"/>
      <c r="AL25" s="1476"/>
      <c r="AM25" s="1476"/>
      <c r="AN25" s="1476"/>
      <c r="AO25" s="1477"/>
      <c r="AP25" s="1463">
        <v>716205.92596000002</v>
      </c>
      <c r="AQ25" s="1459">
        <v>2590.8678300000001</v>
      </c>
      <c r="AR25" s="1459">
        <v>5182.9801200000002</v>
      </c>
      <c r="AS25" s="1459">
        <v>7774.7974000000004</v>
      </c>
      <c r="AT25" s="1459">
        <v>7775.4518399999997</v>
      </c>
      <c r="AU25" s="1459">
        <v>7775.0167599999995</v>
      </c>
      <c r="AV25" s="1459">
        <v>15579.210359999999</v>
      </c>
      <c r="AW25" s="1459">
        <v>15579.79168</v>
      </c>
      <c r="AX25" s="1459">
        <v>31152.801299999999</v>
      </c>
      <c r="AY25" s="1459">
        <v>31149.216489999999</v>
      </c>
      <c r="AZ25" s="1459">
        <v>0</v>
      </c>
      <c r="BA25" s="1459">
        <v>0</v>
      </c>
      <c r="BB25" s="1459">
        <v>0</v>
      </c>
      <c r="BC25" s="1459">
        <v>0</v>
      </c>
      <c r="BD25" s="1459">
        <v>0</v>
      </c>
      <c r="BE25" s="1459">
        <v>0</v>
      </c>
      <c r="BF25" s="1459">
        <v>0</v>
      </c>
      <c r="BG25" s="1459">
        <v>0</v>
      </c>
      <c r="BH25" s="1459">
        <v>0</v>
      </c>
      <c r="BI25" s="1475"/>
      <c r="BJ25" s="1476"/>
      <c r="BK25" s="1476"/>
      <c r="BL25" s="1476"/>
      <c r="BM25" s="1476"/>
      <c r="BN25" s="1476"/>
      <c r="BO25" s="1476"/>
      <c r="BP25" s="1476"/>
      <c r="BQ25" s="1476"/>
      <c r="BR25" s="1476"/>
      <c r="BS25" s="1476"/>
      <c r="BT25" s="1476"/>
      <c r="BU25" s="1476"/>
      <c r="BV25" s="1476"/>
      <c r="BW25" s="1476"/>
      <c r="BX25" s="1476"/>
      <c r="BY25" s="1476"/>
      <c r="BZ25" s="1476"/>
      <c r="CA25" s="1477"/>
      <c r="CB25" s="1475"/>
      <c r="CC25" s="1476"/>
      <c r="CD25" s="1476"/>
      <c r="CE25" s="1476"/>
      <c r="CF25" s="1476"/>
      <c r="CG25" s="1476"/>
      <c r="CH25" s="1476"/>
      <c r="CI25" s="1476"/>
      <c r="CJ25" s="1476"/>
      <c r="CK25" s="1476"/>
      <c r="CL25" s="1476"/>
      <c r="CM25" s="1476"/>
      <c r="CN25" s="1476"/>
      <c r="CO25" s="1476"/>
      <c r="CP25" s="1476"/>
      <c r="CQ25" s="1476"/>
      <c r="CR25" s="1476"/>
      <c r="CS25" s="1476"/>
      <c r="CT25" s="1477"/>
    </row>
    <row r="26" spans="1:98" s="1461" customFormat="1" ht="15.75" x14ac:dyDescent="0.25">
      <c r="A26" s="1455"/>
      <c r="B26" s="1456" t="s">
        <v>2107</v>
      </c>
      <c r="C26" s="1478">
        <v>1543793.9990399999</v>
      </c>
      <c r="D26" s="1475"/>
      <c r="E26" s="1476"/>
      <c r="F26" s="1476"/>
      <c r="G26" s="1476"/>
      <c r="H26" s="1476"/>
      <c r="I26" s="1476"/>
      <c r="J26" s="1476"/>
      <c r="K26" s="1476"/>
      <c r="L26" s="1476"/>
      <c r="M26" s="1476"/>
      <c r="N26" s="1476"/>
      <c r="O26" s="1476"/>
      <c r="P26" s="1476"/>
      <c r="Q26" s="1476"/>
      <c r="R26" s="1476"/>
      <c r="S26" s="1476"/>
      <c r="T26" s="1476"/>
      <c r="U26" s="1476"/>
      <c r="V26" s="1477"/>
      <c r="W26" s="1475"/>
      <c r="X26" s="1476"/>
      <c r="Y26" s="1476"/>
      <c r="Z26" s="1476"/>
      <c r="AA26" s="1476"/>
      <c r="AB26" s="1476"/>
      <c r="AC26" s="1476"/>
      <c r="AD26" s="1476"/>
      <c r="AE26" s="1476"/>
      <c r="AF26" s="1476"/>
      <c r="AG26" s="1476"/>
      <c r="AH26" s="1476"/>
      <c r="AI26" s="1476"/>
      <c r="AJ26" s="1476"/>
      <c r="AK26" s="1476"/>
      <c r="AL26" s="1476"/>
      <c r="AM26" s="1476"/>
      <c r="AN26" s="1476"/>
      <c r="AO26" s="1477"/>
      <c r="AP26" s="1463">
        <v>1543793.9990399999</v>
      </c>
      <c r="AQ26" s="1476"/>
      <c r="AR26" s="1476"/>
      <c r="AS26" s="1476"/>
      <c r="AT26" s="1476"/>
      <c r="AU26" s="1476"/>
      <c r="AV26" s="1476"/>
      <c r="AW26" s="1476"/>
      <c r="AX26" s="1476"/>
      <c r="AY26" s="1476"/>
      <c r="AZ26" s="1476"/>
      <c r="BA26" s="1476"/>
      <c r="BB26" s="1476"/>
      <c r="BC26" s="1476"/>
      <c r="BD26" s="1476"/>
      <c r="BE26" s="1476"/>
      <c r="BF26" s="1476"/>
      <c r="BG26" s="1476"/>
      <c r="BH26" s="1477"/>
      <c r="BI26" s="1475"/>
      <c r="BJ26" s="1476"/>
      <c r="BK26" s="1476"/>
      <c r="BL26" s="1476"/>
      <c r="BM26" s="1476"/>
      <c r="BN26" s="1476"/>
      <c r="BO26" s="1476"/>
      <c r="BP26" s="1476"/>
      <c r="BQ26" s="1476"/>
      <c r="BR26" s="1476"/>
      <c r="BS26" s="1476"/>
      <c r="BT26" s="1476"/>
      <c r="BU26" s="1476"/>
      <c r="BV26" s="1476"/>
      <c r="BW26" s="1476"/>
      <c r="BX26" s="1476"/>
      <c r="BY26" s="1476"/>
      <c r="BZ26" s="1476"/>
      <c r="CA26" s="1477"/>
      <c r="CB26" s="1475"/>
      <c r="CC26" s="1476"/>
      <c r="CD26" s="1476"/>
      <c r="CE26" s="1476"/>
      <c r="CF26" s="1476"/>
      <c r="CG26" s="1476"/>
      <c r="CH26" s="1476"/>
      <c r="CI26" s="1476"/>
      <c r="CJ26" s="1476"/>
      <c r="CK26" s="1476"/>
      <c r="CL26" s="1476"/>
      <c r="CM26" s="1476"/>
      <c r="CN26" s="1476"/>
      <c r="CO26" s="1476"/>
      <c r="CP26" s="1476"/>
      <c r="CQ26" s="1476"/>
      <c r="CR26" s="1476"/>
      <c r="CS26" s="1476"/>
      <c r="CT26" s="1477"/>
    </row>
    <row r="27" spans="1:98" s="1461" customFormat="1" ht="15.75" x14ac:dyDescent="0.25">
      <c r="A27" s="1455"/>
      <c r="B27" s="1456" t="s">
        <v>2108</v>
      </c>
      <c r="C27" s="1457">
        <v>0</v>
      </c>
      <c r="D27" s="1458">
        <v>150167.47873</v>
      </c>
      <c r="E27" s="1459">
        <v>31734.558779999999</v>
      </c>
      <c r="F27" s="1459">
        <v>66179.272710000005</v>
      </c>
      <c r="G27" s="1459">
        <v>46237.367180000008</v>
      </c>
      <c r="H27" s="1459">
        <v>18043.935170000001</v>
      </c>
      <c r="I27" s="1459">
        <v>96662.499060000002</v>
      </c>
      <c r="J27" s="1459">
        <v>57841.344450000004</v>
      </c>
      <c r="K27" s="1459">
        <v>13377.053669999999</v>
      </c>
      <c r="L27" s="1459">
        <v>30152.929829999997</v>
      </c>
      <c r="M27" s="1459">
        <v>3099.02952</v>
      </c>
      <c r="N27" s="1459">
        <v>32203.709199999998</v>
      </c>
      <c r="O27" s="1459">
        <v>0</v>
      </c>
      <c r="P27" s="1459">
        <v>0</v>
      </c>
      <c r="Q27" s="1459">
        <v>0</v>
      </c>
      <c r="R27" s="1459">
        <v>0</v>
      </c>
      <c r="S27" s="1459">
        <v>0</v>
      </c>
      <c r="T27" s="1459">
        <v>0</v>
      </c>
      <c r="U27" s="1459">
        <v>0</v>
      </c>
      <c r="V27" s="1460">
        <v>0</v>
      </c>
      <c r="W27" s="1458">
        <v>0</v>
      </c>
      <c r="X27" s="1459">
        <v>0</v>
      </c>
      <c r="Y27" s="1459">
        <v>0</v>
      </c>
      <c r="Z27" s="1459">
        <v>0</v>
      </c>
      <c r="AA27" s="1459">
        <v>0</v>
      </c>
      <c r="AB27" s="1459">
        <v>0</v>
      </c>
      <c r="AC27" s="1459">
        <v>0</v>
      </c>
      <c r="AD27" s="1459">
        <v>0</v>
      </c>
      <c r="AE27" s="1459">
        <v>0</v>
      </c>
      <c r="AF27" s="1459">
        <v>0</v>
      </c>
      <c r="AG27" s="1459">
        <v>0</v>
      </c>
      <c r="AH27" s="1459">
        <v>0</v>
      </c>
      <c r="AI27" s="1459">
        <v>0</v>
      </c>
      <c r="AJ27" s="1459">
        <v>0</v>
      </c>
      <c r="AK27" s="1459">
        <v>0</v>
      </c>
      <c r="AL27" s="1459">
        <v>0</v>
      </c>
      <c r="AM27" s="1459">
        <v>0</v>
      </c>
      <c r="AN27" s="1459">
        <v>0</v>
      </c>
      <c r="AO27" s="1460">
        <v>0</v>
      </c>
      <c r="AP27" s="1458">
        <v>0</v>
      </c>
      <c r="AQ27" s="1459">
        <v>0</v>
      </c>
      <c r="AR27" s="1459">
        <v>0</v>
      </c>
      <c r="AS27" s="1459">
        <v>0</v>
      </c>
      <c r="AT27" s="1459">
        <v>0</v>
      </c>
      <c r="AU27" s="1459">
        <v>0</v>
      </c>
      <c r="AV27" s="1459">
        <v>0</v>
      </c>
      <c r="AW27" s="1459">
        <v>0</v>
      </c>
      <c r="AX27" s="1459">
        <v>0</v>
      </c>
      <c r="AY27" s="1459">
        <v>0</v>
      </c>
      <c r="AZ27" s="1459">
        <v>0</v>
      </c>
      <c r="BA27" s="1459">
        <v>0</v>
      </c>
      <c r="BB27" s="1459">
        <v>0</v>
      </c>
      <c r="BC27" s="1459">
        <v>0</v>
      </c>
      <c r="BD27" s="1459">
        <v>0</v>
      </c>
      <c r="BE27" s="1459">
        <v>0</v>
      </c>
      <c r="BF27" s="1459">
        <v>0</v>
      </c>
      <c r="BG27" s="1459">
        <v>0</v>
      </c>
      <c r="BH27" s="1460">
        <v>0</v>
      </c>
      <c r="BI27" s="1463">
        <v>150167.47873</v>
      </c>
      <c r="BJ27" s="1459">
        <v>31734.558779999999</v>
      </c>
      <c r="BK27" s="1459">
        <v>66179.272710000005</v>
      </c>
      <c r="BL27" s="1459">
        <v>46237.367180000008</v>
      </c>
      <c r="BM27" s="1459">
        <v>18043.935170000001</v>
      </c>
      <c r="BN27" s="1459">
        <v>96662.499060000002</v>
      </c>
      <c r="BO27" s="1459">
        <v>57841.344450000004</v>
      </c>
      <c r="BP27" s="1459">
        <v>13377.053669999999</v>
      </c>
      <c r="BQ27" s="1459">
        <v>30152.929829999997</v>
      </c>
      <c r="BR27" s="1459">
        <v>3099.02952</v>
      </c>
      <c r="BS27" s="1459">
        <v>32203.709199999998</v>
      </c>
      <c r="BT27" s="1459">
        <v>0</v>
      </c>
      <c r="BU27" s="1459">
        <v>0</v>
      </c>
      <c r="BV27" s="1459">
        <v>0</v>
      </c>
      <c r="BW27" s="1459">
        <v>0</v>
      </c>
      <c r="BX27" s="1459">
        <v>0</v>
      </c>
      <c r="BY27" s="1459">
        <v>0</v>
      </c>
      <c r="BZ27" s="1459">
        <v>0</v>
      </c>
      <c r="CA27" s="1459">
        <v>0</v>
      </c>
      <c r="CB27" s="1458">
        <v>0</v>
      </c>
      <c r="CC27" s="1459">
        <v>0</v>
      </c>
      <c r="CD27" s="1459">
        <v>0</v>
      </c>
      <c r="CE27" s="1459">
        <v>0</v>
      </c>
      <c r="CF27" s="1459">
        <v>0</v>
      </c>
      <c r="CG27" s="1459">
        <v>0</v>
      </c>
      <c r="CH27" s="1459">
        <v>0</v>
      </c>
      <c r="CI27" s="1459">
        <v>0</v>
      </c>
      <c r="CJ27" s="1459">
        <v>0</v>
      </c>
      <c r="CK27" s="1459">
        <v>0</v>
      </c>
      <c r="CL27" s="1459">
        <v>0</v>
      </c>
      <c r="CM27" s="1459">
        <v>0</v>
      </c>
      <c r="CN27" s="1459">
        <v>0</v>
      </c>
      <c r="CO27" s="1459">
        <v>0</v>
      </c>
      <c r="CP27" s="1459">
        <v>0</v>
      </c>
      <c r="CQ27" s="1459">
        <v>0</v>
      </c>
      <c r="CR27" s="1459">
        <v>0</v>
      </c>
      <c r="CS27" s="1459">
        <v>0</v>
      </c>
      <c r="CT27" s="1460">
        <v>0</v>
      </c>
    </row>
    <row r="28" spans="1:98" s="1461" customFormat="1" ht="15.75" x14ac:dyDescent="0.25">
      <c r="A28" s="1455"/>
      <c r="B28" s="1462" t="s">
        <v>2098</v>
      </c>
      <c r="C28" s="1457">
        <v>0</v>
      </c>
      <c r="D28" s="1458">
        <v>150082.291</v>
      </c>
      <c r="E28" s="1459">
        <v>0</v>
      </c>
      <c r="F28" s="1459">
        <v>0</v>
      </c>
      <c r="G28" s="1459">
        <v>0</v>
      </c>
      <c r="H28" s="1459">
        <v>0</v>
      </c>
      <c r="I28" s="1459">
        <v>0</v>
      </c>
      <c r="J28" s="1459">
        <v>0</v>
      </c>
      <c r="K28" s="1459">
        <v>0</v>
      </c>
      <c r="L28" s="1459">
        <v>0</v>
      </c>
      <c r="M28" s="1459">
        <v>0</v>
      </c>
      <c r="N28" s="1459">
        <v>0</v>
      </c>
      <c r="O28" s="1459">
        <v>0</v>
      </c>
      <c r="P28" s="1459">
        <v>0</v>
      </c>
      <c r="Q28" s="1459">
        <v>0</v>
      </c>
      <c r="R28" s="1459">
        <v>0</v>
      </c>
      <c r="S28" s="1459">
        <v>0</v>
      </c>
      <c r="T28" s="1459">
        <v>0</v>
      </c>
      <c r="U28" s="1459">
        <v>0</v>
      </c>
      <c r="V28" s="1460">
        <v>0</v>
      </c>
      <c r="W28" s="1458">
        <v>0</v>
      </c>
      <c r="X28" s="1459">
        <v>0</v>
      </c>
      <c r="Y28" s="1459">
        <v>0</v>
      </c>
      <c r="Z28" s="1459">
        <v>0</v>
      </c>
      <c r="AA28" s="1459">
        <v>0</v>
      </c>
      <c r="AB28" s="1459">
        <v>0</v>
      </c>
      <c r="AC28" s="1459">
        <v>0</v>
      </c>
      <c r="AD28" s="1459">
        <v>0</v>
      </c>
      <c r="AE28" s="1459">
        <v>0</v>
      </c>
      <c r="AF28" s="1459">
        <v>0</v>
      </c>
      <c r="AG28" s="1459">
        <v>0</v>
      </c>
      <c r="AH28" s="1459">
        <v>0</v>
      </c>
      <c r="AI28" s="1459">
        <v>0</v>
      </c>
      <c r="AJ28" s="1459">
        <v>0</v>
      </c>
      <c r="AK28" s="1459">
        <v>0</v>
      </c>
      <c r="AL28" s="1459">
        <v>0</v>
      </c>
      <c r="AM28" s="1459">
        <v>0</v>
      </c>
      <c r="AN28" s="1459">
        <v>0</v>
      </c>
      <c r="AO28" s="1460">
        <v>0</v>
      </c>
      <c r="AP28" s="1458">
        <v>0</v>
      </c>
      <c r="AQ28" s="1459">
        <v>0</v>
      </c>
      <c r="AR28" s="1459">
        <v>0</v>
      </c>
      <c r="AS28" s="1459">
        <v>0</v>
      </c>
      <c r="AT28" s="1459">
        <v>0</v>
      </c>
      <c r="AU28" s="1459">
        <v>0</v>
      </c>
      <c r="AV28" s="1459">
        <v>0</v>
      </c>
      <c r="AW28" s="1459">
        <v>0</v>
      </c>
      <c r="AX28" s="1459">
        <v>0</v>
      </c>
      <c r="AY28" s="1459">
        <v>0</v>
      </c>
      <c r="AZ28" s="1459">
        <v>0</v>
      </c>
      <c r="BA28" s="1459">
        <v>0</v>
      </c>
      <c r="BB28" s="1459">
        <v>0</v>
      </c>
      <c r="BC28" s="1459">
        <v>0</v>
      </c>
      <c r="BD28" s="1459">
        <v>0</v>
      </c>
      <c r="BE28" s="1459">
        <v>0</v>
      </c>
      <c r="BF28" s="1459">
        <v>0</v>
      </c>
      <c r="BG28" s="1459">
        <v>0</v>
      </c>
      <c r="BH28" s="1460">
        <v>0</v>
      </c>
      <c r="BI28" s="1463">
        <v>150082.291</v>
      </c>
      <c r="BJ28" s="1459">
        <v>0</v>
      </c>
      <c r="BK28" s="1459">
        <v>0</v>
      </c>
      <c r="BL28" s="1459">
        <v>0</v>
      </c>
      <c r="BM28" s="1459">
        <v>0</v>
      </c>
      <c r="BN28" s="1459">
        <v>0</v>
      </c>
      <c r="BO28" s="1459">
        <v>0</v>
      </c>
      <c r="BP28" s="1459">
        <v>0</v>
      </c>
      <c r="BQ28" s="1459">
        <v>0</v>
      </c>
      <c r="BR28" s="1459">
        <v>0</v>
      </c>
      <c r="BS28" s="1459">
        <v>0</v>
      </c>
      <c r="BT28" s="1459">
        <v>0</v>
      </c>
      <c r="BU28" s="1459">
        <v>0</v>
      </c>
      <c r="BV28" s="1459">
        <v>0</v>
      </c>
      <c r="BW28" s="1459">
        <v>0</v>
      </c>
      <c r="BX28" s="1459">
        <v>0</v>
      </c>
      <c r="BY28" s="1459">
        <v>0</v>
      </c>
      <c r="BZ28" s="1459">
        <v>0</v>
      </c>
      <c r="CA28" s="1459">
        <v>0</v>
      </c>
      <c r="CB28" s="1458">
        <v>0</v>
      </c>
      <c r="CC28" s="1459">
        <v>0</v>
      </c>
      <c r="CD28" s="1459">
        <v>0</v>
      </c>
      <c r="CE28" s="1459">
        <v>0</v>
      </c>
      <c r="CF28" s="1459">
        <v>0</v>
      </c>
      <c r="CG28" s="1459">
        <v>0</v>
      </c>
      <c r="CH28" s="1459">
        <v>0</v>
      </c>
      <c r="CI28" s="1459">
        <v>0</v>
      </c>
      <c r="CJ28" s="1459">
        <v>0</v>
      </c>
      <c r="CK28" s="1459">
        <v>0</v>
      </c>
      <c r="CL28" s="1459">
        <v>0</v>
      </c>
      <c r="CM28" s="1459">
        <v>0</v>
      </c>
      <c r="CN28" s="1459">
        <v>0</v>
      </c>
      <c r="CO28" s="1459">
        <v>0</v>
      </c>
      <c r="CP28" s="1459">
        <v>0</v>
      </c>
      <c r="CQ28" s="1459">
        <v>0</v>
      </c>
      <c r="CR28" s="1459">
        <v>0</v>
      </c>
      <c r="CS28" s="1459">
        <v>0</v>
      </c>
      <c r="CT28" s="1460">
        <v>0</v>
      </c>
    </row>
    <row r="29" spans="1:98" s="1461" customFormat="1" ht="15.75" x14ac:dyDescent="0.25">
      <c r="A29" s="1455"/>
      <c r="B29" s="1462" t="s">
        <v>2099</v>
      </c>
      <c r="C29" s="1457">
        <v>0</v>
      </c>
      <c r="D29" s="1458">
        <v>0</v>
      </c>
      <c r="E29" s="1459">
        <v>0</v>
      </c>
      <c r="F29" s="1459">
        <v>0</v>
      </c>
      <c r="G29" s="1459">
        <v>0</v>
      </c>
      <c r="H29" s="1459">
        <v>0</v>
      </c>
      <c r="I29" s="1459">
        <v>0</v>
      </c>
      <c r="J29" s="1459">
        <v>0</v>
      </c>
      <c r="K29" s="1459">
        <v>0</v>
      </c>
      <c r="L29" s="1459">
        <v>0</v>
      </c>
      <c r="M29" s="1459">
        <v>0</v>
      </c>
      <c r="N29" s="1459">
        <v>0</v>
      </c>
      <c r="O29" s="1459">
        <v>0</v>
      </c>
      <c r="P29" s="1459">
        <v>0</v>
      </c>
      <c r="Q29" s="1459">
        <v>0</v>
      </c>
      <c r="R29" s="1459">
        <v>0</v>
      </c>
      <c r="S29" s="1459">
        <v>0</v>
      </c>
      <c r="T29" s="1459">
        <v>0</v>
      </c>
      <c r="U29" s="1459">
        <v>0</v>
      </c>
      <c r="V29" s="1460">
        <v>0</v>
      </c>
      <c r="W29" s="1458">
        <v>0</v>
      </c>
      <c r="X29" s="1459">
        <v>0</v>
      </c>
      <c r="Y29" s="1459">
        <v>0</v>
      </c>
      <c r="Z29" s="1459">
        <v>0</v>
      </c>
      <c r="AA29" s="1459">
        <v>0</v>
      </c>
      <c r="AB29" s="1459">
        <v>0</v>
      </c>
      <c r="AC29" s="1459">
        <v>0</v>
      </c>
      <c r="AD29" s="1459">
        <v>0</v>
      </c>
      <c r="AE29" s="1459">
        <v>0</v>
      </c>
      <c r="AF29" s="1459">
        <v>0</v>
      </c>
      <c r="AG29" s="1459">
        <v>0</v>
      </c>
      <c r="AH29" s="1459">
        <v>0</v>
      </c>
      <c r="AI29" s="1459">
        <v>0</v>
      </c>
      <c r="AJ29" s="1459">
        <v>0</v>
      </c>
      <c r="AK29" s="1459">
        <v>0</v>
      </c>
      <c r="AL29" s="1459">
        <v>0</v>
      </c>
      <c r="AM29" s="1459">
        <v>0</v>
      </c>
      <c r="AN29" s="1459">
        <v>0</v>
      </c>
      <c r="AO29" s="1460">
        <v>0</v>
      </c>
      <c r="AP29" s="1458">
        <v>0</v>
      </c>
      <c r="AQ29" s="1459">
        <v>0</v>
      </c>
      <c r="AR29" s="1459">
        <v>0</v>
      </c>
      <c r="AS29" s="1459">
        <v>0</v>
      </c>
      <c r="AT29" s="1459">
        <v>0</v>
      </c>
      <c r="AU29" s="1459">
        <v>0</v>
      </c>
      <c r="AV29" s="1459">
        <v>0</v>
      </c>
      <c r="AW29" s="1459">
        <v>0</v>
      </c>
      <c r="AX29" s="1459">
        <v>0</v>
      </c>
      <c r="AY29" s="1459">
        <v>0</v>
      </c>
      <c r="AZ29" s="1459">
        <v>0</v>
      </c>
      <c r="BA29" s="1459">
        <v>0</v>
      </c>
      <c r="BB29" s="1459">
        <v>0</v>
      </c>
      <c r="BC29" s="1459">
        <v>0</v>
      </c>
      <c r="BD29" s="1459">
        <v>0</v>
      </c>
      <c r="BE29" s="1459">
        <v>0</v>
      </c>
      <c r="BF29" s="1459">
        <v>0</v>
      </c>
      <c r="BG29" s="1459">
        <v>0</v>
      </c>
      <c r="BH29" s="1460">
        <v>0</v>
      </c>
      <c r="BI29" s="1463">
        <v>0</v>
      </c>
      <c r="BJ29" s="1459">
        <v>0</v>
      </c>
      <c r="BK29" s="1459">
        <v>0</v>
      </c>
      <c r="BL29" s="1459">
        <v>0</v>
      </c>
      <c r="BM29" s="1459">
        <v>0</v>
      </c>
      <c r="BN29" s="1459">
        <v>0</v>
      </c>
      <c r="BO29" s="1459">
        <v>0</v>
      </c>
      <c r="BP29" s="1459">
        <v>0</v>
      </c>
      <c r="BQ29" s="1459">
        <v>0</v>
      </c>
      <c r="BR29" s="1459">
        <v>0</v>
      </c>
      <c r="BS29" s="1459">
        <v>0</v>
      </c>
      <c r="BT29" s="1459">
        <v>0</v>
      </c>
      <c r="BU29" s="1459">
        <v>0</v>
      </c>
      <c r="BV29" s="1459">
        <v>0</v>
      </c>
      <c r="BW29" s="1459">
        <v>0</v>
      </c>
      <c r="BX29" s="1459">
        <v>0</v>
      </c>
      <c r="BY29" s="1459">
        <v>0</v>
      </c>
      <c r="BZ29" s="1459">
        <v>0</v>
      </c>
      <c r="CA29" s="1459">
        <v>0</v>
      </c>
      <c r="CB29" s="1458">
        <v>0</v>
      </c>
      <c r="CC29" s="1459">
        <v>0</v>
      </c>
      <c r="CD29" s="1459">
        <v>0</v>
      </c>
      <c r="CE29" s="1459">
        <v>0</v>
      </c>
      <c r="CF29" s="1459">
        <v>0</v>
      </c>
      <c r="CG29" s="1459">
        <v>0</v>
      </c>
      <c r="CH29" s="1459">
        <v>0</v>
      </c>
      <c r="CI29" s="1459">
        <v>0</v>
      </c>
      <c r="CJ29" s="1459">
        <v>0</v>
      </c>
      <c r="CK29" s="1459">
        <v>0</v>
      </c>
      <c r="CL29" s="1459">
        <v>0</v>
      </c>
      <c r="CM29" s="1459">
        <v>0</v>
      </c>
      <c r="CN29" s="1459">
        <v>0</v>
      </c>
      <c r="CO29" s="1459">
        <v>0</v>
      </c>
      <c r="CP29" s="1459">
        <v>0</v>
      </c>
      <c r="CQ29" s="1459">
        <v>0</v>
      </c>
      <c r="CR29" s="1459">
        <v>0</v>
      </c>
      <c r="CS29" s="1459">
        <v>0</v>
      </c>
      <c r="CT29" s="1460">
        <v>0</v>
      </c>
    </row>
    <row r="30" spans="1:98" s="1461" customFormat="1" ht="15.75" x14ac:dyDescent="0.25">
      <c r="A30" s="1455"/>
      <c r="B30" s="1456" t="s">
        <v>2100</v>
      </c>
      <c r="C30" s="1457">
        <v>0</v>
      </c>
      <c r="D30" s="1458">
        <v>0</v>
      </c>
      <c r="E30" s="1459">
        <v>0</v>
      </c>
      <c r="F30" s="1459">
        <v>0</v>
      </c>
      <c r="G30" s="1459">
        <v>0</v>
      </c>
      <c r="H30" s="1459">
        <v>0</v>
      </c>
      <c r="I30" s="1459">
        <v>0</v>
      </c>
      <c r="J30" s="1459">
        <v>0</v>
      </c>
      <c r="K30" s="1459">
        <v>0</v>
      </c>
      <c r="L30" s="1459">
        <v>0</v>
      </c>
      <c r="M30" s="1459">
        <v>0</v>
      </c>
      <c r="N30" s="1459">
        <v>0</v>
      </c>
      <c r="O30" s="1459">
        <v>0</v>
      </c>
      <c r="P30" s="1459">
        <v>0</v>
      </c>
      <c r="Q30" s="1459">
        <v>0</v>
      </c>
      <c r="R30" s="1459">
        <v>0</v>
      </c>
      <c r="S30" s="1459">
        <v>0</v>
      </c>
      <c r="T30" s="1459">
        <v>0</v>
      </c>
      <c r="U30" s="1459">
        <v>0</v>
      </c>
      <c r="V30" s="1460">
        <v>0</v>
      </c>
      <c r="W30" s="1458">
        <v>0</v>
      </c>
      <c r="X30" s="1459">
        <v>0</v>
      </c>
      <c r="Y30" s="1459">
        <v>0</v>
      </c>
      <c r="Z30" s="1459">
        <v>0</v>
      </c>
      <c r="AA30" s="1459">
        <v>0</v>
      </c>
      <c r="AB30" s="1459">
        <v>0</v>
      </c>
      <c r="AC30" s="1459">
        <v>0</v>
      </c>
      <c r="AD30" s="1459">
        <v>0</v>
      </c>
      <c r="AE30" s="1459">
        <v>0</v>
      </c>
      <c r="AF30" s="1459">
        <v>0</v>
      </c>
      <c r="AG30" s="1459">
        <v>0</v>
      </c>
      <c r="AH30" s="1459">
        <v>0</v>
      </c>
      <c r="AI30" s="1459">
        <v>0</v>
      </c>
      <c r="AJ30" s="1459">
        <v>0</v>
      </c>
      <c r="AK30" s="1459">
        <v>0</v>
      </c>
      <c r="AL30" s="1459">
        <v>0</v>
      </c>
      <c r="AM30" s="1459">
        <v>0</v>
      </c>
      <c r="AN30" s="1459">
        <v>0</v>
      </c>
      <c r="AO30" s="1460">
        <v>0</v>
      </c>
      <c r="AP30" s="1458">
        <v>0</v>
      </c>
      <c r="AQ30" s="1459">
        <v>0</v>
      </c>
      <c r="AR30" s="1459">
        <v>0</v>
      </c>
      <c r="AS30" s="1459">
        <v>0</v>
      </c>
      <c r="AT30" s="1459">
        <v>0</v>
      </c>
      <c r="AU30" s="1459">
        <v>0</v>
      </c>
      <c r="AV30" s="1459">
        <v>0</v>
      </c>
      <c r="AW30" s="1459">
        <v>0</v>
      </c>
      <c r="AX30" s="1459">
        <v>0</v>
      </c>
      <c r="AY30" s="1459">
        <v>0</v>
      </c>
      <c r="AZ30" s="1459">
        <v>0</v>
      </c>
      <c r="BA30" s="1459">
        <v>0</v>
      </c>
      <c r="BB30" s="1459">
        <v>0</v>
      </c>
      <c r="BC30" s="1459">
        <v>0</v>
      </c>
      <c r="BD30" s="1459">
        <v>0</v>
      </c>
      <c r="BE30" s="1459">
        <v>0</v>
      </c>
      <c r="BF30" s="1459">
        <v>0</v>
      </c>
      <c r="BG30" s="1459">
        <v>0</v>
      </c>
      <c r="BH30" s="1460">
        <v>0</v>
      </c>
      <c r="BI30" s="1458">
        <v>0</v>
      </c>
      <c r="BJ30" s="1459">
        <v>0</v>
      </c>
      <c r="BK30" s="1459">
        <v>0</v>
      </c>
      <c r="BL30" s="1459">
        <v>0</v>
      </c>
      <c r="BM30" s="1459">
        <v>0</v>
      </c>
      <c r="BN30" s="1459">
        <v>0</v>
      </c>
      <c r="BO30" s="1459">
        <v>0</v>
      </c>
      <c r="BP30" s="1459">
        <v>0</v>
      </c>
      <c r="BQ30" s="1459">
        <v>0</v>
      </c>
      <c r="BR30" s="1459">
        <v>0</v>
      </c>
      <c r="BS30" s="1459">
        <v>0</v>
      </c>
      <c r="BT30" s="1459">
        <v>0</v>
      </c>
      <c r="BU30" s="1459">
        <v>0</v>
      </c>
      <c r="BV30" s="1459">
        <v>0</v>
      </c>
      <c r="BW30" s="1459">
        <v>0</v>
      </c>
      <c r="BX30" s="1459">
        <v>0</v>
      </c>
      <c r="BY30" s="1459">
        <v>0</v>
      </c>
      <c r="BZ30" s="1459">
        <v>0</v>
      </c>
      <c r="CA30" s="1460">
        <v>0</v>
      </c>
      <c r="CB30" s="1458">
        <v>0</v>
      </c>
      <c r="CC30" s="1459">
        <v>0</v>
      </c>
      <c r="CD30" s="1459">
        <v>0</v>
      </c>
      <c r="CE30" s="1459">
        <v>0</v>
      </c>
      <c r="CF30" s="1459">
        <v>0</v>
      </c>
      <c r="CG30" s="1459">
        <v>0</v>
      </c>
      <c r="CH30" s="1459">
        <v>0</v>
      </c>
      <c r="CI30" s="1459">
        <v>0</v>
      </c>
      <c r="CJ30" s="1459">
        <v>0</v>
      </c>
      <c r="CK30" s="1459">
        <v>0</v>
      </c>
      <c r="CL30" s="1459">
        <v>0</v>
      </c>
      <c r="CM30" s="1459">
        <v>0</v>
      </c>
      <c r="CN30" s="1459">
        <v>0</v>
      </c>
      <c r="CO30" s="1459">
        <v>0</v>
      </c>
      <c r="CP30" s="1459">
        <v>0</v>
      </c>
      <c r="CQ30" s="1459">
        <v>0</v>
      </c>
      <c r="CR30" s="1459">
        <v>0</v>
      </c>
      <c r="CS30" s="1459">
        <v>0</v>
      </c>
      <c r="CT30" s="1460">
        <v>0</v>
      </c>
    </row>
    <row r="31" spans="1:98" s="1461" customFormat="1" ht="15.75" x14ac:dyDescent="0.25">
      <c r="A31" s="1455"/>
      <c r="B31" s="1456" t="s">
        <v>1235</v>
      </c>
      <c r="C31" s="1478">
        <v>0</v>
      </c>
      <c r="D31" s="1463">
        <v>0</v>
      </c>
      <c r="E31" s="1464">
        <v>0</v>
      </c>
      <c r="F31" s="1464">
        <v>0</v>
      </c>
      <c r="G31" s="1464">
        <v>0</v>
      </c>
      <c r="H31" s="1464">
        <v>0</v>
      </c>
      <c r="I31" s="1464">
        <v>0</v>
      </c>
      <c r="J31" s="1464">
        <v>0</v>
      </c>
      <c r="K31" s="1464">
        <v>0</v>
      </c>
      <c r="L31" s="1464">
        <v>0</v>
      </c>
      <c r="M31" s="1464">
        <v>0</v>
      </c>
      <c r="N31" s="1464">
        <v>0</v>
      </c>
      <c r="O31" s="1464">
        <v>0</v>
      </c>
      <c r="P31" s="1464">
        <v>0</v>
      </c>
      <c r="Q31" s="1464">
        <v>0</v>
      </c>
      <c r="R31" s="1464">
        <v>0</v>
      </c>
      <c r="S31" s="1464">
        <v>0</v>
      </c>
      <c r="T31" s="1464">
        <v>0</v>
      </c>
      <c r="U31" s="1464">
        <v>0</v>
      </c>
      <c r="V31" s="1465">
        <v>0</v>
      </c>
      <c r="W31" s="1463">
        <v>0</v>
      </c>
      <c r="X31" s="1464">
        <v>0</v>
      </c>
      <c r="Y31" s="1464">
        <v>0</v>
      </c>
      <c r="Z31" s="1464">
        <v>0</v>
      </c>
      <c r="AA31" s="1464">
        <v>0</v>
      </c>
      <c r="AB31" s="1464">
        <v>0</v>
      </c>
      <c r="AC31" s="1464">
        <v>0</v>
      </c>
      <c r="AD31" s="1464">
        <v>0</v>
      </c>
      <c r="AE31" s="1464">
        <v>0</v>
      </c>
      <c r="AF31" s="1464">
        <v>0</v>
      </c>
      <c r="AG31" s="1464">
        <v>0</v>
      </c>
      <c r="AH31" s="1464">
        <v>0</v>
      </c>
      <c r="AI31" s="1464">
        <v>0</v>
      </c>
      <c r="AJ31" s="1464">
        <v>0</v>
      </c>
      <c r="AK31" s="1464">
        <v>0</v>
      </c>
      <c r="AL31" s="1464">
        <v>0</v>
      </c>
      <c r="AM31" s="1464">
        <v>0</v>
      </c>
      <c r="AN31" s="1464">
        <v>0</v>
      </c>
      <c r="AO31" s="1465">
        <v>0</v>
      </c>
      <c r="AP31" s="1463">
        <v>0</v>
      </c>
      <c r="AQ31" s="1464">
        <v>0</v>
      </c>
      <c r="AR31" s="1464">
        <v>0</v>
      </c>
      <c r="AS31" s="1464">
        <v>0</v>
      </c>
      <c r="AT31" s="1464">
        <v>0</v>
      </c>
      <c r="AU31" s="1464">
        <v>0</v>
      </c>
      <c r="AV31" s="1464">
        <v>0</v>
      </c>
      <c r="AW31" s="1464">
        <v>0</v>
      </c>
      <c r="AX31" s="1464">
        <v>0</v>
      </c>
      <c r="AY31" s="1464">
        <v>0</v>
      </c>
      <c r="AZ31" s="1464">
        <v>0</v>
      </c>
      <c r="BA31" s="1464">
        <v>0</v>
      </c>
      <c r="BB31" s="1464">
        <v>0</v>
      </c>
      <c r="BC31" s="1464">
        <v>0</v>
      </c>
      <c r="BD31" s="1464">
        <v>0</v>
      </c>
      <c r="BE31" s="1464">
        <v>0</v>
      </c>
      <c r="BF31" s="1464">
        <v>0</v>
      </c>
      <c r="BG31" s="1464">
        <v>0</v>
      </c>
      <c r="BH31" s="1465">
        <v>0</v>
      </c>
      <c r="BI31" s="1463">
        <v>0</v>
      </c>
      <c r="BJ31" s="1464">
        <v>0</v>
      </c>
      <c r="BK31" s="1464">
        <v>0</v>
      </c>
      <c r="BL31" s="1464">
        <v>0</v>
      </c>
      <c r="BM31" s="1464">
        <v>0</v>
      </c>
      <c r="BN31" s="1464">
        <v>0</v>
      </c>
      <c r="BO31" s="1464">
        <v>0</v>
      </c>
      <c r="BP31" s="1464">
        <v>0</v>
      </c>
      <c r="BQ31" s="1464">
        <v>0</v>
      </c>
      <c r="BR31" s="1464">
        <v>0</v>
      </c>
      <c r="BS31" s="1464">
        <v>0</v>
      </c>
      <c r="BT31" s="1464">
        <v>0</v>
      </c>
      <c r="BU31" s="1464">
        <v>0</v>
      </c>
      <c r="BV31" s="1464">
        <v>0</v>
      </c>
      <c r="BW31" s="1464">
        <v>0</v>
      </c>
      <c r="BX31" s="1464">
        <v>0</v>
      </c>
      <c r="BY31" s="1464">
        <v>0</v>
      </c>
      <c r="BZ31" s="1464">
        <v>0</v>
      </c>
      <c r="CA31" s="1465">
        <v>0</v>
      </c>
      <c r="CB31" s="1463">
        <v>0</v>
      </c>
      <c r="CC31" s="1464">
        <v>0</v>
      </c>
      <c r="CD31" s="1464">
        <v>0</v>
      </c>
      <c r="CE31" s="1464">
        <v>0</v>
      </c>
      <c r="CF31" s="1464">
        <v>0</v>
      </c>
      <c r="CG31" s="1464">
        <v>0</v>
      </c>
      <c r="CH31" s="1464">
        <v>0</v>
      </c>
      <c r="CI31" s="1464">
        <v>0</v>
      </c>
      <c r="CJ31" s="1464">
        <v>0</v>
      </c>
      <c r="CK31" s="1464">
        <v>0</v>
      </c>
      <c r="CL31" s="1464">
        <v>0</v>
      </c>
      <c r="CM31" s="1464">
        <v>0</v>
      </c>
      <c r="CN31" s="1464">
        <v>0</v>
      </c>
      <c r="CO31" s="1464">
        <v>0</v>
      </c>
      <c r="CP31" s="1464">
        <v>0</v>
      </c>
      <c r="CQ31" s="1464">
        <v>0</v>
      </c>
      <c r="CR31" s="1464">
        <v>0</v>
      </c>
      <c r="CS31" s="1464">
        <v>0</v>
      </c>
      <c r="CT31" s="1465">
        <v>0</v>
      </c>
    </row>
    <row r="32" spans="1:98" s="1461" customFormat="1" ht="16.5" thickBot="1" x14ac:dyDescent="0.3">
      <c r="A32" s="1455"/>
      <c r="B32" s="1479" t="s">
        <v>2109</v>
      </c>
      <c r="C32" s="1480">
        <f>SUM(C22,C23,C24,C25,C26,C27,C30,C31)</f>
        <v>4703840.9058899991</v>
      </c>
      <c r="D32" s="1480">
        <f t="shared" ref="D32:BO32" si="2">SUM(D22,D23,D24,D25,D26,D27,D30,D31)</f>
        <v>150167.47873</v>
      </c>
      <c r="E32" s="1480">
        <f t="shared" si="2"/>
        <v>31863.308779999999</v>
      </c>
      <c r="F32" s="1480">
        <f t="shared" si="2"/>
        <v>68361.147710000005</v>
      </c>
      <c r="G32" s="1480">
        <f t="shared" si="2"/>
        <v>48622.992180000008</v>
      </c>
      <c r="H32" s="1480">
        <f t="shared" si="2"/>
        <v>20711.435170000001</v>
      </c>
      <c r="I32" s="1480">
        <f t="shared" si="2"/>
        <v>115331.24906</v>
      </c>
      <c r="J32" s="1480">
        <f t="shared" si="2"/>
        <v>103388.84445</v>
      </c>
      <c r="K32" s="1480">
        <f t="shared" si="2"/>
        <v>98549.553669999994</v>
      </c>
      <c r="L32" s="1480">
        <f t="shared" si="2"/>
        <v>380590.42982999998</v>
      </c>
      <c r="M32" s="1480">
        <f t="shared" si="2"/>
        <v>5724.02952</v>
      </c>
      <c r="N32" s="1480">
        <f t="shared" si="2"/>
        <v>64153.709199999998</v>
      </c>
      <c r="O32" s="1480">
        <f t="shared" si="2"/>
        <v>0</v>
      </c>
      <c r="P32" s="1480">
        <f t="shared" si="2"/>
        <v>0</v>
      </c>
      <c r="Q32" s="1480">
        <f t="shared" si="2"/>
        <v>0</v>
      </c>
      <c r="R32" s="1480">
        <f t="shared" si="2"/>
        <v>0</v>
      </c>
      <c r="S32" s="1480">
        <f t="shared" si="2"/>
        <v>0</v>
      </c>
      <c r="T32" s="1480">
        <f t="shared" si="2"/>
        <v>0</v>
      </c>
      <c r="U32" s="1480">
        <f t="shared" si="2"/>
        <v>0</v>
      </c>
      <c r="V32" s="1480">
        <f t="shared" si="2"/>
        <v>0</v>
      </c>
      <c r="W32" s="1480">
        <f t="shared" si="2"/>
        <v>0</v>
      </c>
      <c r="X32" s="1480">
        <f t="shared" si="2"/>
        <v>0</v>
      </c>
      <c r="Y32" s="1480">
        <f t="shared" si="2"/>
        <v>0</v>
      </c>
      <c r="Z32" s="1480">
        <f t="shared" si="2"/>
        <v>0</v>
      </c>
      <c r="AA32" s="1480">
        <f t="shared" si="2"/>
        <v>0</v>
      </c>
      <c r="AB32" s="1480">
        <f t="shared" si="2"/>
        <v>0</v>
      </c>
      <c r="AC32" s="1480">
        <f t="shared" si="2"/>
        <v>0</v>
      </c>
      <c r="AD32" s="1480">
        <f t="shared" si="2"/>
        <v>0</v>
      </c>
      <c r="AE32" s="1480">
        <f t="shared" si="2"/>
        <v>0</v>
      </c>
      <c r="AF32" s="1480">
        <f t="shared" si="2"/>
        <v>0</v>
      </c>
      <c r="AG32" s="1480">
        <f t="shared" si="2"/>
        <v>0</v>
      </c>
      <c r="AH32" s="1480">
        <f t="shared" si="2"/>
        <v>0</v>
      </c>
      <c r="AI32" s="1480">
        <f t="shared" si="2"/>
        <v>0</v>
      </c>
      <c r="AJ32" s="1480">
        <f t="shared" si="2"/>
        <v>0</v>
      </c>
      <c r="AK32" s="1480">
        <f t="shared" si="2"/>
        <v>0</v>
      </c>
      <c r="AL32" s="1480">
        <f t="shared" si="2"/>
        <v>0</v>
      </c>
      <c r="AM32" s="1480">
        <f t="shared" si="2"/>
        <v>0</v>
      </c>
      <c r="AN32" s="1480">
        <f t="shared" si="2"/>
        <v>0</v>
      </c>
      <c r="AO32" s="1480">
        <f t="shared" si="2"/>
        <v>0</v>
      </c>
      <c r="AP32" s="1480">
        <f t="shared" si="2"/>
        <v>3679951.2830699999</v>
      </c>
      <c r="AQ32" s="1480">
        <f t="shared" si="2"/>
        <v>18164.829129999998</v>
      </c>
      <c r="AR32" s="1480">
        <f t="shared" si="2"/>
        <v>36410.332950000004</v>
      </c>
      <c r="AS32" s="1480">
        <f t="shared" si="2"/>
        <v>54621.565780000004</v>
      </c>
      <c r="AT32" s="1480">
        <f t="shared" si="2"/>
        <v>54655.93043</v>
      </c>
      <c r="AU32" s="1480">
        <f t="shared" si="2"/>
        <v>54639.055510000006</v>
      </c>
      <c r="AV32" s="1480">
        <f t="shared" si="2"/>
        <v>109162.59447000001</v>
      </c>
      <c r="AW32" s="1480">
        <f t="shared" si="2"/>
        <v>109209.23011999999</v>
      </c>
      <c r="AX32" s="1480">
        <f t="shared" si="2"/>
        <v>218247.52555999998</v>
      </c>
      <c r="AY32" s="1480">
        <f t="shared" si="2"/>
        <v>218162.86804</v>
      </c>
      <c r="AZ32" s="1480">
        <f t="shared" si="2"/>
        <v>150615.69083000001</v>
      </c>
      <c r="BA32" s="1480">
        <f t="shared" si="2"/>
        <v>0</v>
      </c>
      <c r="BB32" s="1480">
        <f t="shared" si="2"/>
        <v>0</v>
      </c>
      <c r="BC32" s="1480">
        <f t="shared" si="2"/>
        <v>0</v>
      </c>
      <c r="BD32" s="1480">
        <f t="shared" si="2"/>
        <v>0</v>
      </c>
      <c r="BE32" s="1480">
        <f t="shared" si="2"/>
        <v>0</v>
      </c>
      <c r="BF32" s="1480">
        <f t="shared" si="2"/>
        <v>0</v>
      </c>
      <c r="BG32" s="1480">
        <f t="shared" si="2"/>
        <v>0</v>
      </c>
      <c r="BH32" s="1480">
        <f t="shared" si="2"/>
        <v>0</v>
      </c>
      <c r="BI32" s="1480">
        <f t="shared" si="2"/>
        <v>150167.47873</v>
      </c>
      <c r="BJ32" s="1480">
        <f t="shared" si="2"/>
        <v>31863.308779999999</v>
      </c>
      <c r="BK32" s="1480">
        <f t="shared" si="2"/>
        <v>68361.147710000005</v>
      </c>
      <c r="BL32" s="1480">
        <f t="shared" si="2"/>
        <v>48622.992180000008</v>
      </c>
      <c r="BM32" s="1480">
        <f t="shared" si="2"/>
        <v>20711.435170000001</v>
      </c>
      <c r="BN32" s="1480">
        <f t="shared" si="2"/>
        <v>115331.24906</v>
      </c>
      <c r="BO32" s="1480">
        <f t="shared" si="2"/>
        <v>103388.84445</v>
      </c>
      <c r="BP32" s="1480">
        <f t="shared" ref="BP32:CT32" si="3">SUM(BP22,BP23,BP24,BP25,BP26,BP27,BP30,BP31)</f>
        <v>98549.553669999994</v>
      </c>
      <c r="BQ32" s="1480">
        <f t="shared" si="3"/>
        <v>380590.42982999998</v>
      </c>
      <c r="BR32" s="1480">
        <f t="shared" si="3"/>
        <v>5724.02952</v>
      </c>
      <c r="BS32" s="1480">
        <f t="shared" si="3"/>
        <v>64153.709199999998</v>
      </c>
      <c r="BT32" s="1480">
        <f t="shared" si="3"/>
        <v>0</v>
      </c>
      <c r="BU32" s="1480">
        <f t="shared" si="3"/>
        <v>0</v>
      </c>
      <c r="BV32" s="1480">
        <f t="shared" si="3"/>
        <v>0</v>
      </c>
      <c r="BW32" s="1480">
        <f t="shared" si="3"/>
        <v>0</v>
      </c>
      <c r="BX32" s="1480">
        <f t="shared" si="3"/>
        <v>0</v>
      </c>
      <c r="BY32" s="1480">
        <f t="shared" si="3"/>
        <v>0</v>
      </c>
      <c r="BZ32" s="1480">
        <f t="shared" si="3"/>
        <v>0</v>
      </c>
      <c r="CA32" s="1480">
        <f t="shared" si="3"/>
        <v>0</v>
      </c>
      <c r="CB32" s="1480">
        <f t="shared" si="3"/>
        <v>0</v>
      </c>
      <c r="CC32" s="1480">
        <f t="shared" si="3"/>
        <v>0</v>
      </c>
      <c r="CD32" s="1480">
        <f t="shared" si="3"/>
        <v>0</v>
      </c>
      <c r="CE32" s="1480">
        <f t="shared" si="3"/>
        <v>0</v>
      </c>
      <c r="CF32" s="1480">
        <f t="shared" si="3"/>
        <v>0</v>
      </c>
      <c r="CG32" s="1480">
        <f t="shared" si="3"/>
        <v>0</v>
      </c>
      <c r="CH32" s="1480">
        <f t="shared" si="3"/>
        <v>0</v>
      </c>
      <c r="CI32" s="1480">
        <f t="shared" si="3"/>
        <v>0</v>
      </c>
      <c r="CJ32" s="1480">
        <f t="shared" si="3"/>
        <v>0</v>
      </c>
      <c r="CK32" s="1480">
        <f t="shared" si="3"/>
        <v>0</v>
      </c>
      <c r="CL32" s="1480">
        <f t="shared" si="3"/>
        <v>0</v>
      </c>
      <c r="CM32" s="1480">
        <f t="shared" si="3"/>
        <v>0</v>
      </c>
      <c r="CN32" s="1480">
        <f t="shared" si="3"/>
        <v>0</v>
      </c>
      <c r="CO32" s="1480">
        <f t="shared" si="3"/>
        <v>0</v>
      </c>
      <c r="CP32" s="1480">
        <f t="shared" si="3"/>
        <v>0</v>
      </c>
      <c r="CQ32" s="1480">
        <f t="shared" si="3"/>
        <v>0</v>
      </c>
      <c r="CR32" s="1480">
        <f t="shared" si="3"/>
        <v>0</v>
      </c>
      <c r="CS32" s="1480">
        <f t="shared" si="3"/>
        <v>0</v>
      </c>
      <c r="CT32" s="1480">
        <f t="shared" si="3"/>
        <v>0</v>
      </c>
    </row>
    <row r="33" spans="1:98" s="1461" customFormat="1" ht="15.75" x14ac:dyDescent="0.25">
      <c r="A33" s="1455"/>
      <c r="B33" s="1468" t="s">
        <v>2110</v>
      </c>
      <c r="C33" s="1469"/>
      <c r="D33" s="1470"/>
      <c r="E33" s="1471"/>
      <c r="F33" s="1471"/>
      <c r="G33" s="1471"/>
      <c r="H33" s="1471"/>
      <c r="I33" s="1471"/>
      <c r="J33" s="1471"/>
      <c r="K33" s="1471"/>
      <c r="L33" s="1471"/>
      <c r="M33" s="1471"/>
      <c r="N33" s="1471"/>
      <c r="O33" s="1471"/>
      <c r="P33" s="1471"/>
      <c r="Q33" s="1471"/>
      <c r="R33" s="1471"/>
      <c r="S33" s="1471"/>
      <c r="T33" s="1471"/>
      <c r="U33" s="1471"/>
      <c r="V33" s="1472"/>
      <c r="W33" s="1470"/>
      <c r="X33" s="1471"/>
      <c r="Y33" s="1471"/>
      <c r="Z33" s="1471"/>
      <c r="AA33" s="1471"/>
      <c r="AB33" s="1471"/>
      <c r="AC33" s="1471"/>
      <c r="AD33" s="1471"/>
      <c r="AE33" s="1471"/>
      <c r="AF33" s="1471"/>
      <c r="AG33" s="1471"/>
      <c r="AH33" s="1471"/>
      <c r="AI33" s="1471"/>
      <c r="AJ33" s="1471"/>
      <c r="AK33" s="1471"/>
      <c r="AL33" s="1471"/>
      <c r="AM33" s="1471"/>
      <c r="AN33" s="1471"/>
      <c r="AO33" s="1472"/>
      <c r="AP33" s="1470"/>
      <c r="AQ33" s="1471"/>
      <c r="AR33" s="1471"/>
      <c r="AS33" s="1471"/>
      <c r="AT33" s="1471"/>
      <c r="AU33" s="1471"/>
      <c r="AV33" s="1471"/>
      <c r="AW33" s="1471"/>
      <c r="AX33" s="1471"/>
      <c r="AY33" s="1471"/>
      <c r="AZ33" s="1471"/>
      <c r="BA33" s="1471"/>
      <c r="BB33" s="1471"/>
      <c r="BC33" s="1471"/>
      <c r="BD33" s="1471"/>
      <c r="BE33" s="1471"/>
      <c r="BF33" s="1471"/>
      <c r="BG33" s="1471"/>
      <c r="BH33" s="1472"/>
      <c r="BI33" s="1470"/>
      <c r="BJ33" s="1471"/>
      <c r="BK33" s="1471"/>
      <c r="BL33" s="1471"/>
      <c r="BM33" s="1471"/>
      <c r="BN33" s="1471"/>
      <c r="BO33" s="1471"/>
      <c r="BP33" s="1471"/>
      <c r="BQ33" s="1471"/>
      <c r="BR33" s="1471"/>
      <c r="BS33" s="1471"/>
      <c r="BT33" s="1471"/>
      <c r="BU33" s="1471"/>
      <c r="BV33" s="1471"/>
      <c r="BW33" s="1471"/>
      <c r="BX33" s="1471"/>
      <c r="BY33" s="1471"/>
      <c r="BZ33" s="1471"/>
      <c r="CA33" s="1472"/>
      <c r="CB33" s="1470"/>
      <c r="CC33" s="1471"/>
      <c r="CD33" s="1471"/>
      <c r="CE33" s="1471"/>
      <c r="CF33" s="1471"/>
      <c r="CG33" s="1471"/>
      <c r="CH33" s="1471"/>
      <c r="CI33" s="1471"/>
      <c r="CJ33" s="1471"/>
      <c r="CK33" s="1471"/>
      <c r="CL33" s="1471"/>
      <c r="CM33" s="1471"/>
      <c r="CN33" s="1471"/>
      <c r="CO33" s="1471"/>
      <c r="CP33" s="1471"/>
      <c r="CQ33" s="1471"/>
      <c r="CR33" s="1471"/>
      <c r="CS33" s="1471"/>
      <c r="CT33" s="1472"/>
    </row>
    <row r="34" spans="1:98" s="1461" customFormat="1" ht="16.5" thickBot="1" x14ac:dyDescent="0.3">
      <c r="A34" s="1455"/>
      <c r="B34" s="1479" t="s">
        <v>2111</v>
      </c>
      <c r="C34" s="1481">
        <f>C19-C32</f>
        <v>-4703840.9058899991</v>
      </c>
      <c r="D34" s="1482">
        <f t="shared" ref="D34:BO34" si="4">D19-D32</f>
        <v>2329709.81684</v>
      </c>
      <c r="E34" s="1483">
        <f t="shared" si="4"/>
        <v>652.57514000000083</v>
      </c>
      <c r="F34" s="1483">
        <f t="shared" si="4"/>
        <v>184315.64834999997</v>
      </c>
      <c r="G34" s="1483">
        <f t="shared" si="4"/>
        <v>-35101.236330000007</v>
      </c>
      <c r="H34" s="1483">
        <f t="shared" si="4"/>
        <v>-5206.5085099999997</v>
      </c>
      <c r="I34" s="1483">
        <f t="shared" si="4"/>
        <v>-88204.203000000009</v>
      </c>
      <c r="J34" s="1483">
        <f t="shared" si="4"/>
        <v>-18339.048129999996</v>
      </c>
      <c r="K34" s="1483">
        <f t="shared" si="4"/>
        <v>-89558.225989999992</v>
      </c>
      <c r="L34" s="1483">
        <f t="shared" si="4"/>
        <v>-329934.07218999998</v>
      </c>
      <c r="M34" s="1483">
        <f t="shared" si="4"/>
        <v>-624.54571000000033</v>
      </c>
      <c r="N34" s="1483">
        <f t="shared" si="4"/>
        <v>-63741.246349999994</v>
      </c>
      <c r="O34" s="1483">
        <f t="shared" si="4"/>
        <v>170.96850000000001</v>
      </c>
      <c r="P34" s="1483">
        <f t="shared" si="4"/>
        <v>126.62452</v>
      </c>
      <c r="Q34" s="1483">
        <f t="shared" si="4"/>
        <v>94.628410000000002</v>
      </c>
      <c r="R34" s="1483">
        <f t="shared" si="4"/>
        <v>67.726799999999997</v>
      </c>
      <c r="S34" s="1483">
        <f t="shared" si="4"/>
        <v>51.565049999999999</v>
      </c>
      <c r="T34" s="1483">
        <f t="shared" si="4"/>
        <v>131.23393999999999</v>
      </c>
      <c r="U34" s="1483">
        <f t="shared" si="4"/>
        <v>59.52319</v>
      </c>
      <c r="V34" s="1484">
        <f t="shared" si="4"/>
        <v>16.622450000000001</v>
      </c>
      <c r="W34" s="1482">
        <f t="shared" si="4"/>
        <v>528.00423999999998</v>
      </c>
      <c r="X34" s="1483">
        <f t="shared" si="4"/>
        <v>509651.42291000002</v>
      </c>
      <c r="Y34" s="1483">
        <f t="shared" si="4"/>
        <v>974081.39169000008</v>
      </c>
      <c r="Z34" s="1483">
        <f t="shared" si="4"/>
        <v>1496528.48016</v>
      </c>
      <c r="AA34" s="1483">
        <f t="shared" si="4"/>
        <v>53384.842729999997</v>
      </c>
      <c r="AB34" s="1483">
        <f t="shared" si="4"/>
        <v>35039.754549999998</v>
      </c>
      <c r="AC34" s="1483">
        <f t="shared" si="4"/>
        <v>61886.976820000003</v>
      </c>
      <c r="AD34" s="1483">
        <f t="shared" si="4"/>
        <v>56547.849600000001</v>
      </c>
      <c r="AE34" s="1483">
        <f t="shared" si="4"/>
        <v>93191.333700000003</v>
      </c>
      <c r="AF34" s="1483">
        <f t="shared" si="4"/>
        <v>70740.87851000001</v>
      </c>
      <c r="AG34" s="1483">
        <f t="shared" si="4"/>
        <v>55609.178999999996</v>
      </c>
      <c r="AH34" s="1483">
        <f t="shared" si="4"/>
        <v>28821.758269999998</v>
      </c>
      <c r="AI34" s="1483">
        <f t="shared" si="4"/>
        <v>21690.500640000002</v>
      </c>
      <c r="AJ34" s="1483">
        <f t="shared" si="4"/>
        <v>19064.460420000003</v>
      </c>
      <c r="AK34" s="1483">
        <f t="shared" si="4"/>
        <v>15393.85943</v>
      </c>
      <c r="AL34" s="1483">
        <f t="shared" si="4"/>
        <v>14520.319880000001</v>
      </c>
      <c r="AM34" s="1483">
        <f t="shared" si="4"/>
        <v>58058.708810000004</v>
      </c>
      <c r="AN34" s="1483">
        <f t="shared" si="4"/>
        <v>38416.659679999997</v>
      </c>
      <c r="AO34" s="1484">
        <f t="shared" si="4"/>
        <v>24665.235339999999</v>
      </c>
      <c r="AP34" s="1482">
        <f t="shared" si="4"/>
        <v>-3679951.2830699999</v>
      </c>
      <c r="AQ34" s="1483">
        <f t="shared" si="4"/>
        <v>-18164.829129999998</v>
      </c>
      <c r="AR34" s="1483">
        <f t="shared" si="4"/>
        <v>-36410.332950000004</v>
      </c>
      <c r="AS34" s="1483">
        <f t="shared" si="4"/>
        <v>-54621.565780000004</v>
      </c>
      <c r="AT34" s="1483">
        <f t="shared" si="4"/>
        <v>-54655.93043</v>
      </c>
      <c r="AU34" s="1483">
        <f t="shared" si="4"/>
        <v>-54639.055510000006</v>
      </c>
      <c r="AV34" s="1483">
        <f t="shared" si="4"/>
        <v>-109162.59447000001</v>
      </c>
      <c r="AW34" s="1483">
        <f t="shared" si="4"/>
        <v>-109209.23011999999</v>
      </c>
      <c r="AX34" s="1483">
        <f t="shared" si="4"/>
        <v>-218247.52555999998</v>
      </c>
      <c r="AY34" s="1483">
        <f t="shared" si="4"/>
        <v>-218162.86804</v>
      </c>
      <c r="AZ34" s="1483">
        <f t="shared" si="4"/>
        <v>-150615.69083000001</v>
      </c>
      <c r="BA34" s="1483">
        <f t="shared" si="4"/>
        <v>0</v>
      </c>
      <c r="BB34" s="1483">
        <f t="shared" si="4"/>
        <v>0</v>
      </c>
      <c r="BC34" s="1483">
        <f t="shared" si="4"/>
        <v>0</v>
      </c>
      <c r="BD34" s="1483">
        <f t="shared" si="4"/>
        <v>0</v>
      </c>
      <c r="BE34" s="1483">
        <f t="shared" si="4"/>
        <v>0</v>
      </c>
      <c r="BF34" s="1483">
        <f t="shared" si="4"/>
        <v>0</v>
      </c>
      <c r="BG34" s="1483">
        <f t="shared" si="4"/>
        <v>0</v>
      </c>
      <c r="BH34" s="1484">
        <f t="shared" si="4"/>
        <v>0</v>
      </c>
      <c r="BI34" s="1482">
        <f t="shared" si="4"/>
        <v>2333510.1171300001</v>
      </c>
      <c r="BJ34" s="1483">
        <f t="shared" si="4"/>
        <v>649.78435000000172</v>
      </c>
      <c r="BK34" s="1483">
        <f t="shared" si="4"/>
        <v>184192.66064000002</v>
      </c>
      <c r="BL34" s="1483">
        <f t="shared" si="4"/>
        <v>-35171.296630000012</v>
      </c>
      <c r="BM34" s="1483">
        <f t="shared" si="4"/>
        <v>-5383.8661200000006</v>
      </c>
      <c r="BN34" s="1483">
        <f t="shared" si="4"/>
        <v>-88674.754799999995</v>
      </c>
      <c r="BO34" s="1483">
        <f t="shared" si="4"/>
        <v>-18418.102070000008</v>
      </c>
      <c r="BP34" s="1483">
        <f t="shared" ref="BP34:CT34" si="5">BP19-BP32</f>
        <v>-90402.762109999996</v>
      </c>
      <c r="BQ34" s="1483">
        <f t="shared" si="5"/>
        <v>-330150.83415999997</v>
      </c>
      <c r="BR34" s="1483">
        <f t="shared" si="5"/>
        <v>-2325.76314</v>
      </c>
      <c r="BS34" s="1483">
        <f t="shared" si="5"/>
        <v>-63748.834360000001</v>
      </c>
      <c r="BT34" s="1483">
        <f t="shared" si="5"/>
        <v>165.50593000000001</v>
      </c>
      <c r="BU34" s="1483">
        <f t="shared" si="5"/>
        <v>120.78771</v>
      </c>
      <c r="BV34" s="1483">
        <f t="shared" si="5"/>
        <v>88.248329999999996</v>
      </c>
      <c r="BW34" s="1483">
        <f t="shared" si="5"/>
        <v>60.526150000000001</v>
      </c>
      <c r="BX34" s="1483">
        <f t="shared" si="5"/>
        <v>43.55003</v>
      </c>
      <c r="BY34" s="1483">
        <f t="shared" si="5"/>
        <v>94.064279999999997</v>
      </c>
      <c r="BZ34" s="1483">
        <f t="shared" si="5"/>
        <v>22.286690000000004</v>
      </c>
      <c r="CA34" s="1484">
        <f t="shared" si="5"/>
        <v>16.529130000000002</v>
      </c>
      <c r="CB34" s="1482">
        <f t="shared" si="5"/>
        <v>249340.63989999998</v>
      </c>
      <c r="CC34" s="1483">
        <f t="shared" si="5"/>
        <v>508148.6778</v>
      </c>
      <c r="CD34" s="1483">
        <f t="shared" si="5"/>
        <v>960296.69866000011</v>
      </c>
      <c r="CE34" s="1483">
        <f t="shared" si="5"/>
        <v>1448148.8273200002</v>
      </c>
      <c r="CF34" s="1483">
        <f t="shared" si="5"/>
        <v>51130.645400000001</v>
      </c>
      <c r="CG34" s="1483">
        <f t="shared" si="5"/>
        <v>33305.050080000001</v>
      </c>
      <c r="CH34" s="1483">
        <f t="shared" si="5"/>
        <v>57564.410069999998</v>
      </c>
      <c r="CI34" s="1483">
        <f t="shared" si="5"/>
        <v>51545.454439999994</v>
      </c>
      <c r="CJ34" s="1483">
        <f t="shared" si="5"/>
        <v>81277.276850000009</v>
      </c>
      <c r="CK34" s="1483">
        <f t="shared" si="5"/>
        <v>58736.661270000004</v>
      </c>
      <c r="CL34" s="1483">
        <f t="shared" si="5"/>
        <v>46290.182340000007</v>
      </c>
      <c r="CM34" s="1483">
        <f t="shared" si="5"/>
        <v>22712.829819999999</v>
      </c>
      <c r="CN34" s="1483">
        <f t="shared" si="5"/>
        <v>15285.02779</v>
      </c>
      <c r="CO34" s="1483">
        <f t="shared" si="5"/>
        <v>12107.871070000003</v>
      </c>
      <c r="CP34" s="1483">
        <f t="shared" si="5"/>
        <v>7938.6186600000001</v>
      </c>
      <c r="CQ34" s="1483">
        <f t="shared" si="5"/>
        <v>6650.4686900000006</v>
      </c>
      <c r="CR34" s="1483">
        <f t="shared" si="5"/>
        <v>15658.109300000004</v>
      </c>
      <c r="CS34" s="1483">
        <f t="shared" si="5"/>
        <v>1001.6047899999991</v>
      </c>
      <c r="CT34" s="1484">
        <f t="shared" si="5"/>
        <v>682.562129999999</v>
      </c>
    </row>
    <row r="35" spans="1:98" s="1461" customFormat="1" ht="15.75" x14ac:dyDescent="0.25">
      <c r="A35" s="1455"/>
      <c r="B35" s="1485" t="s">
        <v>720</v>
      </c>
      <c r="C35" s="1486"/>
      <c r="D35" s="1487"/>
      <c r="E35" s="1488"/>
      <c r="F35" s="1488"/>
      <c r="G35" s="1488"/>
      <c r="H35" s="1488"/>
      <c r="I35" s="1488"/>
      <c r="J35" s="1488"/>
      <c r="K35" s="1488"/>
      <c r="L35" s="1488"/>
      <c r="M35" s="1488"/>
      <c r="N35" s="1488"/>
      <c r="O35" s="1488"/>
      <c r="P35" s="1488"/>
      <c r="Q35" s="1488"/>
      <c r="R35" s="1488"/>
      <c r="S35" s="1488"/>
      <c r="T35" s="1488"/>
      <c r="U35" s="1488"/>
      <c r="V35" s="1489"/>
      <c r="W35" s="1487"/>
      <c r="X35" s="1488"/>
      <c r="Y35" s="1488"/>
      <c r="Z35" s="1488"/>
      <c r="AA35" s="1488"/>
      <c r="AB35" s="1488"/>
      <c r="AC35" s="1488"/>
      <c r="AD35" s="1488"/>
      <c r="AE35" s="1488"/>
      <c r="AF35" s="1488"/>
      <c r="AG35" s="1488"/>
      <c r="AH35" s="1488"/>
      <c r="AI35" s="1488"/>
      <c r="AJ35" s="1488"/>
      <c r="AK35" s="1488"/>
      <c r="AL35" s="1488"/>
      <c r="AM35" s="1488"/>
      <c r="AN35" s="1488"/>
      <c r="AO35" s="1489"/>
      <c r="AP35" s="1487"/>
      <c r="AQ35" s="1488"/>
      <c r="AR35" s="1488"/>
      <c r="AS35" s="1488"/>
      <c r="AT35" s="1488"/>
      <c r="AU35" s="1488"/>
      <c r="AV35" s="1488"/>
      <c r="AW35" s="1488"/>
      <c r="AX35" s="1488"/>
      <c r="AY35" s="1488"/>
      <c r="AZ35" s="1488"/>
      <c r="BA35" s="1488"/>
      <c r="BB35" s="1488"/>
      <c r="BC35" s="1488"/>
      <c r="BD35" s="1488"/>
      <c r="BE35" s="1488"/>
      <c r="BF35" s="1488"/>
      <c r="BG35" s="1488"/>
      <c r="BH35" s="1489"/>
      <c r="BI35" s="1487"/>
      <c r="BJ35" s="1488"/>
      <c r="BK35" s="1488"/>
      <c r="BL35" s="1488"/>
      <c r="BM35" s="1488"/>
      <c r="BN35" s="1488"/>
      <c r="BO35" s="1488"/>
      <c r="BP35" s="1488"/>
      <c r="BQ35" s="1488"/>
      <c r="BR35" s="1488"/>
      <c r="BS35" s="1488"/>
      <c r="BT35" s="1488"/>
      <c r="BU35" s="1488"/>
      <c r="BV35" s="1488"/>
      <c r="BW35" s="1488"/>
      <c r="BX35" s="1488"/>
      <c r="BY35" s="1488"/>
      <c r="BZ35" s="1488"/>
      <c r="CA35" s="1489"/>
      <c r="CB35" s="1487"/>
      <c r="CC35" s="1488"/>
      <c r="CD35" s="1488"/>
      <c r="CE35" s="1488"/>
      <c r="CF35" s="1488"/>
      <c r="CG35" s="1488"/>
      <c r="CH35" s="1488"/>
      <c r="CI35" s="1488"/>
      <c r="CJ35" s="1488"/>
      <c r="CK35" s="1488"/>
      <c r="CL35" s="1488"/>
      <c r="CM35" s="1488"/>
      <c r="CN35" s="1488"/>
      <c r="CO35" s="1488"/>
      <c r="CP35" s="1488"/>
      <c r="CQ35" s="1488"/>
      <c r="CR35" s="1488"/>
      <c r="CS35" s="1488"/>
      <c r="CT35" s="1489"/>
    </row>
    <row r="36" spans="1:98" s="1461" customFormat="1" ht="15.75" x14ac:dyDescent="0.25">
      <c r="A36" s="1455"/>
      <c r="B36" s="1466" t="s">
        <v>2097</v>
      </c>
      <c r="C36" s="1474"/>
      <c r="D36" s="1490"/>
      <c r="E36" s="1491"/>
      <c r="F36" s="1491"/>
      <c r="G36" s="1491"/>
      <c r="H36" s="1491"/>
      <c r="I36" s="1491"/>
      <c r="J36" s="1491"/>
      <c r="K36" s="1491"/>
      <c r="L36" s="1491"/>
      <c r="M36" s="1491"/>
      <c r="N36" s="1491"/>
      <c r="O36" s="1491"/>
      <c r="P36" s="1491"/>
      <c r="Q36" s="1491"/>
      <c r="R36" s="1491"/>
      <c r="S36" s="1491"/>
      <c r="T36" s="1491"/>
      <c r="U36" s="1491"/>
      <c r="V36" s="1492"/>
      <c r="W36" s="1490"/>
      <c r="X36" s="1491"/>
      <c r="Y36" s="1491"/>
      <c r="Z36" s="1491"/>
      <c r="AA36" s="1491"/>
      <c r="AB36" s="1491"/>
      <c r="AC36" s="1491"/>
      <c r="AD36" s="1491"/>
      <c r="AE36" s="1491"/>
      <c r="AF36" s="1491"/>
      <c r="AG36" s="1491"/>
      <c r="AH36" s="1491"/>
      <c r="AI36" s="1491"/>
      <c r="AJ36" s="1491"/>
      <c r="AK36" s="1491"/>
      <c r="AL36" s="1491"/>
      <c r="AM36" s="1491"/>
      <c r="AN36" s="1491"/>
      <c r="AO36" s="1477"/>
      <c r="AP36" s="1490"/>
      <c r="AQ36" s="1491"/>
      <c r="AR36" s="1491"/>
      <c r="AS36" s="1491"/>
      <c r="AT36" s="1491"/>
      <c r="AU36" s="1491"/>
      <c r="AV36" s="1491"/>
      <c r="AW36" s="1491"/>
      <c r="AX36" s="1491"/>
      <c r="AY36" s="1491"/>
      <c r="AZ36" s="1491"/>
      <c r="BA36" s="1491"/>
      <c r="BB36" s="1491"/>
      <c r="BC36" s="1491"/>
      <c r="BD36" s="1491"/>
      <c r="BE36" s="1491"/>
      <c r="BF36" s="1491"/>
      <c r="BG36" s="1491"/>
      <c r="BH36" s="1477"/>
      <c r="BI36" s="1490"/>
      <c r="BJ36" s="1491"/>
      <c r="BK36" s="1491"/>
      <c r="BL36" s="1491"/>
      <c r="BM36" s="1491"/>
      <c r="BN36" s="1491"/>
      <c r="BO36" s="1491"/>
      <c r="BP36" s="1491"/>
      <c r="BQ36" s="1491"/>
      <c r="BR36" s="1491"/>
      <c r="BS36" s="1491"/>
      <c r="BT36" s="1491"/>
      <c r="BU36" s="1491"/>
      <c r="BV36" s="1491"/>
      <c r="BW36" s="1491"/>
      <c r="BX36" s="1491"/>
      <c r="BY36" s="1491"/>
      <c r="BZ36" s="1491"/>
      <c r="CA36" s="1477"/>
      <c r="CB36" s="1490"/>
      <c r="CC36" s="1491"/>
      <c r="CD36" s="1491"/>
      <c r="CE36" s="1491"/>
      <c r="CF36" s="1491"/>
      <c r="CG36" s="1491"/>
      <c r="CH36" s="1491"/>
      <c r="CI36" s="1491"/>
      <c r="CJ36" s="1491"/>
      <c r="CK36" s="1491"/>
      <c r="CL36" s="1491"/>
      <c r="CM36" s="1491"/>
      <c r="CN36" s="1491"/>
      <c r="CO36" s="1491"/>
      <c r="CP36" s="1491"/>
      <c r="CQ36" s="1491"/>
      <c r="CR36" s="1491"/>
      <c r="CS36" s="1491"/>
      <c r="CT36" s="1477"/>
    </row>
    <row r="37" spans="1:98" s="1461" customFormat="1" ht="15.75" x14ac:dyDescent="0.25">
      <c r="A37" s="1455"/>
      <c r="B37" s="1456" t="s">
        <v>2112</v>
      </c>
      <c r="C37" s="1478">
        <v>0</v>
      </c>
      <c r="D37" s="1458">
        <v>0</v>
      </c>
      <c r="E37" s="1459">
        <v>0</v>
      </c>
      <c r="F37" s="1459">
        <v>0</v>
      </c>
      <c r="G37" s="1459">
        <v>0</v>
      </c>
      <c r="H37" s="1459">
        <v>0</v>
      </c>
      <c r="I37" s="1459">
        <v>0</v>
      </c>
      <c r="J37" s="1459">
        <v>0</v>
      </c>
      <c r="K37" s="1459">
        <v>0</v>
      </c>
      <c r="L37" s="1459">
        <v>0</v>
      </c>
      <c r="M37" s="1459">
        <v>0</v>
      </c>
      <c r="N37" s="1459">
        <v>0</v>
      </c>
      <c r="O37" s="1459">
        <v>0</v>
      </c>
      <c r="P37" s="1459">
        <v>0</v>
      </c>
      <c r="Q37" s="1459">
        <v>0</v>
      </c>
      <c r="R37" s="1459">
        <v>0</v>
      </c>
      <c r="S37" s="1459">
        <v>0</v>
      </c>
      <c r="T37" s="1459">
        <v>0</v>
      </c>
      <c r="U37" s="1459">
        <v>0</v>
      </c>
      <c r="V37" s="1460">
        <v>0</v>
      </c>
      <c r="W37" s="1458">
        <v>0</v>
      </c>
      <c r="X37" s="1459">
        <v>0</v>
      </c>
      <c r="Y37" s="1459">
        <v>0</v>
      </c>
      <c r="Z37" s="1459">
        <v>0</v>
      </c>
      <c r="AA37" s="1459">
        <v>0</v>
      </c>
      <c r="AB37" s="1459">
        <v>0</v>
      </c>
      <c r="AC37" s="1459">
        <v>0</v>
      </c>
      <c r="AD37" s="1459">
        <v>0</v>
      </c>
      <c r="AE37" s="1459">
        <v>0</v>
      </c>
      <c r="AF37" s="1459">
        <v>0</v>
      </c>
      <c r="AG37" s="1459">
        <v>0</v>
      </c>
      <c r="AH37" s="1459">
        <v>0</v>
      </c>
      <c r="AI37" s="1459">
        <v>0</v>
      </c>
      <c r="AJ37" s="1459">
        <v>0</v>
      </c>
      <c r="AK37" s="1459">
        <v>0</v>
      </c>
      <c r="AL37" s="1459">
        <v>0</v>
      </c>
      <c r="AM37" s="1459">
        <v>0</v>
      </c>
      <c r="AN37" s="1459">
        <v>0</v>
      </c>
      <c r="AO37" s="1460">
        <v>0</v>
      </c>
      <c r="AP37" s="1458">
        <v>0</v>
      </c>
      <c r="AQ37" s="1459">
        <v>0</v>
      </c>
      <c r="AR37" s="1459">
        <v>0</v>
      </c>
      <c r="AS37" s="1459">
        <v>0</v>
      </c>
      <c r="AT37" s="1459">
        <v>0</v>
      </c>
      <c r="AU37" s="1459">
        <v>0</v>
      </c>
      <c r="AV37" s="1459">
        <v>0</v>
      </c>
      <c r="AW37" s="1459">
        <v>0</v>
      </c>
      <c r="AX37" s="1459">
        <v>0</v>
      </c>
      <c r="AY37" s="1459">
        <v>0</v>
      </c>
      <c r="AZ37" s="1459">
        <v>0</v>
      </c>
      <c r="BA37" s="1459">
        <v>0</v>
      </c>
      <c r="BB37" s="1459">
        <v>0</v>
      </c>
      <c r="BC37" s="1459">
        <v>0</v>
      </c>
      <c r="BD37" s="1459">
        <v>0</v>
      </c>
      <c r="BE37" s="1459">
        <v>0</v>
      </c>
      <c r="BF37" s="1459">
        <v>0</v>
      </c>
      <c r="BG37" s="1459">
        <v>0</v>
      </c>
      <c r="BH37" s="1460">
        <v>0</v>
      </c>
      <c r="BI37" s="1458">
        <v>0</v>
      </c>
      <c r="BJ37" s="1459">
        <v>0</v>
      </c>
      <c r="BK37" s="1459">
        <v>0</v>
      </c>
      <c r="BL37" s="1459">
        <v>0</v>
      </c>
      <c r="BM37" s="1459">
        <v>0</v>
      </c>
      <c r="BN37" s="1459">
        <v>0</v>
      </c>
      <c r="BO37" s="1459">
        <v>0</v>
      </c>
      <c r="BP37" s="1459">
        <v>0</v>
      </c>
      <c r="BQ37" s="1459">
        <v>0</v>
      </c>
      <c r="BR37" s="1459">
        <v>0</v>
      </c>
      <c r="BS37" s="1459">
        <v>0</v>
      </c>
      <c r="BT37" s="1459">
        <v>0</v>
      </c>
      <c r="BU37" s="1459">
        <v>0</v>
      </c>
      <c r="BV37" s="1459">
        <v>0</v>
      </c>
      <c r="BW37" s="1459">
        <v>0</v>
      </c>
      <c r="BX37" s="1459">
        <v>0</v>
      </c>
      <c r="BY37" s="1459">
        <v>0</v>
      </c>
      <c r="BZ37" s="1459">
        <v>0</v>
      </c>
      <c r="CA37" s="1460">
        <v>0</v>
      </c>
      <c r="CB37" s="1458">
        <v>0</v>
      </c>
      <c r="CC37" s="1459">
        <v>0</v>
      </c>
      <c r="CD37" s="1459">
        <v>0</v>
      </c>
      <c r="CE37" s="1459">
        <v>0</v>
      </c>
      <c r="CF37" s="1459">
        <v>0</v>
      </c>
      <c r="CG37" s="1459">
        <v>0</v>
      </c>
      <c r="CH37" s="1459">
        <v>0</v>
      </c>
      <c r="CI37" s="1459">
        <v>0</v>
      </c>
      <c r="CJ37" s="1459">
        <v>0</v>
      </c>
      <c r="CK37" s="1459">
        <v>0</v>
      </c>
      <c r="CL37" s="1459">
        <v>0</v>
      </c>
      <c r="CM37" s="1459">
        <v>0</v>
      </c>
      <c r="CN37" s="1459">
        <v>0</v>
      </c>
      <c r="CO37" s="1459">
        <v>0</v>
      </c>
      <c r="CP37" s="1459">
        <v>0</v>
      </c>
      <c r="CQ37" s="1459">
        <v>0</v>
      </c>
      <c r="CR37" s="1459">
        <v>0</v>
      </c>
      <c r="CS37" s="1459">
        <v>0</v>
      </c>
      <c r="CT37" s="1460">
        <v>0</v>
      </c>
    </row>
    <row r="38" spans="1:98" s="1461" customFormat="1" ht="15.75" x14ac:dyDescent="0.25">
      <c r="A38" s="1455"/>
      <c r="B38" s="1456" t="s">
        <v>2113</v>
      </c>
      <c r="C38" s="1478">
        <v>0</v>
      </c>
      <c r="D38" s="1458">
        <v>4565.5738300000003</v>
      </c>
      <c r="E38" s="1459">
        <v>83793.821890000007</v>
      </c>
      <c r="F38" s="1459">
        <v>22028.219069999999</v>
      </c>
      <c r="G38" s="1459">
        <v>20200.424870000003</v>
      </c>
      <c r="H38" s="1459">
        <v>11401.33865</v>
      </c>
      <c r="I38" s="1459">
        <v>7208.9960799999999</v>
      </c>
      <c r="J38" s="1459">
        <v>4222.3224700000001</v>
      </c>
      <c r="K38" s="1459">
        <v>2812.6656400000002</v>
      </c>
      <c r="L38" s="1459">
        <v>1219.0278400000002</v>
      </c>
      <c r="M38" s="1459">
        <v>71.537929999999989</v>
      </c>
      <c r="N38" s="1459">
        <v>18.672150000000002</v>
      </c>
      <c r="O38" s="1459">
        <v>0.37763999999999998</v>
      </c>
      <c r="P38" s="1459">
        <v>1.592E-2</v>
      </c>
      <c r="Q38" s="1459">
        <v>0</v>
      </c>
      <c r="R38" s="1459">
        <v>0</v>
      </c>
      <c r="S38" s="1459">
        <v>0</v>
      </c>
      <c r="T38" s="1459">
        <v>0</v>
      </c>
      <c r="U38" s="1459">
        <v>0</v>
      </c>
      <c r="V38" s="1460">
        <v>0</v>
      </c>
      <c r="W38" s="1458">
        <v>2090.7083600000001</v>
      </c>
      <c r="X38" s="1459">
        <v>37561.588899999995</v>
      </c>
      <c r="Y38" s="1459">
        <v>44950.430959999998</v>
      </c>
      <c r="Z38" s="1459">
        <v>46667.208420000003</v>
      </c>
      <c r="AA38" s="1459">
        <v>30997.082160000002</v>
      </c>
      <c r="AB38" s="1459">
        <v>18106.741429999998</v>
      </c>
      <c r="AC38" s="1459">
        <v>10372.315869999999</v>
      </c>
      <c r="AD38" s="1459">
        <v>1377.7658700000002</v>
      </c>
      <c r="AE38" s="1459">
        <v>60.818359999999998</v>
      </c>
      <c r="AF38" s="1459">
        <v>20.135680000000001</v>
      </c>
      <c r="AG38" s="1459">
        <v>119.03736000000001</v>
      </c>
      <c r="AH38" s="1459">
        <v>68.579369999999997</v>
      </c>
      <c r="AI38" s="1459">
        <v>0</v>
      </c>
      <c r="AJ38" s="1459">
        <v>19.504450000000002</v>
      </c>
      <c r="AK38" s="1459">
        <v>0.13486000000000001</v>
      </c>
      <c r="AL38" s="1459">
        <v>8.2640000000000005E-2</v>
      </c>
      <c r="AM38" s="1459">
        <v>0</v>
      </c>
      <c r="AN38" s="1459">
        <v>2.0750000000000001E-2</v>
      </c>
      <c r="AO38" s="1460">
        <v>0</v>
      </c>
      <c r="AP38" s="1458">
        <v>0</v>
      </c>
      <c r="AQ38" s="1459">
        <v>0</v>
      </c>
      <c r="AR38" s="1459">
        <v>0</v>
      </c>
      <c r="AS38" s="1459">
        <v>0</v>
      </c>
      <c r="AT38" s="1459">
        <v>0</v>
      </c>
      <c r="AU38" s="1459">
        <v>0</v>
      </c>
      <c r="AV38" s="1459">
        <v>0</v>
      </c>
      <c r="AW38" s="1459">
        <v>0</v>
      </c>
      <c r="AX38" s="1459">
        <v>0</v>
      </c>
      <c r="AY38" s="1459">
        <v>0</v>
      </c>
      <c r="AZ38" s="1459">
        <v>0</v>
      </c>
      <c r="BA38" s="1459">
        <v>0</v>
      </c>
      <c r="BB38" s="1459">
        <v>0</v>
      </c>
      <c r="BC38" s="1459">
        <v>0</v>
      </c>
      <c r="BD38" s="1459">
        <v>0</v>
      </c>
      <c r="BE38" s="1459">
        <v>0</v>
      </c>
      <c r="BF38" s="1459">
        <v>0</v>
      </c>
      <c r="BG38" s="1459">
        <v>0</v>
      </c>
      <c r="BH38" s="1460">
        <v>0</v>
      </c>
      <c r="BI38" s="1458">
        <v>4565.5738300000003</v>
      </c>
      <c r="BJ38" s="1459">
        <v>83793.821890000007</v>
      </c>
      <c r="BK38" s="1459">
        <v>22028.219069999999</v>
      </c>
      <c r="BL38" s="1459">
        <v>20200.424870000003</v>
      </c>
      <c r="BM38" s="1459">
        <v>11401.33865</v>
      </c>
      <c r="BN38" s="1459">
        <v>7208.9960799999999</v>
      </c>
      <c r="BO38" s="1459">
        <v>4222.3224700000001</v>
      </c>
      <c r="BP38" s="1459">
        <v>2812.6656400000002</v>
      </c>
      <c r="BQ38" s="1459">
        <v>1219.0278400000002</v>
      </c>
      <c r="BR38" s="1459">
        <v>71.537929999999989</v>
      </c>
      <c r="BS38" s="1459">
        <v>18.672150000000002</v>
      </c>
      <c r="BT38" s="1459">
        <v>0.37763999999999998</v>
      </c>
      <c r="BU38" s="1459">
        <v>1.592E-2</v>
      </c>
      <c r="BV38" s="1459">
        <v>0</v>
      </c>
      <c r="BW38" s="1459">
        <v>0</v>
      </c>
      <c r="BX38" s="1459">
        <v>0</v>
      </c>
      <c r="BY38" s="1459">
        <v>0</v>
      </c>
      <c r="BZ38" s="1459">
        <v>0</v>
      </c>
      <c r="CA38" s="1460">
        <v>0</v>
      </c>
      <c r="CB38" s="1458">
        <v>2090.7083600000001</v>
      </c>
      <c r="CC38" s="1459">
        <v>37561.588899999995</v>
      </c>
      <c r="CD38" s="1459">
        <v>44950.430959999998</v>
      </c>
      <c r="CE38" s="1459">
        <v>46667.208420000003</v>
      </c>
      <c r="CF38" s="1459">
        <v>30997.082160000002</v>
      </c>
      <c r="CG38" s="1459">
        <v>18106.741429999998</v>
      </c>
      <c r="CH38" s="1459">
        <v>10372.315869999999</v>
      </c>
      <c r="CI38" s="1459">
        <v>1377.7658700000002</v>
      </c>
      <c r="CJ38" s="1459">
        <v>60.818359999999998</v>
      </c>
      <c r="CK38" s="1459">
        <v>20.135680000000001</v>
      </c>
      <c r="CL38" s="1459">
        <v>119.03736000000001</v>
      </c>
      <c r="CM38" s="1459">
        <v>68.579369999999997</v>
      </c>
      <c r="CN38" s="1459">
        <v>0</v>
      </c>
      <c r="CO38" s="1459">
        <v>19.504450000000002</v>
      </c>
      <c r="CP38" s="1459">
        <v>0.13486000000000001</v>
      </c>
      <c r="CQ38" s="1459">
        <v>8.2640000000000005E-2</v>
      </c>
      <c r="CR38" s="1459">
        <v>0</v>
      </c>
      <c r="CS38" s="1459">
        <v>2.0750000000000001E-2</v>
      </c>
      <c r="CT38" s="1460">
        <v>0</v>
      </c>
    </row>
    <row r="39" spans="1:98" s="1461" customFormat="1" ht="16.5" thickBot="1" x14ac:dyDescent="0.3">
      <c r="A39" s="1455"/>
      <c r="B39" s="1479" t="s">
        <v>2114</v>
      </c>
      <c r="C39" s="1493">
        <f>C37-C38</f>
        <v>0</v>
      </c>
      <c r="D39" s="1494">
        <f t="shared" ref="D39:BO39" si="6">D37-D38</f>
        <v>-4565.5738300000003</v>
      </c>
      <c r="E39" s="1495">
        <f t="shared" si="6"/>
        <v>-83793.821890000007</v>
      </c>
      <c r="F39" s="1495">
        <f t="shared" si="6"/>
        <v>-22028.219069999999</v>
      </c>
      <c r="G39" s="1495">
        <f t="shared" si="6"/>
        <v>-20200.424870000003</v>
      </c>
      <c r="H39" s="1495">
        <f t="shared" si="6"/>
        <v>-11401.33865</v>
      </c>
      <c r="I39" s="1495">
        <f t="shared" si="6"/>
        <v>-7208.9960799999999</v>
      </c>
      <c r="J39" s="1495">
        <f t="shared" si="6"/>
        <v>-4222.3224700000001</v>
      </c>
      <c r="K39" s="1495">
        <f t="shared" si="6"/>
        <v>-2812.6656400000002</v>
      </c>
      <c r="L39" s="1495">
        <f t="shared" si="6"/>
        <v>-1219.0278400000002</v>
      </c>
      <c r="M39" s="1495">
        <f t="shared" si="6"/>
        <v>-71.537929999999989</v>
      </c>
      <c r="N39" s="1495">
        <f t="shared" si="6"/>
        <v>-18.672150000000002</v>
      </c>
      <c r="O39" s="1495">
        <f t="shared" si="6"/>
        <v>-0.37763999999999998</v>
      </c>
      <c r="P39" s="1495">
        <f t="shared" si="6"/>
        <v>-1.592E-2</v>
      </c>
      <c r="Q39" s="1495">
        <f t="shared" si="6"/>
        <v>0</v>
      </c>
      <c r="R39" s="1495">
        <f t="shared" si="6"/>
        <v>0</v>
      </c>
      <c r="S39" s="1495">
        <f t="shared" si="6"/>
        <v>0</v>
      </c>
      <c r="T39" s="1495">
        <f t="shared" si="6"/>
        <v>0</v>
      </c>
      <c r="U39" s="1495">
        <f t="shared" si="6"/>
        <v>0</v>
      </c>
      <c r="V39" s="1496">
        <f t="shared" si="6"/>
        <v>0</v>
      </c>
      <c r="W39" s="1494">
        <f t="shared" si="6"/>
        <v>-2090.7083600000001</v>
      </c>
      <c r="X39" s="1495">
        <f t="shared" si="6"/>
        <v>-37561.588899999995</v>
      </c>
      <c r="Y39" s="1495">
        <f t="shared" si="6"/>
        <v>-44950.430959999998</v>
      </c>
      <c r="Z39" s="1495">
        <f t="shared" si="6"/>
        <v>-46667.208420000003</v>
      </c>
      <c r="AA39" s="1495">
        <f t="shared" si="6"/>
        <v>-30997.082160000002</v>
      </c>
      <c r="AB39" s="1495">
        <f t="shared" si="6"/>
        <v>-18106.741429999998</v>
      </c>
      <c r="AC39" s="1495">
        <f t="shared" si="6"/>
        <v>-10372.315869999999</v>
      </c>
      <c r="AD39" s="1495">
        <f t="shared" si="6"/>
        <v>-1377.7658700000002</v>
      </c>
      <c r="AE39" s="1495">
        <f t="shared" si="6"/>
        <v>-60.818359999999998</v>
      </c>
      <c r="AF39" s="1495">
        <f t="shared" si="6"/>
        <v>-20.135680000000001</v>
      </c>
      <c r="AG39" s="1495">
        <f t="shared" si="6"/>
        <v>-119.03736000000001</v>
      </c>
      <c r="AH39" s="1495">
        <f t="shared" si="6"/>
        <v>-68.579369999999997</v>
      </c>
      <c r="AI39" s="1495">
        <f t="shared" si="6"/>
        <v>0</v>
      </c>
      <c r="AJ39" s="1495">
        <f t="shared" si="6"/>
        <v>-19.504450000000002</v>
      </c>
      <c r="AK39" s="1495">
        <f t="shared" si="6"/>
        <v>-0.13486000000000001</v>
      </c>
      <c r="AL39" s="1495">
        <f t="shared" si="6"/>
        <v>-8.2640000000000005E-2</v>
      </c>
      <c r="AM39" s="1495">
        <f t="shared" si="6"/>
        <v>0</v>
      </c>
      <c r="AN39" s="1495">
        <f t="shared" si="6"/>
        <v>-2.0750000000000001E-2</v>
      </c>
      <c r="AO39" s="1496">
        <f t="shared" si="6"/>
        <v>0</v>
      </c>
      <c r="AP39" s="1497">
        <f t="shared" si="6"/>
        <v>0</v>
      </c>
      <c r="AQ39" s="1498">
        <f t="shared" si="6"/>
        <v>0</v>
      </c>
      <c r="AR39" s="1498">
        <f t="shared" si="6"/>
        <v>0</v>
      </c>
      <c r="AS39" s="1498">
        <f t="shared" si="6"/>
        <v>0</v>
      </c>
      <c r="AT39" s="1498">
        <f t="shared" si="6"/>
        <v>0</v>
      </c>
      <c r="AU39" s="1498">
        <f t="shared" si="6"/>
        <v>0</v>
      </c>
      <c r="AV39" s="1498">
        <f t="shared" si="6"/>
        <v>0</v>
      </c>
      <c r="AW39" s="1498">
        <f t="shared" si="6"/>
        <v>0</v>
      </c>
      <c r="AX39" s="1498">
        <f t="shared" si="6"/>
        <v>0</v>
      </c>
      <c r="AY39" s="1498">
        <f t="shared" si="6"/>
        <v>0</v>
      </c>
      <c r="AZ39" s="1498">
        <f t="shared" si="6"/>
        <v>0</v>
      </c>
      <c r="BA39" s="1498">
        <f t="shared" si="6"/>
        <v>0</v>
      </c>
      <c r="BB39" s="1498">
        <f t="shared" si="6"/>
        <v>0</v>
      </c>
      <c r="BC39" s="1498">
        <f t="shared" si="6"/>
        <v>0</v>
      </c>
      <c r="BD39" s="1498">
        <f t="shared" si="6"/>
        <v>0</v>
      </c>
      <c r="BE39" s="1498">
        <f t="shared" si="6"/>
        <v>0</v>
      </c>
      <c r="BF39" s="1498">
        <f t="shared" si="6"/>
        <v>0</v>
      </c>
      <c r="BG39" s="1498">
        <f t="shared" si="6"/>
        <v>0</v>
      </c>
      <c r="BH39" s="1499">
        <f t="shared" si="6"/>
        <v>0</v>
      </c>
      <c r="BI39" s="1497">
        <f t="shared" si="6"/>
        <v>-4565.5738300000003</v>
      </c>
      <c r="BJ39" s="1498">
        <f t="shared" si="6"/>
        <v>-83793.821890000007</v>
      </c>
      <c r="BK39" s="1498">
        <f t="shared" si="6"/>
        <v>-22028.219069999999</v>
      </c>
      <c r="BL39" s="1498">
        <f t="shared" si="6"/>
        <v>-20200.424870000003</v>
      </c>
      <c r="BM39" s="1498">
        <f t="shared" si="6"/>
        <v>-11401.33865</v>
      </c>
      <c r="BN39" s="1498">
        <f t="shared" si="6"/>
        <v>-7208.9960799999999</v>
      </c>
      <c r="BO39" s="1498">
        <f t="shared" si="6"/>
        <v>-4222.3224700000001</v>
      </c>
      <c r="BP39" s="1498">
        <f t="shared" ref="BP39:CT39" si="7">BP37-BP38</f>
        <v>-2812.6656400000002</v>
      </c>
      <c r="BQ39" s="1498">
        <f t="shared" si="7"/>
        <v>-1219.0278400000002</v>
      </c>
      <c r="BR39" s="1498">
        <f t="shared" si="7"/>
        <v>-71.537929999999989</v>
      </c>
      <c r="BS39" s="1498">
        <f t="shared" si="7"/>
        <v>-18.672150000000002</v>
      </c>
      <c r="BT39" s="1498">
        <f t="shared" si="7"/>
        <v>-0.37763999999999998</v>
      </c>
      <c r="BU39" s="1498">
        <f t="shared" si="7"/>
        <v>-1.592E-2</v>
      </c>
      <c r="BV39" s="1498">
        <f t="shared" si="7"/>
        <v>0</v>
      </c>
      <c r="BW39" s="1498">
        <f t="shared" si="7"/>
        <v>0</v>
      </c>
      <c r="BX39" s="1498">
        <f t="shared" si="7"/>
        <v>0</v>
      </c>
      <c r="BY39" s="1498">
        <f t="shared" si="7"/>
        <v>0</v>
      </c>
      <c r="BZ39" s="1498">
        <f t="shared" si="7"/>
        <v>0</v>
      </c>
      <c r="CA39" s="1499">
        <f t="shared" si="7"/>
        <v>0</v>
      </c>
      <c r="CB39" s="1497">
        <f t="shared" si="7"/>
        <v>-2090.7083600000001</v>
      </c>
      <c r="CC39" s="1498">
        <f t="shared" si="7"/>
        <v>-37561.588899999995</v>
      </c>
      <c r="CD39" s="1498">
        <f t="shared" si="7"/>
        <v>-44950.430959999998</v>
      </c>
      <c r="CE39" s="1498">
        <f t="shared" si="7"/>
        <v>-46667.208420000003</v>
      </c>
      <c r="CF39" s="1498">
        <f t="shared" si="7"/>
        <v>-30997.082160000002</v>
      </c>
      <c r="CG39" s="1498">
        <f t="shared" si="7"/>
        <v>-18106.741429999998</v>
      </c>
      <c r="CH39" s="1498">
        <f t="shared" si="7"/>
        <v>-10372.315869999999</v>
      </c>
      <c r="CI39" s="1498">
        <f t="shared" si="7"/>
        <v>-1377.7658700000002</v>
      </c>
      <c r="CJ39" s="1498">
        <f t="shared" si="7"/>
        <v>-60.818359999999998</v>
      </c>
      <c r="CK39" s="1498">
        <f t="shared" si="7"/>
        <v>-20.135680000000001</v>
      </c>
      <c r="CL39" s="1498">
        <f t="shared" si="7"/>
        <v>-119.03736000000001</v>
      </c>
      <c r="CM39" s="1498">
        <f t="shared" si="7"/>
        <v>-68.579369999999997</v>
      </c>
      <c r="CN39" s="1498">
        <f t="shared" si="7"/>
        <v>0</v>
      </c>
      <c r="CO39" s="1498">
        <f t="shared" si="7"/>
        <v>-19.504450000000002</v>
      </c>
      <c r="CP39" s="1498">
        <f t="shared" si="7"/>
        <v>-0.13486000000000001</v>
      </c>
      <c r="CQ39" s="1498">
        <f t="shared" si="7"/>
        <v>-8.2640000000000005E-2</v>
      </c>
      <c r="CR39" s="1498">
        <f t="shared" si="7"/>
        <v>0</v>
      </c>
      <c r="CS39" s="1498">
        <f t="shared" si="7"/>
        <v>-2.0750000000000001E-2</v>
      </c>
      <c r="CT39" s="1499">
        <f t="shared" si="7"/>
        <v>0</v>
      </c>
    </row>
    <row r="40" spans="1:98" s="1461" customFormat="1" ht="16.5" thickBot="1" x14ac:dyDescent="0.3">
      <c r="A40" s="1500"/>
      <c r="B40" s="1479" t="s">
        <v>2115</v>
      </c>
      <c r="C40" s="1493">
        <f>C34+C39</f>
        <v>-4703840.9058899991</v>
      </c>
      <c r="D40" s="1494">
        <f t="shared" ref="D40:BO40" si="8">D34+D39</f>
        <v>2325144.2430099999</v>
      </c>
      <c r="E40" s="1495">
        <f t="shared" si="8"/>
        <v>-83141.246750000006</v>
      </c>
      <c r="F40" s="1495">
        <f t="shared" si="8"/>
        <v>162287.42927999998</v>
      </c>
      <c r="G40" s="1495">
        <f t="shared" si="8"/>
        <v>-55301.66120000001</v>
      </c>
      <c r="H40" s="1495">
        <f t="shared" si="8"/>
        <v>-16607.847159999998</v>
      </c>
      <c r="I40" s="1495">
        <f t="shared" si="8"/>
        <v>-95413.199080000006</v>
      </c>
      <c r="J40" s="1495">
        <f t="shared" si="8"/>
        <v>-22561.370599999995</v>
      </c>
      <c r="K40" s="1495">
        <f t="shared" si="8"/>
        <v>-92370.891629999998</v>
      </c>
      <c r="L40" s="1495">
        <f t="shared" si="8"/>
        <v>-331153.10002999997</v>
      </c>
      <c r="M40" s="1495">
        <f t="shared" si="8"/>
        <v>-696.08364000000029</v>
      </c>
      <c r="N40" s="1495">
        <f t="shared" si="8"/>
        <v>-63759.918499999992</v>
      </c>
      <c r="O40" s="1495">
        <f t="shared" si="8"/>
        <v>170.59085999999999</v>
      </c>
      <c r="P40" s="1495">
        <f t="shared" si="8"/>
        <v>126.60860000000001</v>
      </c>
      <c r="Q40" s="1495">
        <f t="shared" si="8"/>
        <v>94.628410000000002</v>
      </c>
      <c r="R40" s="1495">
        <f t="shared" si="8"/>
        <v>67.726799999999997</v>
      </c>
      <c r="S40" s="1495">
        <f t="shared" si="8"/>
        <v>51.565049999999999</v>
      </c>
      <c r="T40" s="1495">
        <f t="shared" si="8"/>
        <v>131.23393999999999</v>
      </c>
      <c r="U40" s="1495">
        <f t="shared" si="8"/>
        <v>59.52319</v>
      </c>
      <c r="V40" s="1496">
        <f t="shared" si="8"/>
        <v>16.622450000000001</v>
      </c>
      <c r="W40" s="1494">
        <f t="shared" si="8"/>
        <v>-1562.7041200000001</v>
      </c>
      <c r="X40" s="1495">
        <f t="shared" si="8"/>
        <v>472089.83401000005</v>
      </c>
      <c r="Y40" s="1495">
        <f t="shared" si="8"/>
        <v>929130.96073000005</v>
      </c>
      <c r="Z40" s="1495">
        <f t="shared" si="8"/>
        <v>1449861.27174</v>
      </c>
      <c r="AA40" s="1495">
        <f t="shared" si="8"/>
        <v>22387.760569999995</v>
      </c>
      <c r="AB40" s="1495">
        <f t="shared" si="8"/>
        <v>16933.01312</v>
      </c>
      <c r="AC40" s="1495">
        <f t="shared" si="8"/>
        <v>51514.660950000005</v>
      </c>
      <c r="AD40" s="1495">
        <f t="shared" si="8"/>
        <v>55170.083729999998</v>
      </c>
      <c r="AE40" s="1495">
        <f t="shared" si="8"/>
        <v>93130.515339999998</v>
      </c>
      <c r="AF40" s="1495">
        <f t="shared" si="8"/>
        <v>70720.742830000003</v>
      </c>
      <c r="AG40" s="1495">
        <f t="shared" si="8"/>
        <v>55490.141639999994</v>
      </c>
      <c r="AH40" s="1495">
        <f t="shared" si="8"/>
        <v>28753.178899999999</v>
      </c>
      <c r="AI40" s="1495">
        <f t="shared" si="8"/>
        <v>21690.500640000002</v>
      </c>
      <c r="AJ40" s="1495">
        <f t="shared" si="8"/>
        <v>19044.955970000003</v>
      </c>
      <c r="AK40" s="1495">
        <f t="shared" si="8"/>
        <v>15393.72457</v>
      </c>
      <c r="AL40" s="1495">
        <f t="shared" si="8"/>
        <v>14520.23724</v>
      </c>
      <c r="AM40" s="1495">
        <f t="shared" si="8"/>
        <v>58058.708810000004</v>
      </c>
      <c r="AN40" s="1495">
        <f t="shared" si="8"/>
        <v>38416.638929999994</v>
      </c>
      <c r="AO40" s="1501">
        <f t="shared" si="8"/>
        <v>24665.235339999999</v>
      </c>
      <c r="AP40" s="1502">
        <f t="shared" si="8"/>
        <v>-3679951.2830699999</v>
      </c>
      <c r="AQ40" s="1503">
        <f t="shared" si="8"/>
        <v>-18164.829129999998</v>
      </c>
      <c r="AR40" s="1503">
        <f t="shared" si="8"/>
        <v>-36410.332950000004</v>
      </c>
      <c r="AS40" s="1503">
        <f t="shared" si="8"/>
        <v>-54621.565780000004</v>
      </c>
      <c r="AT40" s="1503">
        <f t="shared" si="8"/>
        <v>-54655.93043</v>
      </c>
      <c r="AU40" s="1503">
        <f t="shared" si="8"/>
        <v>-54639.055510000006</v>
      </c>
      <c r="AV40" s="1503">
        <f t="shared" si="8"/>
        <v>-109162.59447000001</v>
      </c>
      <c r="AW40" s="1503">
        <f t="shared" si="8"/>
        <v>-109209.23011999999</v>
      </c>
      <c r="AX40" s="1503">
        <f t="shared" si="8"/>
        <v>-218247.52555999998</v>
      </c>
      <c r="AY40" s="1503">
        <f t="shared" si="8"/>
        <v>-218162.86804</v>
      </c>
      <c r="AZ40" s="1503">
        <f t="shared" si="8"/>
        <v>-150615.69083000001</v>
      </c>
      <c r="BA40" s="1503">
        <f t="shared" si="8"/>
        <v>0</v>
      </c>
      <c r="BB40" s="1503">
        <f t="shared" si="8"/>
        <v>0</v>
      </c>
      <c r="BC40" s="1503">
        <f t="shared" si="8"/>
        <v>0</v>
      </c>
      <c r="BD40" s="1503">
        <f t="shared" si="8"/>
        <v>0</v>
      </c>
      <c r="BE40" s="1503">
        <f t="shared" si="8"/>
        <v>0</v>
      </c>
      <c r="BF40" s="1503">
        <f t="shared" si="8"/>
        <v>0</v>
      </c>
      <c r="BG40" s="1503">
        <f t="shared" si="8"/>
        <v>0</v>
      </c>
      <c r="BH40" s="1504">
        <f t="shared" si="8"/>
        <v>0</v>
      </c>
      <c r="BI40" s="1502">
        <f t="shared" si="8"/>
        <v>2328944.5433</v>
      </c>
      <c r="BJ40" s="1503">
        <f t="shared" si="8"/>
        <v>-83144.037540000005</v>
      </c>
      <c r="BK40" s="1503">
        <f t="shared" si="8"/>
        <v>162164.44157000002</v>
      </c>
      <c r="BL40" s="1503">
        <f t="shared" si="8"/>
        <v>-55371.721500000014</v>
      </c>
      <c r="BM40" s="1503">
        <f t="shared" si="8"/>
        <v>-16785.20477</v>
      </c>
      <c r="BN40" s="1503">
        <f t="shared" si="8"/>
        <v>-95883.750879999992</v>
      </c>
      <c r="BO40" s="1503">
        <f t="shared" si="8"/>
        <v>-22640.424540000007</v>
      </c>
      <c r="BP40" s="1503">
        <f t="shared" ref="BP40:CT40" si="9">BP34+BP39</f>
        <v>-93215.427750000003</v>
      </c>
      <c r="BQ40" s="1503">
        <f t="shared" si="9"/>
        <v>-331369.86199999996</v>
      </c>
      <c r="BR40" s="1503">
        <f t="shared" si="9"/>
        <v>-2397.30107</v>
      </c>
      <c r="BS40" s="1503">
        <f t="shared" si="9"/>
        <v>-63767.506509999999</v>
      </c>
      <c r="BT40" s="1503">
        <f t="shared" si="9"/>
        <v>165.12828999999999</v>
      </c>
      <c r="BU40" s="1503">
        <f t="shared" si="9"/>
        <v>120.77179000000001</v>
      </c>
      <c r="BV40" s="1503">
        <f t="shared" si="9"/>
        <v>88.248329999999996</v>
      </c>
      <c r="BW40" s="1503">
        <f t="shared" si="9"/>
        <v>60.526150000000001</v>
      </c>
      <c r="BX40" s="1503">
        <f t="shared" si="9"/>
        <v>43.55003</v>
      </c>
      <c r="BY40" s="1503">
        <f t="shared" si="9"/>
        <v>94.064279999999997</v>
      </c>
      <c r="BZ40" s="1503">
        <f t="shared" si="9"/>
        <v>22.286690000000004</v>
      </c>
      <c r="CA40" s="1505">
        <f t="shared" si="9"/>
        <v>16.529130000000002</v>
      </c>
      <c r="CB40" s="1506">
        <f t="shared" si="9"/>
        <v>247249.93153999999</v>
      </c>
      <c r="CC40" s="1503">
        <f t="shared" si="9"/>
        <v>470587.08890000003</v>
      </c>
      <c r="CD40" s="1503">
        <f t="shared" si="9"/>
        <v>915346.26770000008</v>
      </c>
      <c r="CE40" s="1503">
        <f t="shared" si="9"/>
        <v>1401481.6189000001</v>
      </c>
      <c r="CF40" s="1503">
        <f t="shared" si="9"/>
        <v>20133.563239999999</v>
      </c>
      <c r="CG40" s="1503">
        <f t="shared" si="9"/>
        <v>15198.308650000003</v>
      </c>
      <c r="CH40" s="1503">
        <f t="shared" si="9"/>
        <v>47192.0942</v>
      </c>
      <c r="CI40" s="1503">
        <f t="shared" si="9"/>
        <v>50167.688569999991</v>
      </c>
      <c r="CJ40" s="1503">
        <f t="shared" si="9"/>
        <v>81216.458490000005</v>
      </c>
      <c r="CK40" s="1503">
        <f t="shared" si="9"/>
        <v>58716.525590000005</v>
      </c>
      <c r="CL40" s="1503">
        <f t="shared" si="9"/>
        <v>46171.144980000005</v>
      </c>
      <c r="CM40" s="1503">
        <f t="shared" si="9"/>
        <v>22644.25045</v>
      </c>
      <c r="CN40" s="1503">
        <f t="shared" si="9"/>
        <v>15285.02779</v>
      </c>
      <c r="CO40" s="1503">
        <f t="shared" si="9"/>
        <v>12088.366620000003</v>
      </c>
      <c r="CP40" s="1503">
        <f t="shared" si="9"/>
        <v>7938.4838</v>
      </c>
      <c r="CQ40" s="1503">
        <f t="shared" si="9"/>
        <v>6650.386050000001</v>
      </c>
      <c r="CR40" s="1503">
        <f t="shared" si="9"/>
        <v>15658.109300000004</v>
      </c>
      <c r="CS40" s="1503">
        <f t="shared" si="9"/>
        <v>1001.584039999999</v>
      </c>
      <c r="CT40" s="1505">
        <f t="shared" si="9"/>
        <v>682.562129999999</v>
      </c>
    </row>
    <row r="41" spans="1:98" ht="15" x14ac:dyDescent="0.25"/>
    <row r="42" spans="1:98" ht="15" x14ac:dyDescent="0.25"/>
    <row r="43" spans="1:98" ht="15" x14ac:dyDescent="0.25"/>
  </sheetData>
  <mergeCells count="8">
    <mergeCell ref="C7:AO7"/>
    <mergeCell ref="AP7:CT7"/>
    <mergeCell ref="C8:C9"/>
    <mergeCell ref="D8:V8"/>
    <mergeCell ref="W8:AO8"/>
    <mergeCell ref="AP8:BH8"/>
    <mergeCell ref="BI8:CA8"/>
    <mergeCell ref="CB8:CT8"/>
  </mergeCell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30111-829D-4D3C-B4EA-DF729D4C0D6C}">
  <dimension ref="A1:CU43"/>
  <sheetViews>
    <sheetView workbookViewId="0"/>
  </sheetViews>
  <sheetFormatPr defaultColWidth="0" defaultRowHeight="0" zeroHeight="1" x14ac:dyDescent="0.25"/>
  <cols>
    <col min="1" max="1" width="4.140625" customWidth="1"/>
    <col min="2" max="2" width="54.5703125" customWidth="1"/>
    <col min="3" max="98" width="24.5703125" customWidth="1"/>
    <col min="99" max="99" width="4.140625" customWidth="1"/>
    <col min="100" max="16384" width="9.140625" hidden="1"/>
  </cols>
  <sheetData>
    <row r="1" spans="1:99" ht="15.75" thickBot="1" x14ac:dyDescent="0.3">
      <c r="A1" s="1409"/>
    </row>
    <row r="2" spans="1:99" ht="21.75" thickBot="1" x14ac:dyDescent="0.3">
      <c r="A2" s="1409"/>
      <c r="B2" s="1410" t="s">
        <v>2065</v>
      </c>
      <c r="C2" s="1411" t="str">
        <f>'[1]0_Identification'!$C$20</f>
        <v>-</v>
      </c>
      <c r="D2" s="1409"/>
      <c r="E2" s="1409"/>
      <c r="F2" s="1409"/>
      <c r="G2" s="1409"/>
      <c r="H2" s="1409"/>
      <c r="I2" s="1409"/>
      <c r="J2" s="1409"/>
      <c r="K2" s="1409"/>
      <c r="L2" s="1409"/>
      <c r="M2" s="1409"/>
      <c r="N2" s="1409"/>
      <c r="O2" s="1409"/>
      <c r="P2" s="1409"/>
      <c r="Q2" s="1409"/>
      <c r="R2" s="1409"/>
      <c r="S2" s="1409"/>
      <c r="T2" s="1409"/>
      <c r="U2" s="1409"/>
      <c r="V2" s="1409"/>
      <c r="W2" s="1409"/>
      <c r="X2" s="1409"/>
      <c r="Y2" s="1409"/>
      <c r="Z2" s="1409"/>
      <c r="AA2" s="1409"/>
      <c r="AB2" s="1409"/>
      <c r="AC2" s="1409"/>
      <c r="AD2" s="1409"/>
      <c r="AE2" s="1409"/>
      <c r="AF2" s="1409"/>
      <c r="AG2" s="1409"/>
      <c r="AH2" s="1409"/>
      <c r="AI2" s="1409"/>
      <c r="AJ2" s="1409"/>
      <c r="AK2" s="1409"/>
      <c r="AL2" s="1409"/>
      <c r="AM2" s="1409"/>
      <c r="AN2" s="1409"/>
      <c r="AO2" s="1409"/>
      <c r="AP2" s="1409"/>
      <c r="AQ2" s="1409"/>
      <c r="AR2" s="1409"/>
      <c r="AS2" s="1409"/>
      <c r="AT2" s="1409"/>
      <c r="AU2" s="1409"/>
      <c r="AV2" s="1409"/>
      <c r="AW2" s="1409"/>
      <c r="AX2" s="1409"/>
      <c r="AY2" s="1409"/>
      <c r="AZ2" s="1409"/>
      <c r="BA2" s="1409"/>
      <c r="BB2" s="1409"/>
      <c r="BC2" s="1409"/>
      <c r="BD2" s="1409"/>
      <c r="BE2" s="1409"/>
      <c r="BF2" s="1409"/>
      <c r="BG2" s="1409"/>
      <c r="BH2" s="1409"/>
      <c r="BI2" s="1409"/>
      <c r="BJ2" s="1409"/>
      <c r="BK2" s="1409"/>
      <c r="BL2" s="1409"/>
      <c r="BM2" s="1409"/>
      <c r="BN2" s="1409"/>
      <c r="BO2" s="1409"/>
      <c r="BP2" s="1409"/>
      <c r="BQ2" s="1409"/>
      <c r="BR2" s="1409"/>
      <c r="BS2" s="1409"/>
      <c r="BT2" s="1409"/>
      <c r="BU2" s="1409"/>
      <c r="BV2" s="1409"/>
      <c r="BW2" s="1409"/>
      <c r="BX2" s="1409"/>
      <c r="BY2" s="1409"/>
      <c r="BZ2" s="1409"/>
      <c r="CA2" s="1409"/>
      <c r="CB2" s="1409"/>
      <c r="CC2" s="1409"/>
      <c r="CD2" s="1409"/>
      <c r="CE2" s="1409"/>
      <c r="CF2" s="1409"/>
      <c r="CG2" s="1409"/>
      <c r="CH2" s="1409"/>
      <c r="CI2" s="1409"/>
      <c r="CJ2" s="1409"/>
      <c r="CK2" s="1409"/>
      <c r="CL2" s="1409"/>
      <c r="CM2" s="1409"/>
      <c r="CN2" s="1409"/>
      <c r="CO2" s="1409"/>
      <c r="CP2" s="1409"/>
      <c r="CQ2" s="1409"/>
      <c r="CR2" s="1409"/>
      <c r="CS2" s="1409"/>
      <c r="CT2" s="1409"/>
      <c r="CU2" s="1507"/>
    </row>
    <row r="3" spans="1:99" ht="15.75" thickBot="1" x14ac:dyDescent="0.3">
      <c r="A3" s="1409"/>
      <c r="B3" s="1409"/>
      <c r="C3" s="1409"/>
      <c r="D3" s="1409"/>
      <c r="E3" s="1409"/>
      <c r="F3" s="1409"/>
      <c r="G3" s="1409"/>
      <c r="H3" s="1409"/>
      <c r="I3" s="1409"/>
      <c r="J3" s="1409"/>
      <c r="K3" s="1409"/>
      <c r="L3" s="1409"/>
      <c r="M3" s="1409"/>
      <c r="N3" s="1409"/>
      <c r="O3" s="1409"/>
      <c r="P3" s="1409"/>
      <c r="Q3" s="1409"/>
      <c r="R3" s="1409"/>
      <c r="S3" s="1409"/>
      <c r="T3" s="1409"/>
      <c r="U3" s="1409"/>
      <c r="V3" s="1409"/>
      <c r="W3" s="1409"/>
      <c r="X3" s="1409"/>
      <c r="Y3" s="1409"/>
      <c r="Z3" s="1409"/>
      <c r="AA3" s="1409"/>
      <c r="AB3" s="1409"/>
      <c r="AC3" s="1409"/>
      <c r="AD3" s="1409"/>
      <c r="AE3" s="1409"/>
      <c r="AF3" s="1409"/>
      <c r="AG3" s="1409"/>
      <c r="AH3" s="1409"/>
      <c r="AI3" s="1409"/>
      <c r="AJ3" s="1409"/>
      <c r="AK3" s="1409"/>
      <c r="AL3" s="1409"/>
      <c r="AM3" s="1409"/>
      <c r="AN3" s="1409"/>
      <c r="AO3" s="1409"/>
      <c r="AP3" s="1409"/>
      <c r="AQ3" s="1409"/>
      <c r="AR3" s="1409"/>
      <c r="AS3" s="1409"/>
      <c r="AT3" s="1409"/>
      <c r="AU3" s="1409"/>
      <c r="AV3" s="1409"/>
      <c r="AW3" s="1409"/>
      <c r="AX3" s="1409"/>
      <c r="AY3" s="1409"/>
      <c r="AZ3" s="1409"/>
      <c r="BA3" s="1409"/>
      <c r="BB3" s="1409"/>
      <c r="BC3" s="1409"/>
      <c r="BD3" s="1409"/>
      <c r="BE3" s="1409"/>
      <c r="BF3" s="1409"/>
      <c r="BG3" s="1409"/>
      <c r="BH3" s="1409"/>
      <c r="BI3" s="1409"/>
      <c r="BJ3" s="1409"/>
      <c r="BK3" s="1409"/>
      <c r="BL3" s="1409"/>
      <c r="BM3" s="1409"/>
      <c r="BN3" s="1409"/>
      <c r="BO3" s="1409"/>
      <c r="BP3" s="1409"/>
      <c r="BQ3" s="1409"/>
      <c r="BR3" s="1409"/>
      <c r="BS3" s="1409"/>
      <c r="BT3" s="1409"/>
      <c r="BU3" s="1409"/>
      <c r="BV3" s="1409"/>
      <c r="BW3" s="1409"/>
      <c r="BX3" s="1409"/>
      <c r="BY3" s="1409"/>
      <c r="BZ3" s="1409"/>
      <c r="CA3" s="1409"/>
      <c r="CB3" s="1409"/>
      <c r="CC3" s="1409"/>
      <c r="CD3" s="1409"/>
      <c r="CE3" s="1409"/>
      <c r="CF3" s="1409"/>
      <c r="CG3" s="1409"/>
      <c r="CH3" s="1409"/>
      <c r="CI3" s="1409"/>
      <c r="CJ3" s="1409"/>
      <c r="CK3" s="1409"/>
      <c r="CL3" s="1409"/>
      <c r="CM3" s="1409"/>
      <c r="CN3" s="1409"/>
      <c r="CO3" s="1409"/>
      <c r="CP3" s="1409"/>
      <c r="CQ3" s="1409"/>
      <c r="CR3" s="1409"/>
      <c r="CS3" s="1409"/>
      <c r="CT3" s="1409"/>
      <c r="CU3" s="1409"/>
    </row>
    <row r="4" spans="1:99" ht="21" x14ac:dyDescent="0.25">
      <c r="A4" s="1409"/>
      <c r="B4" s="1412" t="s">
        <v>2066</v>
      </c>
      <c r="C4" s="1413"/>
      <c r="D4" s="1414"/>
      <c r="E4" s="1414"/>
      <c r="F4" s="1414"/>
      <c r="G4" s="1414"/>
      <c r="H4" s="1414"/>
      <c r="I4" s="1414"/>
      <c r="J4" s="1414"/>
      <c r="K4" s="1414"/>
      <c r="L4" s="1414"/>
      <c r="M4" s="1414"/>
      <c r="N4" s="1414"/>
      <c r="O4" s="1414"/>
      <c r="P4" s="1414"/>
      <c r="Q4" s="1414"/>
      <c r="R4" s="1414"/>
      <c r="S4" s="1414"/>
      <c r="T4" s="1414"/>
      <c r="U4" s="1414"/>
      <c r="V4" s="1415"/>
      <c r="W4" s="1414"/>
      <c r="X4" s="1414"/>
      <c r="Y4" s="1414"/>
      <c r="Z4" s="1414"/>
      <c r="AA4" s="1414"/>
      <c r="AB4" s="1414"/>
      <c r="AC4" s="1414"/>
      <c r="AD4" s="1414"/>
      <c r="AE4" s="1414"/>
      <c r="AF4" s="1414"/>
      <c r="AG4" s="1414"/>
      <c r="AH4" s="1414"/>
      <c r="AI4" s="1414"/>
      <c r="AJ4" s="1414"/>
      <c r="AK4" s="1414"/>
      <c r="AL4" s="1414"/>
      <c r="AM4" s="1414"/>
      <c r="AN4" s="1414"/>
      <c r="AO4" s="1415"/>
      <c r="AP4" s="1415"/>
      <c r="AQ4" s="1415"/>
      <c r="AR4" s="1415"/>
      <c r="AS4" s="1415"/>
      <c r="AT4" s="1415"/>
      <c r="AU4" s="1415"/>
      <c r="AV4" s="1415"/>
      <c r="AW4" s="1415"/>
      <c r="AX4" s="1415"/>
      <c r="AY4" s="1415"/>
      <c r="AZ4" s="1415"/>
      <c r="BA4" s="1415"/>
      <c r="BB4" s="1415"/>
      <c r="BC4" s="1415"/>
      <c r="BD4" s="1415"/>
      <c r="BE4" s="1415"/>
      <c r="BF4" s="1415"/>
      <c r="BG4" s="1415"/>
      <c r="BH4" s="1415"/>
      <c r="BI4" s="1415"/>
      <c r="BJ4" s="1415"/>
      <c r="BK4" s="1415"/>
      <c r="BL4" s="1415"/>
      <c r="BM4" s="1415"/>
      <c r="BN4" s="1415"/>
      <c r="BO4" s="1415"/>
      <c r="BP4" s="1415"/>
      <c r="BQ4" s="1415"/>
      <c r="BR4" s="1415"/>
      <c r="BS4" s="1415"/>
      <c r="BT4" s="1415"/>
      <c r="BU4" s="1415"/>
      <c r="BV4" s="1415"/>
      <c r="BW4" s="1415"/>
      <c r="BX4" s="1415"/>
      <c r="BY4" s="1415"/>
      <c r="BZ4" s="1415"/>
      <c r="CA4" s="1415"/>
      <c r="CB4" s="1414"/>
      <c r="CC4" s="1414"/>
      <c r="CD4" s="1414"/>
      <c r="CE4" s="1414"/>
      <c r="CF4" s="1414"/>
      <c r="CG4" s="1414"/>
      <c r="CH4" s="1414"/>
      <c r="CI4" s="1414"/>
      <c r="CJ4" s="1414"/>
      <c r="CK4" s="1414"/>
      <c r="CL4" s="1414"/>
      <c r="CM4" s="1414"/>
      <c r="CN4" s="1414"/>
      <c r="CO4" s="1414"/>
      <c r="CP4" s="1414"/>
      <c r="CQ4" s="1414"/>
      <c r="CR4" s="1414"/>
      <c r="CS4" s="1414"/>
      <c r="CT4" s="1416" t="s">
        <v>2067</v>
      </c>
      <c r="CU4" s="1507"/>
    </row>
    <row r="5" spans="1:99" ht="21" x14ac:dyDescent="0.35">
      <c r="A5" s="1409"/>
      <c r="B5" s="1417"/>
      <c r="C5" s="1418"/>
      <c r="D5" s="1419"/>
      <c r="E5" s="1419"/>
      <c r="F5" s="1419"/>
      <c r="G5" s="1419"/>
      <c r="H5" s="1419"/>
      <c r="I5" s="1419"/>
      <c r="J5" s="1419"/>
      <c r="K5" s="1419"/>
      <c r="L5" s="1419"/>
      <c r="M5" s="1419"/>
      <c r="N5" s="1419"/>
      <c r="O5" s="1419"/>
      <c r="P5" s="1419"/>
      <c r="Q5" s="1419"/>
      <c r="R5" s="1419"/>
      <c r="S5" s="1419"/>
      <c r="T5" s="1420"/>
      <c r="U5" s="1420"/>
      <c r="V5" s="1420"/>
      <c r="W5" s="1418"/>
      <c r="X5" s="1419"/>
      <c r="Y5" s="1419"/>
      <c r="Z5" s="1419"/>
      <c r="AA5" s="1419"/>
      <c r="AB5" s="1419"/>
      <c r="AC5" s="1419"/>
      <c r="AD5" s="1419"/>
      <c r="AE5" s="1419"/>
      <c r="AF5" s="1419"/>
      <c r="AG5" s="1419"/>
      <c r="AH5" s="1419"/>
      <c r="AI5" s="1419"/>
      <c r="AJ5" s="1419"/>
      <c r="AK5" s="1419"/>
      <c r="AL5" s="1419"/>
      <c r="AM5" s="1419"/>
      <c r="AN5" s="1419"/>
      <c r="AO5" s="1420"/>
      <c r="AP5" s="1420"/>
      <c r="AQ5" s="1420"/>
      <c r="AR5" s="1420"/>
      <c r="AS5" s="1420"/>
      <c r="AT5" s="1420"/>
      <c r="AU5" s="1420"/>
      <c r="AV5" s="1420"/>
      <c r="AW5" s="1420"/>
      <c r="AX5" s="1420"/>
      <c r="AY5" s="1420"/>
      <c r="AZ5" s="1420"/>
      <c r="BA5" s="1420"/>
      <c r="BB5" s="1420"/>
      <c r="BC5" s="1420"/>
      <c r="BD5" s="1420"/>
      <c r="BE5" s="1420"/>
      <c r="BF5" s="1420"/>
      <c r="BG5" s="1420"/>
      <c r="BH5" s="1420"/>
      <c r="BI5" s="1420"/>
      <c r="BJ5" s="1420"/>
      <c r="BK5" s="1420"/>
      <c r="BL5" s="1420"/>
      <c r="BM5" s="1420"/>
      <c r="BN5" s="1420"/>
      <c r="BO5" s="1420"/>
      <c r="BP5" s="1420"/>
      <c r="BQ5" s="1420"/>
      <c r="BR5" s="1420"/>
      <c r="BS5" s="1420"/>
      <c r="BT5" s="1420"/>
      <c r="BU5" s="1420"/>
      <c r="BV5" s="1420"/>
      <c r="BW5" s="1420"/>
      <c r="BX5" s="1420"/>
      <c r="BY5" s="1420"/>
      <c r="BZ5" s="1420"/>
      <c r="CA5" s="1420"/>
      <c r="CB5" s="1419"/>
      <c r="CC5" s="1419"/>
      <c r="CD5" s="1419"/>
      <c r="CE5" s="1419"/>
      <c r="CF5" s="1419"/>
      <c r="CG5" s="1419"/>
      <c r="CH5" s="1419"/>
      <c r="CI5" s="1419"/>
      <c r="CJ5" s="1419"/>
      <c r="CK5" s="1419"/>
      <c r="CL5" s="1419"/>
      <c r="CM5" s="1419"/>
      <c r="CN5" s="1419"/>
      <c r="CO5" s="1419"/>
      <c r="CP5" s="1420"/>
      <c r="CQ5" s="1420"/>
      <c r="CR5" s="1420"/>
      <c r="CS5" s="1420"/>
      <c r="CT5" s="1421"/>
      <c r="CU5" s="1507"/>
    </row>
    <row r="6" spans="1:99" ht="21.75" thickBot="1" x14ac:dyDescent="0.4">
      <c r="A6" s="1409"/>
      <c r="B6" s="1417"/>
      <c r="C6" s="1418"/>
      <c r="D6" s="1420"/>
      <c r="E6" s="1420"/>
      <c r="F6" s="1420"/>
      <c r="G6" s="1420"/>
      <c r="H6" s="1420"/>
      <c r="I6" s="1420"/>
      <c r="J6" s="1420"/>
      <c r="K6" s="1420"/>
      <c r="L6" s="1420"/>
      <c r="M6" s="1420"/>
      <c r="N6" s="1420"/>
      <c r="O6" s="1420"/>
      <c r="P6" s="1420"/>
      <c r="Q6" s="1420"/>
      <c r="R6" s="1420"/>
      <c r="S6" s="1420"/>
      <c r="T6" s="1420"/>
      <c r="U6" s="1420"/>
      <c r="V6" s="1420"/>
      <c r="W6" s="1418"/>
      <c r="X6" s="1420"/>
      <c r="Y6" s="1420"/>
      <c r="Z6" s="1420"/>
      <c r="AA6" s="1420"/>
      <c r="AB6" s="1420"/>
      <c r="AC6" s="1420"/>
      <c r="AD6" s="1420"/>
      <c r="AE6" s="1420"/>
      <c r="AF6" s="1420"/>
      <c r="AG6" s="1420"/>
      <c r="AH6" s="1420"/>
      <c r="AI6" s="1420"/>
      <c r="AJ6" s="1420"/>
      <c r="AK6" s="1420"/>
      <c r="AL6" s="1420"/>
      <c r="AM6" s="1420"/>
      <c r="AN6" s="1420"/>
      <c r="AO6" s="1420"/>
      <c r="AP6" s="1420"/>
      <c r="AQ6" s="1420"/>
      <c r="AR6" s="1420"/>
      <c r="AS6" s="1420"/>
      <c r="AT6" s="1420"/>
      <c r="AU6" s="1420"/>
      <c r="AV6" s="1420"/>
      <c r="AW6" s="1420"/>
      <c r="AX6" s="1420"/>
      <c r="AY6" s="1420"/>
      <c r="AZ6" s="1420"/>
      <c r="BA6" s="1420"/>
      <c r="BB6" s="1420"/>
      <c r="BC6" s="1420"/>
      <c r="BD6" s="1420"/>
      <c r="BE6" s="1420"/>
      <c r="BF6" s="1420"/>
      <c r="BG6" s="1420"/>
      <c r="BH6" s="1420"/>
      <c r="BI6" s="1420"/>
      <c r="BJ6" s="1420"/>
      <c r="BK6" s="1420"/>
      <c r="BL6" s="1420"/>
      <c r="BM6" s="1420"/>
      <c r="BN6" s="1420"/>
      <c r="BO6" s="1420"/>
      <c r="BP6" s="1420"/>
      <c r="BQ6" s="1420"/>
      <c r="BR6" s="1420"/>
      <c r="BS6" s="1420"/>
      <c r="BT6" s="1420"/>
      <c r="BU6" s="1420"/>
      <c r="BV6" s="1420"/>
      <c r="BW6" s="1420"/>
      <c r="BX6" s="1420"/>
      <c r="BY6" s="1420"/>
      <c r="BZ6" s="1420"/>
      <c r="CA6" s="1420"/>
      <c r="CB6" s="1420"/>
      <c r="CC6" s="1420"/>
      <c r="CD6" s="1420"/>
      <c r="CE6" s="1420"/>
      <c r="CF6" s="1420"/>
      <c r="CG6" s="1420"/>
      <c r="CH6" s="1420"/>
      <c r="CI6" s="1420"/>
      <c r="CJ6" s="1420"/>
      <c r="CK6" s="1420"/>
      <c r="CL6" s="1420"/>
      <c r="CM6" s="1420"/>
      <c r="CN6" s="1420"/>
      <c r="CO6" s="1420"/>
      <c r="CP6" s="1420"/>
      <c r="CQ6" s="1420"/>
      <c r="CR6" s="1420"/>
      <c r="CS6" s="1420"/>
      <c r="CT6" s="1421"/>
      <c r="CU6" s="1507"/>
    </row>
    <row r="7" spans="1:99" ht="21.75" thickBot="1" x14ac:dyDescent="0.4">
      <c r="A7" s="1409"/>
      <c r="B7" s="1422"/>
      <c r="C7" s="1423" t="s">
        <v>2068</v>
      </c>
      <c r="D7" s="1424"/>
      <c r="E7" s="1424"/>
      <c r="F7" s="1424"/>
      <c r="G7" s="1424"/>
      <c r="H7" s="1424"/>
      <c r="I7" s="1424"/>
      <c r="J7" s="1424"/>
      <c r="K7" s="1424"/>
      <c r="L7" s="1424"/>
      <c r="M7" s="1424"/>
      <c r="N7" s="1424"/>
      <c r="O7" s="1424"/>
      <c r="P7" s="1424"/>
      <c r="Q7" s="1424"/>
      <c r="R7" s="1424"/>
      <c r="S7" s="1424"/>
      <c r="T7" s="1424"/>
      <c r="U7" s="1424"/>
      <c r="V7" s="1424"/>
      <c r="W7" s="1424"/>
      <c r="X7" s="1424"/>
      <c r="Y7" s="1424"/>
      <c r="Z7" s="1424"/>
      <c r="AA7" s="1424"/>
      <c r="AB7" s="1424"/>
      <c r="AC7" s="1424"/>
      <c r="AD7" s="1424"/>
      <c r="AE7" s="1424"/>
      <c r="AF7" s="1424"/>
      <c r="AG7" s="1424"/>
      <c r="AH7" s="1424"/>
      <c r="AI7" s="1424"/>
      <c r="AJ7" s="1424"/>
      <c r="AK7" s="1424"/>
      <c r="AL7" s="1424"/>
      <c r="AM7" s="1424"/>
      <c r="AN7" s="1424"/>
      <c r="AO7" s="1425"/>
      <c r="AP7" s="1426" t="s">
        <v>2069</v>
      </c>
      <c r="AQ7" s="1427"/>
      <c r="AR7" s="1427"/>
      <c r="AS7" s="1427"/>
      <c r="AT7" s="1427"/>
      <c r="AU7" s="1427"/>
      <c r="AV7" s="1427"/>
      <c r="AW7" s="1427"/>
      <c r="AX7" s="1427"/>
      <c r="AY7" s="1427"/>
      <c r="AZ7" s="1427"/>
      <c r="BA7" s="1427"/>
      <c r="BB7" s="1427"/>
      <c r="BC7" s="1427"/>
      <c r="BD7" s="1427"/>
      <c r="BE7" s="1427"/>
      <c r="BF7" s="1427"/>
      <c r="BG7" s="1427"/>
      <c r="BH7" s="1427"/>
      <c r="BI7" s="1427"/>
      <c r="BJ7" s="1427"/>
      <c r="BK7" s="1427"/>
      <c r="BL7" s="1427"/>
      <c r="BM7" s="1427"/>
      <c r="BN7" s="1427"/>
      <c r="BO7" s="1427"/>
      <c r="BP7" s="1427"/>
      <c r="BQ7" s="1427"/>
      <c r="BR7" s="1427"/>
      <c r="BS7" s="1427"/>
      <c r="BT7" s="1427"/>
      <c r="BU7" s="1427"/>
      <c r="BV7" s="1427"/>
      <c r="BW7" s="1427"/>
      <c r="BX7" s="1427"/>
      <c r="BY7" s="1427"/>
      <c r="BZ7" s="1427"/>
      <c r="CA7" s="1427"/>
      <c r="CB7" s="1427"/>
      <c r="CC7" s="1427"/>
      <c r="CD7" s="1427"/>
      <c r="CE7" s="1427"/>
      <c r="CF7" s="1427"/>
      <c r="CG7" s="1427"/>
      <c r="CH7" s="1427"/>
      <c r="CI7" s="1427"/>
      <c r="CJ7" s="1427"/>
      <c r="CK7" s="1427"/>
      <c r="CL7" s="1427"/>
      <c r="CM7" s="1427"/>
      <c r="CN7" s="1427"/>
      <c r="CO7" s="1427"/>
      <c r="CP7" s="1427"/>
      <c r="CQ7" s="1427"/>
      <c r="CR7" s="1427"/>
      <c r="CS7" s="1427"/>
      <c r="CT7" s="1428"/>
      <c r="CU7" s="1507"/>
    </row>
    <row r="8" spans="1:99" ht="21.75" thickBot="1" x14ac:dyDescent="0.3">
      <c r="A8" s="1409"/>
      <c r="B8" s="1429" t="s">
        <v>2070</v>
      </c>
      <c r="C8" s="1430" t="s">
        <v>2071</v>
      </c>
      <c r="D8" s="1431" t="s">
        <v>2072</v>
      </c>
      <c r="E8" s="1432"/>
      <c r="F8" s="1432"/>
      <c r="G8" s="1432"/>
      <c r="H8" s="1432"/>
      <c r="I8" s="1432"/>
      <c r="J8" s="1432"/>
      <c r="K8" s="1432"/>
      <c r="L8" s="1432"/>
      <c r="M8" s="1432"/>
      <c r="N8" s="1432"/>
      <c r="O8" s="1432"/>
      <c r="P8" s="1432"/>
      <c r="Q8" s="1432"/>
      <c r="R8" s="1432"/>
      <c r="S8" s="1432"/>
      <c r="T8" s="1432"/>
      <c r="U8" s="1432"/>
      <c r="V8" s="1433"/>
      <c r="W8" s="1431" t="s">
        <v>2073</v>
      </c>
      <c r="X8" s="1432"/>
      <c r="Y8" s="1432"/>
      <c r="Z8" s="1432"/>
      <c r="AA8" s="1432"/>
      <c r="AB8" s="1432"/>
      <c r="AC8" s="1432"/>
      <c r="AD8" s="1432"/>
      <c r="AE8" s="1432"/>
      <c r="AF8" s="1432"/>
      <c r="AG8" s="1432"/>
      <c r="AH8" s="1432"/>
      <c r="AI8" s="1432"/>
      <c r="AJ8" s="1432"/>
      <c r="AK8" s="1432"/>
      <c r="AL8" s="1432"/>
      <c r="AM8" s="1432"/>
      <c r="AN8" s="1432"/>
      <c r="AO8" s="1433"/>
      <c r="AP8" s="1431" t="s">
        <v>2074</v>
      </c>
      <c r="AQ8" s="1432"/>
      <c r="AR8" s="1432"/>
      <c r="AS8" s="1432"/>
      <c r="AT8" s="1432"/>
      <c r="AU8" s="1432"/>
      <c r="AV8" s="1432"/>
      <c r="AW8" s="1432"/>
      <c r="AX8" s="1432"/>
      <c r="AY8" s="1432"/>
      <c r="AZ8" s="1432"/>
      <c r="BA8" s="1432"/>
      <c r="BB8" s="1432"/>
      <c r="BC8" s="1432"/>
      <c r="BD8" s="1432"/>
      <c r="BE8" s="1432"/>
      <c r="BF8" s="1432"/>
      <c r="BG8" s="1432"/>
      <c r="BH8" s="1433"/>
      <c r="BI8" s="1431" t="s">
        <v>2075</v>
      </c>
      <c r="BJ8" s="1432"/>
      <c r="BK8" s="1432"/>
      <c r="BL8" s="1432"/>
      <c r="BM8" s="1432"/>
      <c r="BN8" s="1432"/>
      <c r="BO8" s="1432"/>
      <c r="BP8" s="1432"/>
      <c r="BQ8" s="1432"/>
      <c r="BR8" s="1432"/>
      <c r="BS8" s="1432"/>
      <c r="BT8" s="1432"/>
      <c r="BU8" s="1432"/>
      <c r="BV8" s="1432"/>
      <c r="BW8" s="1432"/>
      <c r="BX8" s="1432"/>
      <c r="BY8" s="1432"/>
      <c r="BZ8" s="1432"/>
      <c r="CA8" s="1433"/>
      <c r="CB8" s="1431" t="s">
        <v>2076</v>
      </c>
      <c r="CC8" s="1432"/>
      <c r="CD8" s="1432"/>
      <c r="CE8" s="1432"/>
      <c r="CF8" s="1432"/>
      <c r="CG8" s="1432"/>
      <c r="CH8" s="1432"/>
      <c r="CI8" s="1432"/>
      <c r="CJ8" s="1432"/>
      <c r="CK8" s="1432"/>
      <c r="CL8" s="1432"/>
      <c r="CM8" s="1432"/>
      <c r="CN8" s="1432"/>
      <c r="CO8" s="1432"/>
      <c r="CP8" s="1432"/>
      <c r="CQ8" s="1432"/>
      <c r="CR8" s="1432"/>
      <c r="CS8" s="1432"/>
      <c r="CT8" s="1433"/>
      <c r="CU8" s="1507"/>
    </row>
    <row r="9" spans="1:99" ht="82.5" thickBot="1" x14ac:dyDescent="0.3">
      <c r="A9" s="1409"/>
      <c r="B9" s="1434"/>
      <c r="C9" s="1435"/>
      <c r="D9" s="1436" t="s">
        <v>2077</v>
      </c>
      <c r="E9" s="1437" t="s">
        <v>2078</v>
      </c>
      <c r="F9" s="1437" t="s">
        <v>2079</v>
      </c>
      <c r="G9" s="1437" t="s">
        <v>2080</v>
      </c>
      <c r="H9" s="1437" t="s">
        <v>2081</v>
      </c>
      <c r="I9" s="1437" t="s">
        <v>2082</v>
      </c>
      <c r="J9" s="1437" t="s">
        <v>2083</v>
      </c>
      <c r="K9" s="1437" t="s">
        <v>2084</v>
      </c>
      <c r="L9" s="1437" t="s">
        <v>2085</v>
      </c>
      <c r="M9" s="1437" t="s">
        <v>2086</v>
      </c>
      <c r="N9" s="1437" t="s">
        <v>2087</v>
      </c>
      <c r="O9" s="1437" t="s">
        <v>2088</v>
      </c>
      <c r="P9" s="1437" t="s">
        <v>2089</v>
      </c>
      <c r="Q9" s="1437" t="s">
        <v>2090</v>
      </c>
      <c r="R9" s="1437" t="s">
        <v>2091</v>
      </c>
      <c r="S9" s="1437" t="s">
        <v>2092</v>
      </c>
      <c r="T9" s="1437" t="s">
        <v>2093</v>
      </c>
      <c r="U9" s="1437" t="s">
        <v>2094</v>
      </c>
      <c r="V9" s="1437" t="s">
        <v>2095</v>
      </c>
      <c r="W9" s="1436" t="s">
        <v>2077</v>
      </c>
      <c r="X9" s="1437" t="s">
        <v>2078</v>
      </c>
      <c r="Y9" s="1437" t="s">
        <v>2079</v>
      </c>
      <c r="Z9" s="1437" t="s">
        <v>2080</v>
      </c>
      <c r="AA9" s="1437" t="s">
        <v>2081</v>
      </c>
      <c r="AB9" s="1437" t="s">
        <v>2082</v>
      </c>
      <c r="AC9" s="1437" t="s">
        <v>2083</v>
      </c>
      <c r="AD9" s="1437" t="s">
        <v>2084</v>
      </c>
      <c r="AE9" s="1437" t="s">
        <v>2085</v>
      </c>
      <c r="AF9" s="1437" t="s">
        <v>2086</v>
      </c>
      <c r="AG9" s="1437" t="s">
        <v>2087</v>
      </c>
      <c r="AH9" s="1437" t="s">
        <v>2088</v>
      </c>
      <c r="AI9" s="1437" t="s">
        <v>2089</v>
      </c>
      <c r="AJ9" s="1437" t="s">
        <v>2090</v>
      </c>
      <c r="AK9" s="1437" t="s">
        <v>2091</v>
      </c>
      <c r="AL9" s="1437" t="s">
        <v>2092</v>
      </c>
      <c r="AM9" s="1437" t="s">
        <v>2093</v>
      </c>
      <c r="AN9" s="1437" t="s">
        <v>2094</v>
      </c>
      <c r="AO9" s="1437" t="s">
        <v>2095</v>
      </c>
      <c r="AP9" s="1436" t="s">
        <v>2077</v>
      </c>
      <c r="AQ9" s="1437" t="s">
        <v>2078</v>
      </c>
      <c r="AR9" s="1437" t="s">
        <v>2079</v>
      </c>
      <c r="AS9" s="1437" t="s">
        <v>2080</v>
      </c>
      <c r="AT9" s="1437" t="s">
        <v>2081</v>
      </c>
      <c r="AU9" s="1437" t="s">
        <v>2082</v>
      </c>
      <c r="AV9" s="1437" t="s">
        <v>2083</v>
      </c>
      <c r="AW9" s="1437" t="s">
        <v>2084</v>
      </c>
      <c r="AX9" s="1437" t="s">
        <v>2085</v>
      </c>
      <c r="AY9" s="1437" t="s">
        <v>2086</v>
      </c>
      <c r="AZ9" s="1437" t="s">
        <v>2087</v>
      </c>
      <c r="BA9" s="1437" t="s">
        <v>2088</v>
      </c>
      <c r="BB9" s="1437" t="s">
        <v>2089</v>
      </c>
      <c r="BC9" s="1437" t="s">
        <v>2090</v>
      </c>
      <c r="BD9" s="1437" t="s">
        <v>2091</v>
      </c>
      <c r="BE9" s="1437" t="s">
        <v>2092</v>
      </c>
      <c r="BF9" s="1437" t="s">
        <v>2093</v>
      </c>
      <c r="BG9" s="1437" t="s">
        <v>2094</v>
      </c>
      <c r="BH9" s="1437" t="s">
        <v>2095</v>
      </c>
      <c r="BI9" s="1436" t="s">
        <v>2077</v>
      </c>
      <c r="BJ9" s="1437" t="s">
        <v>2078</v>
      </c>
      <c r="BK9" s="1437" t="s">
        <v>2079</v>
      </c>
      <c r="BL9" s="1437" t="s">
        <v>2080</v>
      </c>
      <c r="BM9" s="1437" t="s">
        <v>2081</v>
      </c>
      <c r="BN9" s="1437" t="s">
        <v>2082</v>
      </c>
      <c r="BO9" s="1437" t="s">
        <v>2083</v>
      </c>
      <c r="BP9" s="1437" t="s">
        <v>2084</v>
      </c>
      <c r="BQ9" s="1437" t="s">
        <v>2085</v>
      </c>
      <c r="BR9" s="1437" t="s">
        <v>2086</v>
      </c>
      <c r="BS9" s="1437" t="s">
        <v>2087</v>
      </c>
      <c r="BT9" s="1437" t="s">
        <v>2088</v>
      </c>
      <c r="BU9" s="1437" t="s">
        <v>2089</v>
      </c>
      <c r="BV9" s="1437" t="s">
        <v>2090</v>
      </c>
      <c r="BW9" s="1437" t="s">
        <v>2091</v>
      </c>
      <c r="BX9" s="1437" t="s">
        <v>2092</v>
      </c>
      <c r="BY9" s="1437" t="s">
        <v>2093</v>
      </c>
      <c r="BZ9" s="1437" t="s">
        <v>2094</v>
      </c>
      <c r="CA9" s="1437" t="s">
        <v>2095</v>
      </c>
      <c r="CB9" s="1436" t="s">
        <v>2077</v>
      </c>
      <c r="CC9" s="1437" t="s">
        <v>2078</v>
      </c>
      <c r="CD9" s="1437" t="s">
        <v>2079</v>
      </c>
      <c r="CE9" s="1437" t="s">
        <v>2080</v>
      </c>
      <c r="CF9" s="1437" t="s">
        <v>2081</v>
      </c>
      <c r="CG9" s="1437" t="s">
        <v>2082</v>
      </c>
      <c r="CH9" s="1437" t="s">
        <v>2083</v>
      </c>
      <c r="CI9" s="1437" t="s">
        <v>2084</v>
      </c>
      <c r="CJ9" s="1437" t="s">
        <v>2085</v>
      </c>
      <c r="CK9" s="1437" t="s">
        <v>2086</v>
      </c>
      <c r="CL9" s="1437" t="s">
        <v>2087</v>
      </c>
      <c r="CM9" s="1437" t="s">
        <v>2088</v>
      </c>
      <c r="CN9" s="1437" t="s">
        <v>2089</v>
      </c>
      <c r="CO9" s="1437" t="s">
        <v>2090</v>
      </c>
      <c r="CP9" s="1437" t="s">
        <v>2091</v>
      </c>
      <c r="CQ9" s="1437" t="s">
        <v>2092</v>
      </c>
      <c r="CR9" s="1437" t="s">
        <v>2093</v>
      </c>
      <c r="CS9" s="1437" t="s">
        <v>2094</v>
      </c>
      <c r="CT9" s="1438" t="s">
        <v>2095</v>
      </c>
      <c r="CU9" s="1507"/>
    </row>
    <row r="10" spans="1:99" ht="16.5" thickBot="1" x14ac:dyDescent="0.3">
      <c r="A10" s="1409"/>
      <c r="B10" s="1439"/>
      <c r="C10" s="1440"/>
      <c r="D10" s="1441">
        <f>1/360</f>
        <v>2.7777777777777779E-3</v>
      </c>
      <c r="E10" s="1442">
        <v>4.1666666666666664E-2</v>
      </c>
      <c r="F10" s="1442">
        <v>0.16666666666666666</v>
      </c>
      <c r="G10" s="1442">
        <f>4.5/12</f>
        <v>0.375</v>
      </c>
      <c r="H10" s="1442">
        <f>7.5/12</f>
        <v>0.625</v>
      </c>
      <c r="I10" s="1442">
        <f>10.5/12</f>
        <v>0.875</v>
      </c>
      <c r="J10" s="1443">
        <v>1.25</v>
      </c>
      <c r="K10" s="1443">
        <v>1.75</v>
      </c>
      <c r="L10" s="1443">
        <v>2.5</v>
      </c>
      <c r="M10" s="1443">
        <v>3.5</v>
      </c>
      <c r="N10" s="1443">
        <v>4.5</v>
      </c>
      <c r="O10" s="1443">
        <v>5.5</v>
      </c>
      <c r="P10" s="1443">
        <v>6.5</v>
      </c>
      <c r="Q10" s="1443">
        <v>7.5</v>
      </c>
      <c r="R10" s="1443">
        <v>8.5</v>
      </c>
      <c r="S10" s="1443">
        <v>9.5</v>
      </c>
      <c r="T10" s="1443">
        <v>12.5</v>
      </c>
      <c r="U10" s="1443">
        <v>17.5</v>
      </c>
      <c r="V10" s="1444">
        <v>25</v>
      </c>
      <c r="W10" s="1441">
        <f>1/360</f>
        <v>2.7777777777777779E-3</v>
      </c>
      <c r="X10" s="1442">
        <v>4.1666666666666664E-2</v>
      </c>
      <c r="Y10" s="1442">
        <v>0.16666666666666666</v>
      </c>
      <c r="Z10" s="1442">
        <f>4.5/12</f>
        <v>0.375</v>
      </c>
      <c r="AA10" s="1442">
        <f>7.5/12</f>
        <v>0.625</v>
      </c>
      <c r="AB10" s="1442">
        <f>10.5/12</f>
        <v>0.875</v>
      </c>
      <c r="AC10" s="1443">
        <v>1.25</v>
      </c>
      <c r="AD10" s="1443">
        <v>1.75</v>
      </c>
      <c r="AE10" s="1443">
        <v>2.5</v>
      </c>
      <c r="AF10" s="1443">
        <v>3.5</v>
      </c>
      <c r="AG10" s="1443">
        <v>4.5</v>
      </c>
      <c r="AH10" s="1443">
        <v>5.5</v>
      </c>
      <c r="AI10" s="1443">
        <v>6.5</v>
      </c>
      <c r="AJ10" s="1443">
        <v>7.5</v>
      </c>
      <c r="AK10" s="1443">
        <v>8.5</v>
      </c>
      <c r="AL10" s="1443">
        <v>9.5</v>
      </c>
      <c r="AM10" s="1443">
        <v>12.5</v>
      </c>
      <c r="AN10" s="1443">
        <v>17.5</v>
      </c>
      <c r="AO10" s="1444">
        <v>25</v>
      </c>
      <c r="AP10" s="1441">
        <f>1/360</f>
        <v>2.7777777777777779E-3</v>
      </c>
      <c r="AQ10" s="1442">
        <v>4.1666666666666664E-2</v>
      </c>
      <c r="AR10" s="1442">
        <v>0.16666666666666666</v>
      </c>
      <c r="AS10" s="1442">
        <f>4.5/12</f>
        <v>0.375</v>
      </c>
      <c r="AT10" s="1442">
        <f>7.5/12</f>
        <v>0.625</v>
      </c>
      <c r="AU10" s="1442">
        <f>10.5/12</f>
        <v>0.875</v>
      </c>
      <c r="AV10" s="1443">
        <v>1.25</v>
      </c>
      <c r="AW10" s="1443">
        <v>1.75</v>
      </c>
      <c r="AX10" s="1443">
        <v>2.5</v>
      </c>
      <c r="AY10" s="1443">
        <v>3.5</v>
      </c>
      <c r="AZ10" s="1443">
        <v>4.5</v>
      </c>
      <c r="BA10" s="1443">
        <v>5.5</v>
      </c>
      <c r="BB10" s="1443">
        <v>6.5</v>
      </c>
      <c r="BC10" s="1443">
        <v>7.5</v>
      </c>
      <c r="BD10" s="1443">
        <v>8.5</v>
      </c>
      <c r="BE10" s="1443">
        <v>9.5</v>
      </c>
      <c r="BF10" s="1443">
        <v>12.5</v>
      </c>
      <c r="BG10" s="1443">
        <v>17.5</v>
      </c>
      <c r="BH10" s="1444">
        <v>25</v>
      </c>
      <c r="BI10" s="1441">
        <f>1/360</f>
        <v>2.7777777777777779E-3</v>
      </c>
      <c r="BJ10" s="1442">
        <v>4.1666666666666664E-2</v>
      </c>
      <c r="BK10" s="1442">
        <v>0.16666666666666666</v>
      </c>
      <c r="BL10" s="1442">
        <f>4.5/12</f>
        <v>0.375</v>
      </c>
      <c r="BM10" s="1442">
        <f>7.5/12</f>
        <v>0.625</v>
      </c>
      <c r="BN10" s="1442">
        <f>10.5/12</f>
        <v>0.875</v>
      </c>
      <c r="BO10" s="1443">
        <v>1.25</v>
      </c>
      <c r="BP10" s="1443">
        <v>1.75</v>
      </c>
      <c r="BQ10" s="1443">
        <v>2.5</v>
      </c>
      <c r="BR10" s="1443">
        <v>3.5</v>
      </c>
      <c r="BS10" s="1443">
        <v>4.5</v>
      </c>
      <c r="BT10" s="1443">
        <v>5.5</v>
      </c>
      <c r="BU10" s="1443">
        <v>6.5</v>
      </c>
      <c r="BV10" s="1443">
        <v>7.5</v>
      </c>
      <c r="BW10" s="1443">
        <v>8.5</v>
      </c>
      <c r="BX10" s="1443">
        <v>9.5</v>
      </c>
      <c r="BY10" s="1443">
        <v>12.5</v>
      </c>
      <c r="BZ10" s="1443">
        <v>17.5</v>
      </c>
      <c r="CA10" s="1444">
        <v>25</v>
      </c>
      <c r="CB10" s="1441">
        <f>1/360</f>
        <v>2.7777777777777779E-3</v>
      </c>
      <c r="CC10" s="1442">
        <v>4.1666666666666664E-2</v>
      </c>
      <c r="CD10" s="1442">
        <v>0.16666666666666666</v>
      </c>
      <c r="CE10" s="1442">
        <f>4.5/12</f>
        <v>0.375</v>
      </c>
      <c r="CF10" s="1442">
        <f>7.5/12</f>
        <v>0.625</v>
      </c>
      <c r="CG10" s="1442">
        <f>10.5/12</f>
        <v>0.875</v>
      </c>
      <c r="CH10" s="1443">
        <v>1.25</v>
      </c>
      <c r="CI10" s="1443">
        <v>1.75</v>
      </c>
      <c r="CJ10" s="1443">
        <v>2.5</v>
      </c>
      <c r="CK10" s="1443">
        <v>3.5</v>
      </c>
      <c r="CL10" s="1443">
        <v>4.5</v>
      </c>
      <c r="CM10" s="1443">
        <v>5.5</v>
      </c>
      <c r="CN10" s="1443">
        <v>6.5</v>
      </c>
      <c r="CO10" s="1443">
        <v>7.5</v>
      </c>
      <c r="CP10" s="1443">
        <v>8.5</v>
      </c>
      <c r="CQ10" s="1443">
        <v>9.5</v>
      </c>
      <c r="CR10" s="1443">
        <v>12.5</v>
      </c>
      <c r="CS10" s="1443">
        <v>17.5</v>
      </c>
      <c r="CT10" s="1444">
        <v>25</v>
      </c>
      <c r="CU10" s="1507"/>
    </row>
    <row r="11" spans="1:99" ht="15.75" x14ac:dyDescent="0.25">
      <c r="A11" s="1409"/>
      <c r="B11" s="1445" t="s">
        <v>2096</v>
      </c>
      <c r="C11" s="1446"/>
      <c r="D11" s="1447"/>
      <c r="E11" s="1448"/>
      <c r="F11" s="1448"/>
      <c r="G11" s="1448"/>
      <c r="H11" s="1448"/>
      <c r="I11" s="1448"/>
      <c r="J11" s="1448"/>
      <c r="K11" s="1448"/>
      <c r="L11" s="1448"/>
      <c r="M11" s="1448"/>
      <c r="N11" s="1448"/>
      <c r="O11" s="1448"/>
      <c r="P11" s="1448"/>
      <c r="Q11" s="1448"/>
      <c r="R11" s="1448"/>
      <c r="S11" s="1448"/>
      <c r="T11" s="1448"/>
      <c r="U11" s="1448"/>
      <c r="V11" s="1449"/>
      <c r="W11" s="1447"/>
      <c r="X11" s="1448"/>
      <c r="Y11" s="1448"/>
      <c r="Z11" s="1448"/>
      <c r="AA11" s="1448"/>
      <c r="AB11" s="1448"/>
      <c r="AC11" s="1448"/>
      <c r="AD11" s="1448"/>
      <c r="AE11" s="1448"/>
      <c r="AF11" s="1448"/>
      <c r="AG11" s="1448"/>
      <c r="AH11" s="1448"/>
      <c r="AI11" s="1448"/>
      <c r="AJ11" s="1448"/>
      <c r="AK11" s="1448"/>
      <c r="AL11" s="1448"/>
      <c r="AM11" s="1448"/>
      <c r="AN11" s="1448"/>
      <c r="AO11" s="1449"/>
      <c r="AP11" s="1447"/>
      <c r="AQ11" s="1448"/>
      <c r="AR11" s="1448"/>
      <c r="AS11" s="1448"/>
      <c r="AT11" s="1448"/>
      <c r="AU11" s="1448"/>
      <c r="AV11" s="1448"/>
      <c r="AW11" s="1448"/>
      <c r="AX11" s="1448"/>
      <c r="AY11" s="1448"/>
      <c r="AZ11" s="1448"/>
      <c r="BA11" s="1448"/>
      <c r="BB11" s="1448"/>
      <c r="BC11" s="1448"/>
      <c r="BD11" s="1448"/>
      <c r="BE11" s="1448"/>
      <c r="BF11" s="1448"/>
      <c r="BG11" s="1448"/>
      <c r="BH11" s="1449"/>
      <c r="BI11" s="1447"/>
      <c r="BJ11" s="1448"/>
      <c r="BK11" s="1448"/>
      <c r="BL11" s="1448"/>
      <c r="BM11" s="1448"/>
      <c r="BN11" s="1448"/>
      <c r="BO11" s="1448"/>
      <c r="BP11" s="1448"/>
      <c r="BQ11" s="1448"/>
      <c r="BR11" s="1448"/>
      <c r="BS11" s="1448"/>
      <c r="BT11" s="1448"/>
      <c r="BU11" s="1448"/>
      <c r="BV11" s="1448"/>
      <c r="BW11" s="1448"/>
      <c r="BX11" s="1448"/>
      <c r="BY11" s="1448"/>
      <c r="BZ11" s="1448"/>
      <c r="CA11" s="1449"/>
      <c r="CB11" s="1447"/>
      <c r="CC11" s="1448"/>
      <c r="CD11" s="1448"/>
      <c r="CE11" s="1448"/>
      <c r="CF11" s="1448"/>
      <c r="CG11" s="1448"/>
      <c r="CH11" s="1448"/>
      <c r="CI11" s="1448"/>
      <c r="CJ11" s="1448"/>
      <c r="CK11" s="1448"/>
      <c r="CL11" s="1448"/>
      <c r="CM11" s="1448"/>
      <c r="CN11" s="1448"/>
      <c r="CO11" s="1448"/>
      <c r="CP11" s="1448"/>
      <c r="CQ11" s="1448"/>
      <c r="CR11" s="1448"/>
      <c r="CS11" s="1448"/>
      <c r="CT11" s="1449"/>
      <c r="CU11" s="1507"/>
    </row>
    <row r="12" spans="1:99" ht="15.75" x14ac:dyDescent="0.25">
      <c r="A12" s="1409"/>
      <c r="B12" s="1450" t="s">
        <v>2097</v>
      </c>
      <c r="C12" s="1451"/>
      <c r="D12" s="1452"/>
      <c r="E12" s="1453"/>
      <c r="F12" s="1453"/>
      <c r="G12" s="1453"/>
      <c r="H12" s="1453"/>
      <c r="I12" s="1453"/>
      <c r="J12" s="1453"/>
      <c r="K12" s="1453"/>
      <c r="L12" s="1453"/>
      <c r="M12" s="1453"/>
      <c r="N12" s="1453"/>
      <c r="O12" s="1453"/>
      <c r="P12" s="1453"/>
      <c r="Q12" s="1453"/>
      <c r="R12" s="1453"/>
      <c r="S12" s="1453"/>
      <c r="T12" s="1453"/>
      <c r="U12" s="1453"/>
      <c r="V12" s="1454"/>
      <c r="W12" s="1452"/>
      <c r="X12" s="1453"/>
      <c r="Y12" s="1453"/>
      <c r="Z12" s="1453"/>
      <c r="AA12" s="1453"/>
      <c r="AB12" s="1453"/>
      <c r="AC12" s="1453"/>
      <c r="AD12" s="1453"/>
      <c r="AE12" s="1453"/>
      <c r="AF12" s="1453"/>
      <c r="AG12" s="1453"/>
      <c r="AH12" s="1453"/>
      <c r="AI12" s="1453"/>
      <c r="AJ12" s="1453"/>
      <c r="AK12" s="1453"/>
      <c r="AL12" s="1453"/>
      <c r="AM12" s="1453"/>
      <c r="AN12" s="1453"/>
      <c r="AO12" s="1454"/>
      <c r="AP12" s="1452"/>
      <c r="AQ12" s="1453"/>
      <c r="AR12" s="1453"/>
      <c r="AS12" s="1453"/>
      <c r="AT12" s="1453"/>
      <c r="AU12" s="1453"/>
      <c r="AV12" s="1453"/>
      <c r="AW12" s="1453"/>
      <c r="AX12" s="1453"/>
      <c r="AY12" s="1453"/>
      <c r="AZ12" s="1453"/>
      <c r="BA12" s="1453"/>
      <c r="BB12" s="1453"/>
      <c r="BC12" s="1453"/>
      <c r="BD12" s="1453"/>
      <c r="BE12" s="1453"/>
      <c r="BF12" s="1453"/>
      <c r="BG12" s="1453"/>
      <c r="BH12" s="1454"/>
      <c r="BI12" s="1452"/>
      <c r="BJ12" s="1453"/>
      <c r="BK12" s="1453"/>
      <c r="BL12" s="1453"/>
      <c r="BM12" s="1453"/>
      <c r="BN12" s="1453"/>
      <c r="BO12" s="1453"/>
      <c r="BP12" s="1453"/>
      <c r="BQ12" s="1453"/>
      <c r="BR12" s="1453"/>
      <c r="BS12" s="1453"/>
      <c r="BT12" s="1453"/>
      <c r="BU12" s="1453"/>
      <c r="BV12" s="1453"/>
      <c r="BW12" s="1453"/>
      <c r="BX12" s="1453"/>
      <c r="BY12" s="1453"/>
      <c r="BZ12" s="1453"/>
      <c r="CA12" s="1454"/>
      <c r="CB12" s="1452"/>
      <c r="CC12" s="1453"/>
      <c r="CD12" s="1453"/>
      <c r="CE12" s="1453"/>
      <c r="CF12" s="1453"/>
      <c r="CG12" s="1453"/>
      <c r="CH12" s="1453"/>
      <c r="CI12" s="1453"/>
      <c r="CJ12" s="1453"/>
      <c r="CK12" s="1453"/>
      <c r="CL12" s="1453"/>
      <c r="CM12" s="1453"/>
      <c r="CN12" s="1453"/>
      <c r="CO12" s="1453"/>
      <c r="CP12" s="1453"/>
      <c r="CQ12" s="1453"/>
      <c r="CR12" s="1453"/>
      <c r="CS12" s="1453"/>
      <c r="CT12" s="1454"/>
      <c r="CU12" s="1507"/>
    </row>
    <row r="13" spans="1:99" s="1461" customFormat="1" ht="15.75" x14ac:dyDescent="0.25">
      <c r="A13" s="1455"/>
      <c r="B13" s="1456" t="s">
        <v>821</v>
      </c>
      <c r="C13" s="1457"/>
      <c r="D13" s="1458"/>
      <c r="E13" s="1459"/>
      <c r="F13" s="1459"/>
      <c r="G13" s="1459"/>
      <c r="H13" s="1459"/>
      <c r="I13" s="1459"/>
      <c r="J13" s="1459"/>
      <c r="K13" s="1459"/>
      <c r="L13" s="1459"/>
      <c r="M13" s="1459"/>
      <c r="N13" s="1459"/>
      <c r="O13" s="1459"/>
      <c r="P13" s="1459"/>
      <c r="Q13" s="1459"/>
      <c r="R13" s="1459"/>
      <c r="S13" s="1459"/>
      <c r="T13" s="1459"/>
      <c r="U13" s="1459"/>
      <c r="V13" s="1460"/>
      <c r="W13" s="1458"/>
      <c r="X13" s="1459"/>
      <c r="Y13" s="1459"/>
      <c r="Z13" s="1459"/>
      <c r="AA13" s="1459"/>
      <c r="AB13" s="1459"/>
      <c r="AC13" s="1459"/>
      <c r="AD13" s="1459"/>
      <c r="AE13" s="1459"/>
      <c r="AF13" s="1459"/>
      <c r="AG13" s="1459"/>
      <c r="AH13" s="1459"/>
      <c r="AI13" s="1459"/>
      <c r="AJ13" s="1459"/>
      <c r="AK13" s="1459"/>
      <c r="AL13" s="1459"/>
      <c r="AM13" s="1459"/>
      <c r="AN13" s="1459"/>
      <c r="AO13" s="1460"/>
      <c r="AP13" s="1458"/>
      <c r="AQ13" s="1459"/>
      <c r="AR13" s="1459"/>
      <c r="AS13" s="1459"/>
      <c r="AT13" s="1459"/>
      <c r="AU13" s="1459"/>
      <c r="AV13" s="1459"/>
      <c r="AW13" s="1459"/>
      <c r="AX13" s="1459"/>
      <c r="AY13" s="1459"/>
      <c r="AZ13" s="1459"/>
      <c r="BA13" s="1459"/>
      <c r="BB13" s="1459"/>
      <c r="BC13" s="1459"/>
      <c r="BD13" s="1459"/>
      <c r="BE13" s="1459"/>
      <c r="BF13" s="1459"/>
      <c r="BG13" s="1459"/>
      <c r="BH13" s="1460"/>
      <c r="BI13" s="1458"/>
      <c r="BJ13" s="1459"/>
      <c r="BK13" s="1459"/>
      <c r="BL13" s="1459"/>
      <c r="BM13" s="1459"/>
      <c r="BN13" s="1459"/>
      <c r="BO13" s="1459"/>
      <c r="BP13" s="1459"/>
      <c r="BQ13" s="1459"/>
      <c r="BR13" s="1459"/>
      <c r="BS13" s="1459"/>
      <c r="BT13" s="1459"/>
      <c r="BU13" s="1459"/>
      <c r="BV13" s="1459"/>
      <c r="BW13" s="1459"/>
      <c r="BX13" s="1459"/>
      <c r="BY13" s="1459"/>
      <c r="BZ13" s="1459"/>
      <c r="CA13" s="1460"/>
      <c r="CB13" s="1458"/>
      <c r="CC13" s="1459"/>
      <c r="CD13" s="1459"/>
      <c r="CE13" s="1459"/>
      <c r="CF13" s="1459"/>
      <c r="CG13" s="1459"/>
      <c r="CH13" s="1459"/>
      <c r="CI13" s="1459"/>
      <c r="CJ13" s="1459"/>
      <c r="CK13" s="1459"/>
      <c r="CL13" s="1459"/>
      <c r="CM13" s="1459"/>
      <c r="CN13" s="1459"/>
      <c r="CO13" s="1459"/>
      <c r="CP13" s="1459"/>
      <c r="CQ13" s="1459"/>
      <c r="CR13" s="1459"/>
      <c r="CS13" s="1459"/>
      <c r="CT13" s="1460"/>
      <c r="CU13" s="1508"/>
    </row>
    <row r="14" spans="1:99" s="1461" customFormat="1" ht="15.75" x14ac:dyDescent="0.25">
      <c r="A14" s="1455"/>
      <c r="B14" s="1456" t="s">
        <v>806</v>
      </c>
      <c r="C14" s="1457"/>
      <c r="D14" s="1458"/>
      <c r="E14" s="1459"/>
      <c r="F14" s="1459"/>
      <c r="G14" s="1459"/>
      <c r="H14" s="1459"/>
      <c r="I14" s="1459"/>
      <c r="J14" s="1459"/>
      <c r="K14" s="1459"/>
      <c r="L14" s="1459"/>
      <c r="M14" s="1459"/>
      <c r="N14" s="1459"/>
      <c r="O14" s="1459"/>
      <c r="P14" s="1459"/>
      <c r="Q14" s="1459"/>
      <c r="R14" s="1459"/>
      <c r="S14" s="1459"/>
      <c r="T14" s="1459"/>
      <c r="U14" s="1459"/>
      <c r="V14" s="1460"/>
      <c r="W14" s="1458"/>
      <c r="X14" s="1459"/>
      <c r="Y14" s="1459"/>
      <c r="Z14" s="1459"/>
      <c r="AA14" s="1459"/>
      <c r="AB14" s="1459"/>
      <c r="AC14" s="1459"/>
      <c r="AD14" s="1459"/>
      <c r="AE14" s="1459"/>
      <c r="AF14" s="1459"/>
      <c r="AG14" s="1459"/>
      <c r="AH14" s="1459"/>
      <c r="AI14" s="1459"/>
      <c r="AJ14" s="1459"/>
      <c r="AK14" s="1459"/>
      <c r="AL14" s="1459"/>
      <c r="AM14" s="1459"/>
      <c r="AN14" s="1459"/>
      <c r="AO14" s="1460"/>
      <c r="AP14" s="1458"/>
      <c r="AQ14" s="1459"/>
      <c r="AR14" s="1459"/>
      <c r="AS14" s="1459"/>
      <c r="AT14" s="1459"/>
      <c r="AU14" s="1459"/>
      <c r="AV14" s="1459"/>
      <c r="AW14" s="1459"/>
      <c r="AX14" s="1459"/>
      <c r="AY14" s="1459"/>
      <c r="AZ14" s="1459"/>
      <c r="BA14" s="1459"/>
      <c r="BB14" s="1459"/>
      <c r="BC14" s="1459"/>
      <c r="BD14" s="1459"/>
      <c r="BE14" s="1459"/>
      <c r="BF14" s="1459"/>
      <c r="BG14" s="1459"/>
      <c r="BH14" s="1460"/>
      <c r="BI14" s="1458"/>
      <c r="BJ14" s="1459"/>
      <c r="BK14" s="1459"/>
      <c r="BL14" s="1459"/>
      <c r="BM14" s="1459"/>
      <c r="BN14" s="1459"/>
      <c r="BO14" s="1459"/>
      <c r="BP14" s="1459"/>
      <c r="BQ14" s="1459"/>
      <c r="BR14" s="1459"/>
      <c r="BS14" s="1459"/>
      <c r="BT14" s="1459"/>
      <c r="BU14" s="1459"/>
      <c r="BV14" s="1459"/>
      <c r="BW14" s="1459"/>
      <c r="BX14" s="1459"/>
      <c r="BY14" s="1459"/>
      <c r="BZ14" s="1459"/>
      <c r="CA14" s="1460"/>
      <c r="CB14" s="1458"/>
      <c r="CC14" s="1459"/>
      <c r="CD14" s="1459"/>
      <c r="CE14" s="1459"/>
      <c r="CF14" s="1459"/>
      <c r="CG14" s="1459"/>
      <c r="CH14" s="1459"/>
      <c r="CI14" s="1459"/>
      <c r="CJ14" s="1459"/>
      <c r="CK14" s="1459"/>
      <c r="CL14" s="1459"/>
      <c r="CM14" s="1459"/>
      <c r="CN14" s="1459"/>
      <c r="CO14" s="1459"/>
      <c r="CP14" s="1459"/>
      <c r="CQ14" s="1459"/>
      <c r="CR14" s="1459"/>
      <c r="CS14" s="1459"/>
      <c r="CT14" s="1460"/>
      <c r="CU14" s="1508"/>
    </row>
    <row r="15" spans="1:99" s="1461" customFormat="1" ht="15.75" x14ac:dyDescent="0.25">
      <c r="A15" s="1455"/>
      <c r="B15" s="1462" t="s">
        <v>2098</v>
      </c>
      <c r="C15" s="1457"/>
      <c r="D15" s="1458"/>
      <c r="E15" s="1459"/>
      <c r="F15" s="1459"/>
      <c r="G15" s="1459"/>
      <c r="H15" s="1459"/>
      <c r="I15" s="1459"/>
      <c r="J15" s="1459"/>
      <c r="K15" s="1459"/>
      <c r="L15" s="1459"/>
      <c r="M15" s="1459"/>
      <c r="N15" s="1459"/>
      <c r="O15" s="1459"/>
      <c r="P15" s="1459"/>
      <c r="Q15" s="1459"/>
      <c r="R15" s="1459"/>
      <c r="S15" s="1459"/>
      <c r="T15" s="1459"/>
      <c r="U15" s="1459"/>
      <c r="V15" s="1460"/>
      <c r="W15" s="1458"/>
      <c r="X15" s="1459"/>
      <c r="Y15" s="1459"/>
      <c r="Z15" s="1459"/>
      <c r="AA15" s="1459"/>
      <c r="AB15" s="1459"/>
      <c r="AC15" s="1459"/>
      <c r="AD15" s="1459"/>
      <c r="AE15" s="1459"/>
      <c r="AF15" s="1459"/>
      <c r="AG15" s="1459"/>
      <c r="AH15" s="1459"/>
      <c r="AI15" s="1459"/>
      <c r="AJ15" s="1459"/>
      <c r="AK15" s="1459"/>
      <c r="AL15" s="1459"/>
      <c r="AM15" s="1459"/>
      <c r="AN15" s="1459"/>
      <c r="AO15" s="1460"/>
      <c r="AP15" s="1458"/>
      <c r="AQ15" s="1459"/>
      <c r="AR15" s="1459"/>
      <c r="AS15" s="1459"/>
      <c r="AT15" s="1459"/>
      <c r="AU15" s="1459"/>
      <c r="AV15" s="1459"/>
      <c r="AW15" s="1459"/>
      <c r="AX15" s="1459"/>
      <c r="AY15" s="1459"/>
      <c r="AZ15" s="1459"/>
      <c r="BA15" s="1459"/>
      <c r="BB15" s="1459"/>
      <c r="BC15" s="1459"/>
      <c r="BD15" s="1459"/>
      <c r="BE15" s="1459"/>
      <c r="BF15" s="1459"/>
      <c r="BG15" s="1459"/>
      <c r="BH15" s="1460"/>
      <c r="BI15" s="1458"/>
      <c r="BJ15" s="1459"/>
      <c r="BK15" s="1459"/>
      <c r="BL15" s="1459"/>
      <c r="BM15" s="1459"/>
      <c r="BN15" s="1459"/>
      <c r="BO15" s="1459"/>
      <c r="BP15" s="1459"/>
      <c r="BQ15" s="1459"/>
      <c r="BR15" s="1459"/>
      <c r="BS15" s="1459"/>
      <c r="BT15" s="1459"/>
      <c r="BU15" s="1459"/>
      <c r="BV15" s="1459"/>
      <c r="BW15" s="1459"/>
      <c r="BX15" s="1459"/>
      <c r="BY15" s="1459"/>
      <c r="BZ15" s="1459"/>
      <c r="CA15" s="1460"/>
      <c r="CB15" s="1458"/>
      <c r="CC15" s="1459"/>
      <c r="CD15" s="1459"/>
      <c r="CE15" s="1459"/>
      <c r="CF15" s="1459"/>
      <c r="CG15" s="1459"/>
      <c r="CH15" s="1459"/>
      <c r="CI15" s="1459"/>
      <c r="CJ15" s="1459"/>
      <c r="CK15" s="1459"/>
      <c r="CL15" s="1459"/>
      <c r="CM15" s="1459"/>
      <c r="CN15" s="1459"/>
      <c r="CO15" s="1459"/>
      <c r="CP15" s="1459"/>
      <c r="CQ15" s="1459"/>
      <c r="CR15" s="1459"/>
      <c r="CS15" s="1459"/>
      <c r="CT15" s="1460"/>
      <c r="CU15" s="1508"/>
    </row>
    <row r="16" spans="1:99" s="1461" customFormat="1" ht="15.75" x14ac:dyDescent="0.25">
      <c r="A16" s="1455"/>
      <c r="B16" s="1462" t="s">
        <v>2099</v>
      </c>
      <c r="C16" s="1457"/>
      <c r="D16" s="1458"/>
      <c r="E16" s="1459"/>
      <c r="F16" s="1459"/>
      <c r="G16" s="1459"/>
      <c r="H16" s="1459"/>
      <c r="I16" s="1459"/>
      <c r="J16" s="1459"/>
      <c r="K16" s="1459"/>
      <c r="L16" s="1459"/>
      <c r="M16" s="1459"/>
      <c r="N16" s="1459"/>
      <c r="O16" s="1459"/>
      <c r="P16" s="1459"/>
      <c r="Q16" s="1459"/>
      <c r="R16" s="1459"/>
      <c r="S16" s="1459"/>
      <c r="T16" s="1459"/>
      <c r="U16" s="1459"/>
      <c r="V16" s="1460"/>
      <c r="W16" s="1458"/>
      <c r="X16" s="1459"/>
      <c r="Y16" s="1459"/>
      <c r="Z16" s="1459"/>
      <c r="AA16" s="1459"/>
      <c r="AB16" s="1459"/>
      <c r="AC16" s="1459"/>
      <c r="AD16" s="1459"/>
      <c r="AE16" s="1459"/>
      <c r="AF16" s="1459"/>
      <c r="AG16" s="1459"/>
      <c r="AH16" s="1459"/>
      <c r="AI16" s="1459"/>
      <c r="AJ16" s="1459"/>
      <c r="AK16" s="1459"/>
      <c r="AL16" s="1459"/>
      <c r="AM16" s="1459"/>
      <c r="AN16" s="1459"/>
      <c r="AO16" s="1460"/>
      <c r="AP16" s="1458"/>
      <c r="AQ16" s="1459"/>
      <c r="AR16" s="1459"/>
      <c r="AS16" s="1459"/>
      <c r="AT16" s="1459"/>
      <c r="AU16" s="1459"/>
      <c r="AV16" s="1459"/>
      <c r="AW16" s="1459"/>
      <c r="AX16" s="1459"/>
      <c r="AY16" s="1459"/>
      <c r="AZ16" s="1459"/>
      <c r="BA16" s="1459"/>
      <c r="BB16" s="1459"/>
      <c r="BC16" s="1459"/>
      <c r="BD16" s="1459"/>
      <c r="BE16" s="1459"/>
      <c r="BF16" s="1459"/>
      <c r="BG16" s="1459"/>
      <c r="BH16" s="1460"/>
      <c r="BI16" s="1458"/>
      <c r="BJ16" s="1459"/>
      <c r="BK16" s="1459"/>
      <c r="BL16" s="1459"/>
      <c r="BM16" s="1459"/>
      <c r="BN16" s="1459"/>
      <c r="BO16" s="1459"/>
      <c r="BP16" s="1459"/>
      <c r="BQ16" s="1459"/>
      <c r="BR16" s="1459"/>
      <c r="BS16" s="1459"/>
      <c r="BT16" s="1459"/>
      <c r="BU16" s="1459"/>
      <c r="BV16" s="1459"/>
      <c r="BW16" s="1459"/>
      <c r="BX16" s="1459"/>
      <c r="BY16" s="1459"/>
      <c r="BZ16" s="1459"/>
      <c r="CA16" s="1460"/>
      <c r="CB16" s="1458"/>
      <c r="CC16" s="1459"/>
      <c r="CD16" s="1459"/>
      <c r="CE16" s="1459"/>
      <c r="CF16" s="1459"/>
      <c r="CG16" s="1459"/>
      <c r="CH16" s="1459"/>
      <c r="CI16" s="1459"/>
      <c r="CJ16" s="1459"/>
      <c r="CK16" s="1459"/>
      <c r="CL16" s="1459"/>
      <c r="CM16" s="1459"/>
      <c r="CN16" s="1459"/>
      <c r="CO16" s="1459"/>
      <c r="CP16" s="1459"/>
      <c r="CQ16" s="1459"/>
      <c r="CR16" s="1459"/>
      <c r="CS16" s="1459"/>
      <c r="CT16" s="1460"/>
      <c r="CU16" s="1508"/>
    </row>
    <row r="17" spans="1:99" s="1461" customFormat="1" ht="15.75" x14ac:dyDescent="0.25">
      <c r="A17" s="1455"/>
      <c r="B17" s="1456" t="s">
        <v>2100</v>
      </c>
      <c r="C17" s="1457"/>
      <c r="D17" s="1458"/>
      <c r="E17" s="1459"/>
      <c r="F17" s="1459"/>
      <c r="G17" s="1459"/>
      <c r="H17" s="1459"/>
      <c r="I17" s="1459"/>
      <c r="J17" s="1459"/>
      <c r="K17" s="1459"/>
      <c r="L17" s="1459"/>
      <c r="M17" s="1459"/>
      <c r="N17" s="1459"/>
      <c r="O17" s="1459"/>
      <c r="P17" s="1459"/>
      <c r="Q17" s="1459"/>
      <c r="R17" s="1459"/>
      <c r="S17" s="1459"/>
      <c r="T17" s="1459"/>
      <c r="U17" s="1459"/>
      <c r="V17" s="1460"/>
      <c r="W17" s="1458"/>
      <c r="X17" s="1459"/>
      <c r="Y17" s="1459"/>
      <c r="Z17" s="1459"/>
      <c r="AA17" s="1459"/>
      <c r="AB17" s="1459"/>
      <c r="AC17" s="1459"/>
      <c r="AD17" s="1459"/>
      <c r="AE17" s="1459"/>
      <c r="AF17" s="1459"/>
      <c r="AG17" s="1459"/>
      <c r="AH17" s="1459"/>
      <c r="AI17" s="1459"/>
      <c r="AJ17" s="1459"/>
      <c r="AK17" s="1459"/>
      <c r="AL17" s="1459"/>
      <c r="AM17" s="1459"/>
      <c r="AN17" s="1459"/>
      <c r="AO17" s="1460"/>
      <c r="AP17" s="1458"/>
      <c r="AQ17" s="1459"/>
      <c r="AR17" s="1459"/>
      <c r="AS17" s="1459"/>
      <c r="AT17" s="1459"/>
      <c r="AU17" s="1459"/>
      <c r="AV17" s="1459"/>
      <c r="AW17" s="1459"/>
      <c r="AX17" s="1459"/>
      <c r="AY17" s="1459"/>
      <c r="AZ17" s="1459"/>
      <c r="BA17" s="1459"/>
      <c r="BB17" s="1459"/>
      <c r="BC17" s="1459"/>
      <c r="BD17" s="1459"/>
      <c r="BE17" s="1459"/>
      <c r="BF17" s="1459"/>
      <c r="BG17" s="1459"/>
      <c r="BH17" s="1460"/>
      <c r="BI17" s="1458"/>
      <c r="BJ17" s="1459"/>
      <c r="BK17" s="1459"/>
      <c r="BL17" s="1459"/>
      <c r="BM17" s="1459"/>
      <c r="BN17" s="1459"/>
      <c r="BO17" s="1459"/>
      <c r="BP17" s="1459"/>
      <c r="BQ17" s="1459"/>
      <c r="BR17" s="1459"/>
      <c r="BS17" s="1459"/>
      <c r="BT17" s="1459"/>
      <c r="BU17" s="1459"/>
      <c r="BV17" s="1459"/>
      <c r="BW17" s="1459"/>
      <c r="BX17" s="1459"/>
      <c r="BY17" s="1459"/>
      <c r="BZ17" s="1459"/>
      <c r="CA17" s="1460"/>
      <c r="CB17" s="1458"/>
      <c r="CC17" s="1459"/>
      <c r="CD17" s="1459"/>
      <c r="CE17" s="1459"/>
      <c r="CF17" s="1459"/>
      <c r="CG17" s="1459"/>
      <c r="CH17" s="1459"/>
      <c r="CI17" s="1459"/>
      <c r="CJ17" s="1459"/>
      <c r="CK17" s="1459"/>
      <c r="CL17" s="1459"/>
      <c r="CM17" s="1459"/>
      <c r="CN17" s="1459"/>
      <c r="CO17" s="1459"/>
      <c r="CP17" s="1459"/>
      <c r="CQ17" s="1459"/>
      <c r="CR17" s="1459"/>
      <c r="CS17" s="1459"/>
      <c r="CT17" s="1460"/>
      <c r="CU17" s="1508"/>
    </row>
    <row r="18" spans="1:99" s="1461" customFormat="1" ht="15.75" x14ac:dyDescent="0.25">
      <c r="A18" s="1455"/>
      <c r="B18" s="1456" t="s">
        <v>1235</v>
      </c>
      <c r="C18" s="1457"/>
      <c r="D18" s="1463"/>
      <c r="E18" s="1464"/>
      <c r="F18" s="1464"/>
      <c r="G18" s="1464"/>
      <c r="H18" s="1464"/>
      <c r="I18" s="1464"/>
      <c r="J18" s="1464"/>
      <c r="K18" s="1464"/>
      <c r="L18" s="1464"/>
      <c r="M18" s="1464"/>
      <c r="N18" s="1464"/>
      <c r="O18" s="1464"/>
      <c r="P18" s="1464"/>
      <c r="Q18" s="1464"/>
      <c r="R18" s="1464"/>
      <c r="S18" s="1464"/>
      <c r="T18" s="1464"/>
      <c r="U18" s="1464"/>
      <c r="V18" s="1465"/>
      <c r="W18" s="1463"/>
      <c r="X18" s="1464"/>
      <c r="Y18" s="1464"/>
      <c r="Z18" s="1464"/>
      <c r="AA18" s="1464"/>
      <c r="AB18" s="1464"/>
      <c r="AC18" s="1464"/>
      <c r="AD18" s="1464"/>
      <c r="AE18" s="1464"/>
      <c r="AF18" s="1464"/>
      <c r="AG18" s="1464"/>
      <c r="AH18" s="1464"/>
      <c r="AI18" s="1464"/>
      <c r="AJ18" s="1464"/>
      <c r="AK18" s="1464"/>
      <c r="AL18" s="1464"/>
      <c r="AM18" s="1464"/>
      <c r="AN18" s="1464"/>
      <c r="AO18" s="1465"/>
      <c r="AP18" s="1463"/>
      <c r="AQ18" s="1464"/>
      <c r="AR18" s="1464"/>
      <c r="AS18" s="1464"/>
      <c r="AT18" s="1464"/>
      <c r="AU18" s="1464"/>
      <c r="AV18" s="1464"/>
      <c r="AW18" s="1464"/>
      <c r="AX18" s="1464"/>
      <c r="AY18" s="1464"/>
      <c r="AZ18" s="1464"/>
      <c r="BA18" s="1464"/>
      <c r="BB18" s="1464"/>
      <c r="BC18" s="1464"/>
      <c r="BD18" s="1464"/>
      <c r="BE18" s="1464"/>
      <c r="BF18" s="1464"/>
      <c r="BG18" s="1464"/>
      <c r="BH18" s="1465"/>
      <c r="BI18" s="1463"/>
      <c r="BJ18" s="1464"/>
      <c r="BK18" s="1464"/>
      <c r="BL18" s="1464"/>
      <c r="BM18" s="1464"/>
      <c r="BN18" s="1464"/>
      <c r="BO18" s="1464"/>
      <c r="BP18" s="1464"/>
      <c r="BQ18" s="1464"/>
      <c r="BR18" s="1464"/>
      <c r="BS18" s="1464"/>
      <c r="BT18" s="1464"/>
      <c r="BU18" s="1464"/>
      <c r="BV18" s="1464"/>
      <c r="BW18" s="1464"/>
      <c r="BX18" s="1464"/>
      <c r="BY18" s="1464"/>
      <c r="BZ18" s="1464"/>
      <c r="CA18" s="1465"/>
      <c r="CB18" s="1463"/>
      <c r="CC18" s="1464"/>
      <c r="CD18" s="1464"/>
      <c r="CE18" s="1464"/>
      <c r="CF18" s="1464"/>
      <c r="CG18" s="1464"/>
      <c r="CH18" s="1464"/>
      <c r="CI18" s="1464"/>
      <c r="CJ18" s="1464"/>
      <c r="CK18" s="1464"/>
      <c r="CL18" s="1464"/>
      <c r="CM18" s="1464"/>
      <c r="CN18" s="1464"/>
      <c r="CO18" s="1464"/>
      <c r="CP18" s="1464"/>
      <c r="CQ18" s="1464"/>
      <c r="CR18" s="1464"/>
      <c r="CS18" s="1464"/>
      <c r="CT18" s="1465"/>
      <c r="CU18" s="1508"/>
    </row>
    <row r="19" spans="1:99" s="1461" customFormat="1" ht="16.5" thickBot="1" x14ac:dyDescent="0.3">
      <c r="A19" s="1455"/>
      <c r="B19" s="1466" t="s">
        <v>2101</v>
      </c>
      <c r="C19" s="1467">
        <f t="shared" ref="C19:BN19" si="0">SUM(C13,C14,C17,C18)</f>
        <v>0</v>
      </c>
      <c r="D19" s="1467">
        <f t="shared" si="0"/>
        <v>0</v>
      </c>
      <c r="E19" s="1467">
        <f t="shared" si="0"/>
        <v>0</v>
      </c>
      <c r="F19" s="1467">
        <f t="shared" si="0"/>
        <v>0</v>
      </c>
      <c r="G19" s="1467">
        <f t="shared" si="0"/>
        <v>0</v>
      </c>
      <c r="H19" s="1467">
        <f t="shared" si="0"/>
        <v>0</v>
      </c>
      <c r="I19" s="1467">
        <f t="shared" si="0"/>
        <v>0</v>
      </c>
      <c r="J19" s="1467">
        <f t="shared" si="0"/>
        <v>0</v>
      </c>
      <c r="K19" s="1467">
        <f t="shared" si="0"/>
        <v>0</v>
      </c>
      <c r="L19" s="1467">
        <f t="shared" si="0"/>
        <v>0</v>
      </c>
      <c r="M19" s="1467">
        <f t="shared" si="0"/>
        <v>0</v>
      </c>
      <c r="N19" s="1467">
        <f t="shared" si="0"/>
        <v>0</v>
      </c>
      <c r="O19" s="1467">
        <f t="shared" si="0"/>
        <v>0</v>
      </c>
      <c r="P19" s="1467">
        <f t="shared" si="0"/>
        <v>0</v>
      </c>
      <c r="Q19" s="1467">
        <f t="shared" si="0"/>
        <v>0</v>
      </c>
      <c r="R19" s="1467">
        <f t="shared" si="0"/>
        <v>0</v>
      </c>
      <c r="S19" s="1467">
        <f t="shared" si="0"/>
        <v>0</v>
      </c>
      <c r="T19" s="1467">
        <f t="shared" si="0"/>
        <v>0</v>
      </c>
      <c r="U19" s="1467">
        <f t="shared" si="0"/>
        <v>0</v>
      </c>
      <c r="V19" s="1467">
        <f t="shared" si="0"/>
        <v>0</v>
      </c>
      <c r="W19" s="1467">
        <f t="shared" si="0"/>
        <v>0</v>
      </c>
      <c r="X19" s="1467">
        <f t="shared" si="0"/>
        <v>0</v>
      </c>
      <c r="Y19" s="1467">
        <f t="shared" si="0"/>
        <v>0</v>
      </c>
      <c r="Z19" s="1467">
        <f t="shared" si="0"/>
        <v>0</v>
      </c>
      <c r="AA19" s="1467">
        <f t="shared" si="0"/>
        <v>0</v>
      </c>
      <c r="AB19" s="1467">
        <f t="shared" si="0"/>
        <v>0</v>
      </c>
      <c r="AC19" s="1467">
        <f t="shared" si="0"/>
        <v>0</v>
      </c>
      <c r="AD19" s="1467">
        <f t="shared" si="0"/>
        <v>0</v>
      </c>
      <c r="AE19" s="1467">
        <f t="shared" si="0"/>
        <v>0</v>
      </c>
      <c r="AF19" s="1467">
        <f t="shared" si="0"/>
        <v>0</v>
      </c>
      <c r="AG19" s="1467">
        <f t="shared" si="0"/>
        <v>0</v>
      </c>
      <c r="AH19" s="1467">
        <f t="shared" si="0"/>
        <v>0</v>
      </c>
      <c r="AI19" s="1467">
        <f t="shared" si="0"/>
        <v>0</v>
      </c>
      <c r="AJ19" s="1467">
        <f t="shared" si="0"/>
        <v>0</v>
      </c>
      <c r="AK19" s="1467">
        <f t="shared" si="0"/>
        <v>0</v>
      </c>
      <c r="AL19" s="1467">
        <f t="shared" si="0"/>
        <v>0</v>
      </c>
      <c r="AM19" s="1467">
        <f t="shared" si="0"/>
        <v>0</v>
      </c>
      <c r="AN19" s="1467">
        <f t="shared" si="0"/>
        <v>0</v>
      </c>
      <c r="AO19" s="1467">
        <f t="shared" si="0"/>
        <v>0</v>
      </c>
      <c r="AP19" s="1467">
        <f t="shared" si="0"/>
        <v>0</v>
      </c>
      <c r="AQ19" s="1467">
        <f t="shared" si="0"/>
        <v>0</v>
      </c>
      <c r="AR19" s="1467">
        <f t="shared" si="0"/>
        <v>0</v>
      </c>
      <c r="AS19" s="1467">
        <f t="shared" si="0"/>
        <v>0</v>
      </c>
      <c r="AT19" s="1467">
        <f t="shared" si="0"/>
        <v>0</v>
      </c>
      <c r="AU19" s="1467">
        <f t="shared" si="0"/>
        <v>0</v>
      </c>
      <c r="AV19" s="1467">
        <f t="shared" si="0"/>
        <v>0</v>
      </c>
      <c r="AW19" s="1467">
        <f t="shared" si="0"/>
        <v>0</v>
      </c>
      <c r="AX19" s="1467">
        <f t="shared" si="0"/>
        <v>0</v>
      </c>
      <c r="AY19" s="1467">
        <f t="shared" si="0"/>
        <v>0</v>
      </c>
      <c r="AZ19" s="1467">
        <f t="shared" si="0"/>
        <v>0</v>
      </c>
      <c r="BA19" s="1467">
        <f t="shared" si="0"/>
        <v>0</v>
      </c>
      <c r="BB19" s="1467">
        <f t="shared" si="0"/>
        <v>0</v>
      </c>
      <c r="BC19" s="1467">
        <f t="shared" si="0"/>
        <v>0</v>
      </c>
      <c r="BD19" s="1467">
        <f t="shared" si="0"/>
        <v>0</v>
      </c>
      <c r="BE19" s="1467">
        <f t="shared" si="0"/>
        <v>0</v>
      </c>
      <c r="BF19" s="1467">
        <f t="shared" si="0"/>
        <v>0</v>
      </c>
      <c r="BG19" s="1467">
        <f t="shared" si="0"/>
        <v>0</v>
      </c>
      <c r="BH19" s="1467">
        <f t="shared" si="0"/>
        <v>0</v>
      </c>
      <c r="BI19" s="1467">
        <f t="shared" si="0"/>
        <v>0</v>
      </c>
      <c r="BJ19" s="1467">
        <f t="shared" si="0"/>
        <v>0</v>
      </c>
      <c r="BK19" s="1467">
        <f t="shared" si="0"/>
        <v>0</v>
      </c>
      <c r="BL19" s="1467">
        <f t="shared" si="0"/>
        <v>0</v>
      </c>
      <c r="BM19" s="1467">
        <f t="shared" si="0"/>
        <v>0</v>
      </c>
      <c r="BN19" s="1467">
        <f t="shared" si="0"/>
        <v>0</v>
      </c>
      <c r="BO19" s="1467">
        <f t="shared" ref="BO19:CT19" si="1">SUM(BO13,BO14,BO17,BO18)</f>
        <v>0</v>
      </c>
      <c r="BP19" s="1467">
        <f t="shared" si="1"/>
        <v>0</v>
      </c>
      <c r="BQ19" s="1467">
        <f t="shared" si="1"/>
        <v>0</v>
      </c>
      <c r="BR19" s="1467">
        <f t="shared" si="1"/>
        <v>0</v>
      </c>
      <c r="BS19" s="1467">
        <f t="shared" si="1"/>
        <v>0</v>
      </c>
      <c r="BT19" s="1467">
        <f t="shared" si="1"/>
        <v>0</v>
      </c>
      <c r="BU19" s="1467">
        <f t="shared" si="1"/>
        <v>0</v>
      </c>
      <c r="BV19" s="1467">
        <f t="shared" si="1"/>
        <v>0</v>
      </c>
      <c r="BW19" s="1467">
        <f t="shared" si="1"/>
        <v>0</v>
      </c>
      <c r="BX19" s="1467">
        <f t="shared" si="1"/>
        <v>0</v>
      </c>
      <c r="BY19" s="1467">
        <f t="shared" si="1"/>
        <v>0</v>
      </c>
      <c r="BZ19" s="1467">
        <f t="shared" si="1"/>
        <v>0</v>
      </c>
      <c r="CA19" s="1467">
        <f t="shared" si="1"/>
        <v>0</v>
      </c>
      <c r="CB19" s="1467">
        <f t="shared" si="1"/>
        <v>0</v>
      </c>
      <c r="CC19" s="1467">
        <f t="shared" si="1"/>
        <v>0</v>
      </c>
      <c r="CD19" s="1467">
        <f t="shared" si="1"/>
        <v>0</v>
      </c>
      <c r="CE19" s="1467">
        <f t="shared" si="1"/>
        <v>0</v>
      </c>
      <c r="CF19" s="1467">
        <f t="shared" si="1"/>
        <v>0</v>
      </c>
      <c r="CG19" s="1467">
        <f t="shared" si="1"/>
        <v>0</v>
      </c>
      <c r="CH19" s="1467">
        <f t="shared" si="1"/>
        <v>0</v>
      </c>
      <c r="CI19" s="1467">
        <f t="shared" si="1"/>
        <v>0</v>
      </c>
      <c r="CJ19" s="1467">
        <f t="shared" si="1"/>
        <v>0</v>
      </c>
      <c r="CK19" s="1467">
        <f t="shared" si="1"/>
        <v>0</v>
      </c>
      <c r="CL19" s="1467">
        <f t="shared" si="1"/>
        <v>0</v>
      </c>
      <c r="CM19" s="1467">
        <f t="shared" si="1"/>
        <v>0</v>
      </c>
      <c r="CN19" s="1467">
        <f t="shared" si="1"/>
        <v>0</v>
      </c>
      <c r="CO19" s="1467">
        <f t="shared" si="1"/>
        <v>0</v>
      </c>
      <c r="CP19" s="1467">
        <f t="shared" si="1"/>
        <v>0</v>
      </c>
      <c r="CQ19" s="1467">
        <f t="shared" si="1"/>
        <v>0</v>
      </c>
      <c r="CR19" s="1467">
        <f t="shared" si="1"/>
        <v>0</v>
      </c>
      <c r="CS19" s="1467">
        <f t="shared" si="1"/>
        <v>0</v>
      </c>
      <c r="CT19" s="1467">
        <f t="shared" si="1"/>
        <v>0</v>
      </c>
      <c r="CU19" s="1508"/>
    </row>
    <row r="20" spans="1:99" s="1461" customFormat="1" ht="15.75" x14ac:dyDescent="0.25">
      <c r="A20" s="1455"/>
      <c r="B20" s="1468" t="s">
        <v>2102</v>
      </c>
      <c r="C20" s="1469"/>
      <c r="D20" s="1470"/>
      <c r="E20" s="1471"/>
      <c r="F20" s="1471"/>
      <c r="G20" s="1471"/>
      <c r="H20" s="1471"/>
      <c r="I20" s="1471"/>
      <c r="J20" s="1471"/>
      <c r="K20" s="1471"/>
      <c r="L20" s="1471"/>
      <c r="M20" s="1471"/>
      <c r="N20" s="1471"/>
      <c r="O20" s="1471"/>
      <c r="P20" s="1471"/>
      <c r="Q20" s="1471"/>
      <c r="R20" s="1471"/>
      <c r="S20" s="1471"/>
      <c r="T20" s="1471"/>
      <c r="U20" s="1471"/>
      <c r="V20" s="1472"/>
      <c r="W20" s="1470"/>
      <c r="X20" s="1471"/>
      <c r="Y20" s="1471"/>
      <c r="Z20" s="1471"/>
      <c r="AA20" s="1471"/>
      <c r="AB20" s="1471"/>
      <c r="AC20" s="1471"/>
      <c r="AD20" s="1471"/>
      <c r="AE20" s="1471"/>
      <c r="AF20" s="1471"/>
      <c r="AG20" s="1471"/>
      <c r="AH20" s="1471"/>
      <c r="AI20" s="1471"/>
      <c r="AJ20" s="1471"/>
      <c r="AK20" s="1471"/>
      <c r="AL20" s="1471"/>
      <c r="AM20" s="1471"/>
      <c r="AN20" s="1471"/>
      <c r="AO20" s="1472"/>
      <c r="AP20" s="1470"/>
      <c r="AQ20" s="1471"/>
      <c r="AR20" s="1471"/>
      <c r="AS20" s="1471"/>
      <c r="AT20" s="1471"/>
      <c r="AU20" s="1471"/>
      <c r="AV20" s="1471"/>
      <c r="AW20" s="1471"/>
      <c r="AX20" s="1471"/>
      <c r="AY20" s="1471"/>
      <c r="AZ20" s="1471"/>
      <c r="BA20" s="1471"/>
      <c r="BB20" s="1471"/>
      <c r="BC20" s="1471"/>
      <c r="BD20" s="1471"/>
      <c r="BE20" s="1471"/>
      <c r="BF20" s="1471"/>
      <c r="BG20" s="1471"/>
      <c r="BH20" s="1472"/>
      <c r="BI20" s="1470"/>
      <c r="BJ20" s="1471"/>
      <c r="BK20" s="1471"/>
      <c r="BL20" s="1471"/>
      <c r="BM20" s="1471"/>
      <c r="BN20" s="1471"/>
      <c r="BO20" s="1471"/>
      <c r="BP20" s="1471"/>
      <c r="BQ20" s="1471"/>
      <c r="BR20" s="1471"/>
      <c r="BS20" s="1471"/>
      <c r="BT20" s="1471"/>
      <c r="BU20" s="1471"/>
      <c r="BV20" s="1471"/>
      <c r="BW20" s="1471"/>
      <c r="BX20" s="1471"/>
      <c r="BY20" s="1471"/>
      <c r="BZ20" s="1471"/>
      <c r="CA20" s="1472"/>
      <c r="CB20" s="1470"/>
      <c r="CC20" s="1471"/>
      <c r="CD20" s="1471"/>
      <c r="CE20" s="1471"/>
      <c r="CF20" s="1471"/>
      <c r="CG20" s="1471"/>
      <c r="CH20" s="1471"/>
      <c r="CI20" s="1471"/>
      <c r="CJ20" s="1471"/>
      <c r="CK20" s="1471"/>
      <c r="CL20" s="1471"/>
      <c r="CM20" s="1471"/>
      <c r="CN20" s="1471"/>
      <c r="CO20" s="1471"/>
      <c r="CP20" s="1471"/>
      <c r="CQ20" s="1471"/>
      <c r="CR20" s="1471"/>
      <c r="CS20" s="1471"/>
      <c r="CT20" s="1472"/>
      <c r="CU20" s="1508"/>
    </row>
    <row r="21" spans="1:99" s="1461" customFormat="1" ht="15.75" x14ac:dyDescent="0.25">
      <c r="A21" s="1455"/>
      <c r="B21" s="1473" t="s">
        <v>2097</v>
      </c>
      <c r="C21" s="1474"/>
      <c r="D21" s="1475"/>
      <c r="E21" s="1476"/>
      <c r="F21" s="1476"/>
      <c r="G21" s="1476"/>
      <c r="H21" s="1476"/>
      <c r="I21" s="1476"/>
      <c r="J21" s="1476"/>
      <c r="K21" s="1476"/>
      <c r="L21" s="1476"/>
      <c r="M21" s="1476"/>
      <c r="N21" s="1476"/>
      <c r="O21" s="1476"/>
      <c r="P21" s="1476"/>
      <c r="Q21" s="1476"/>
      <c r="R21" s="1476"/>
      <c r="S21" s="1476"/>
      <c r="T21" s="1476"/>
      <c r="U21" s="1476"/>
      <c r="V21" s="1477"/>
      <c r="W21" s="1475"/>
      <c r="X21" s="1476"/>
      <c r="Y21" s="1476"/>
      <c r="Z21" s="1476"/>
      <c r="AA21" s="1476"/>
      <c r="AB21" s="1476"/>
      <c r="AC21" s="1476"/>
      <c r="AD21" s="1476"/>
      <c r="AE21" s="1476"/>
      <c r="AF21" s="1476"/>
      <c r="AG21" s="1476"/>
      <c r="AH21" s="1476"/>
      <c r="AI21" s="1476"/>
      <c r="AJ21" s="1476"/>
      <c r="AK21" s="1476"/>
      <c r="AL21" s="1476"/>
      <c r="AM21" s="1476"/>
      <c r="AN21" s="1476"/>
      <c r="AO21" s="1477"/>
      <c r="AP21" s="1475"/>
      <c r="AQ21" s="1476"/>
      <c r="AR21" s="1476"/>
      <c r="AS21" s="1476"/>
      <c r="AT21" s="1476"/>
      <c r="AU21" s="1476"/>
      <c r="AV21" s="1476"/>
      <c r="AW21" s="1476"/>
      <c r="AX21" s="1476"/>
      <c r="AY21" s="1476"/>
      <c r="AZ21" s="1476"/>
      <c r="BA21" s="1476"/>
      <c r="BB21" s="1476"/>
      <c r="BC21" s="1476"/>
      <c r="BD21" s="1476"/>
      <c r="BE21" s="1476"/>
      <c r="BF21" s="1476"/>
      <c r="BG21" s="1476"/>
      <c r="BH21" s="1477"/>
      <c r="BI21" s="1475"/>
      <c r="BJ21" s="1476"/>
      <c r="BK21" s="1476"/>
      <c r="BL21" s="1476"/>
      <c r="BM21" s="1476"/>
      <c r="BN21" s="1476"/>
      <c r="BO21" s="1476"/>
      <c r="BP21" s="1476"/>
      <c r="BQ21" s="1476"/>
      <c r="BR21" s="1476"/>
      <c r="BS21" s="1476"/>
      <c r="BT21" s="1476"/>
      <c r="BU21" s="1476"/>
      <c r="BV21" s="1476"/>
      <c r="BW21" s="1476"/>
      <c r="BX21" s="1476"/>
      <c r="BY21" s="1476"/>
      <c r="BZ21" s="1476"/>
      <c r="CA21" s="1477"/>
      <c r="CB21" s="1475"/>
      <c r="CC21" s="1476"/>
      <c r="CD21" s="1476"/>
      <c r="CE21" s="1476"/>
      <c r="CF21" s="1476"/>
      <c r="CG21" s="1476"/>
      <c r="CH21" s="1476"/>
      <c r="CI21" s="1476"/>
      <c r="CJ21" s="1476"/>
      <c r="CK21" s="1476"/>
      <c r="CL21" s="1476"/>
      <c r="CM21" s="1476"/>
      <c r="CN21" s="1476"/>
      <c r="CO21" s="1476"/>
      <c r="CP21" s="1476"/>
      <c r="CQ21" s="1476"/>
      <c r="CR21" s="1476"/>
      <c r="CS21" s="1476"/>
      <c r="CT21" s="1477"/>
      <c r="CU21" s="1508"/>
    </row>
    <row r="22" spans="1:99" s="1461" customFormat="1" ht="15.75" x14ac:dyDescent="0.25">
      <c r="A22" s="1455"/>
      <c r="B22" s="1456" t="s">
        <v>2103</v>
      </c>
      <c r="C22" s="1457"/>
      <c r="D22" s="1458"/>
      <c r="E22" s="1459"/>
      <c r="F22" s="1459"/>
      <c r="G22" s="1459"/>
      <c r="H22" s="1459"/>
      <c r="I22" s="1459"/>
      <c r="J22" s="1459"/>
      <c r="K22" s="1459"/>
      <c r="L22" s="1459"/>
      <c r="M22" s="1459"/>
      <c r="N22" s="1459"/>
      <c r="O22" s="1459"/>
      <c r="P22" s="1459"/>
      <c r="Q22" s="1459"/>
      <c r="R22" s="1459"/>
      <c r="S22" s="1459"/>
      <c r="T22" s="1459"/>
      <c r="U22" s="1459"/>
      <c r="V22" s="1460"/>
      <c r="W22" s="1458"/>
      <c r="X22" s="1459"/>
      <c r="Y22" s="1459"/>
      <c r="Z22" s="1459"/>
      <c r="AA22" s="1459"/>
      <c r="AB22" s="1459"/>
      <c r="AC22" s="1459"/>
      <c r="AD22" s="1459"/>
      <c r="AE22" s="1459"/>
      <c r="AF22" s="1459"/>
      <c r="AG22" s="1459"/>
      <c r="AH22" s="1459"/>
      <c r="AI22" s="1459"/>
      <c r="AJ22" s="1459"/>
      <c r="AK22" s="1459"/>
      <c r="AL22" s="1459"/>
      <c r="AM22" s="1459"/>
      <c r="AN22" s="1459"/>
      <c r="AO22" s="1460"/>
      <c r="AP22" s="1458"/>
      <c r="AQ22" s="1459"/>
      <c r="AR22" s="1459"/>
      <c r="AS22" s="1459"/>
      <c r="AT22" s="1459"/>
      <c r="AU22" s="1459"/>
      <c r="AV22" s="1459"/>
      <c r="AW22" s="1459"/>
      <c r="AX22" s="1459"/>
      <c r="AY22" s="1459"/>
      <c r="AZ22" s="1459"/>
      <c r="BA22" s="1459"/>
      <c r="BB22" s="1459"/>
      <c r="BC22" s="1459"/>
      <c r="BD22" s="1459"/>
      <c r="BE22" s="1459"/>
      <c r="BF22" s="1459"/>
      <c r="BG22" s="1459"/>
      <c r="BH22" s="1460"/>
      <c r="BI22" s="1458"/>
      <c r="BJ22" s="1459"/>
      <c r="BK22" s="1459"/>
      <c r="BL22" s="1459"/>
      <c r="BM22" s="1459"/>
      <c r="BN22" s="1459"/>
      <c r="BO22" s="1459"/>
      <c r="BP22" s="1459"/>
      <c r="BQ22" s="1459"/>
      <c r="BR22" s="1459"/>
      <c r="BS22" s="1459"/>
      <c r="BT22" s="1459"/>
      <c r="BU22" s="1459"/>
      <c r="BV22" s="1459"/>
      <c r="BW22" s="1459"/>
      <c r="BX22" s="1459"/>
      <c r="BY22" s="1459"/>
      <c r="BZ22" s="1459"/>
      <c r="CA22" s="1460"/>
      <c r="CB22" s="1458"/>
      <c r="CC22" s="1459"/>
      <c r="CD22" s="1459"/>
      <c r="CE22" s="1459"/>
      <c r="CF22" s="1459"/>
      <c r="CG22" s="1459"/>
      <c r="CH22" s="1459"/>
      <c r="CI22" s="1459"/>
      <c r="CJ22" s="1459"/>
      <c r="CK22" s="1459"/>
      <c r="CL22" s="1459"/>
      <c r="CM22" s="1459"/>
      <c r="CN22" s="1459"/>
      <c r="CO22" s="1459"/>
      <c r="CP22" s="1459"/>
      <c r="CQ22" s="1459"/>
      <c r="CR22" s="1459"/>
      <c r="CS22" s="1459"/>
      <c r="CT22" s="1460"/>
      <c r="CU22" s="1508"/>
    </row>
    <row r="23" spans="1:99" s="1461" customFormat="1" ht="15.75" x14ac:dyDescent="0.25">
      <c r="A23" s="1455"/>
      <c r="B23" s="1456" t="s">
        <v>2104</v>
      </c>
      <c r="C23" s="1478"/>
      <c r="D23" s="1475"/>
      <c r="E23" s="1476"/>
      <c r="F23" s="1476"/>
      <c r="G23" s="1476"/>
      <c r="H23" s="1476"/>
      <c r="I23" s="1476"/>
      <c r="J23" s="1476"/>
      <c r="K23" s="1476"/>
      <c r="L23" s="1476"/>
      <c r="M23" s="1476"/>
      <c r="N23" s="1476"/>
      <c r="O23" s="1476"/>
      <c r="P23" s="1476"/>
      <c r="Q23" s="1476"/>
      <c r="R23" s="1476"/>
      <c r="S23" s="1476"/>
      <c r="T23" s="1476"/>
      <c r="U23" s="1476"/>
      <c r="V23" s="1477"/>
      <c r="W23" s="1475"/>
      <c r="X23" s="1476"/>
      <c r="Y23" s="1476"/>
      <c r="Z23" s="1476"/>
      <c r="AA23" s="1476"/>
      <c r="AB23" s="1476"/>
      <c r="AC23" s="1476"/>
      <c r="AD23" s="1476"/>
      <c r="AE23" s="1476"/>
      <c r="AF23" s="1476"/>
      <c r="AG23" s="1476"/>
      <c r="AH23" s="1476"/>
      <c r="AI23" s="1476"/>
      <c r="AJ23" s="1476"/>
      <c r="AK23" s="1476"/>
      <c r="AL23" s="1476"/>
      <c r="AM23" s="1476"/>
      <c r="AN23" s="1476"/>
      <c r="AO23" s="1477"/>
      <c r="AP23" s="1458"/>
      <c r="AQ23" s="1459"/>
      <c r="AR23" s="1459"/>
      <c r="AS23" s="1459"/>
      <c r="AT23" s="1459"/>
      <c r="AU23" s="1459"/>
      <c r="AV23" s="1459"/>
      <c r="AW23" s="1459"/>
      <c r="AX23" s="1459"/>
      <c r="AY23" s="1459"/>
      <c r="AZ23" s="1459"/>
      <c r="BA23" s="1459"/>
      <c r="BB23" s="1459"/>
      <c r="BC23" s="1459"/>
      <c r="BD23" s="1459"/>
      <c r="BE23" s="1459"/>
      <c r="BF23" s="1459"/>
      <c r="BG23" s="1459"/>
      <c r="BH23" s="1460"/>
      <c r="BI23" s="1475"/>
      <c r="BJ23" s="1476"/>
      <c r="BK23" s="1476"/>
      <c r="BL23" s="1476"/>
      <c r="BM23" s="1476"/>
      <c r="BN23" s="1476"/>
      <c r="BO23" s="1476"/>
      <c r="BP23" s="1476"/>
      <c r="BQ23" s="1476"/>
      <c r="BR23" s="1476"/>
      <c r="BS23" s="1476"/>
      <c r="BT23" s="1476"/>
      <c r="BU23" s="1476"/>
      <c r="BV23" s="1476"/>
      <c r="BW23" s="1476"/>
      <c r="BX23" s="1476"/>
      <c r="BY23" s="1476"/>
      <c r="BZ23" s="1476"/>
      <c r="CA23" s="1477"/>
      <c r="CB23" s="1475"/>
      <c r="CC23" s="1476"/>
      <c r="CD23" s="1476"/>
      <c r="CE23" s="1476"/>
      <c r="CF23" s="1476"/>
      <c r="CG23" s="1476"/>
      <c r="CH23" s="1476"/>
      <c r="CI23" s="1476"/>
      <c r="CJ23" s="1476"/>
      <c r="CK23" s="1476"/>
      <c r="CL23" s="1476"/>
      <c r="CM23" s="1476"/>
      <c r="CN23" s="1476"/>
      <c r="CO23" s="1476"/>
      <c r="CP23" s="1476"/>
      <c r="CQ23" s="1476"/>
      <c r="CR23" s="1476"/>
      <c r="CS23" s="1476"/>
      <c r="CT23" s="1477"/>
      <c r="CU23" s="1508"/>
    </row>
    <row r="24" spans="1:99" s="1461" customFormat="1" ht="15.75" x14ac:dyDescent="0.25">
      <c r="A24" s="1455"/>
      <c r="B24" s="1456" t="s">
        <v>2105</v>
      </c>
      <c r="C24" s="1478"/>
      <c r="D24" s="1475"/>
      <c r="E24" s="1476"/>
      <c r="F24" s="1476"/>
      <c r="G24" s="1476"/>
      <c r="H24" s="1476"/>
      <c r="I24" s="1476"/>
      <c r="J24" s="1476"/>
      <c r="K24" s="1476"/>
      <c r="L24" s="1476"/>
      <c r="M24" s="1476"/>
      <c r="N24" s="1476"/>
      <c r="O24" s="1476"/>
      <c r="P24" s="1476"/>
      <c r="Q24" s="1476"/>
      <c r="R24" s="1476"/>
      <c r="S24" s="1476"/>
      <c r="T24" s="1476"/>
      <c r="U24" s="1476"/>
      <c r="V24" s="1477"/>
      <c r="W24" s="1475"/>
      <c r="X24" s="1476"/>
      <c r="Y24" s="1476"/>
      <c r="Z24" s="1476"/>
      <c r="AA24" s="1476"/>
      <c r="AB24" s="1476"/>
      <c r="AC24" s="1476"/>
      <c r="AD24" s="1476"/>
      <c r="AE24" s="1476"/>
      <c r="AF24" s="1476"/>
      <c r="AG24" s="1476"/>
      <c r="AH24" s="1476"/>
      <c r="AI24" s="1476"/>
      <c r="AJ24" s="1476"/>
      <c r="AK24" s="1476"/>
      <c r="AL24" s="1476"/>
      <c r="AM24" s="1476"/>
      <c r="AN24" s="1476"/>
      <c r="AO24" s="1477"/>
      <c r="AP24" s="1458"/>
      <c r="AQ24" s="1459"/>
      <c r="AR24" s="1459"/>
      <c r="AS24" s="1459"/>
      <c r="AT24" s="1459"/>
      <c r="AU24" s="1459"/>
      <c r="AV24" s="1459"/>
      <c r="AW24" s="1459"/>
      <c r="AX24" s="1459"/>
      <c r="AY24" s="1459"/>
      <c r="AZ24" s="1459"/>
      <c r="BA24" s="1459"/>
      <c r="BB24" s="1459"/>
      <c r="BC24" s="1459"/>
      <c r="BD24" s="1459"/>
      <c r="BE24" s="1459"/>
      <c r="BF24" s="1459"/>
      <c r="BG24" s="1459"/>
      <c r="BH24" s="1460"/>
      <c r="BI24" s="1475"/>
      <c r="BJ24" s="1476"/>
      <c r="BK24" s="1476"/>
      <c r="BL24" s="1476"/>
      <c r="BM24" s="1476"/>
      <c r="BN24" s="1476"/>
      <c r="BO24" s="1476"/>
      <c r="BP24" s="1476"/>
      <c r="BQ24" s="1476"/>
      <c r="BR24" s="1476"/>
      <c r="BS24" s="1476"/>
      <c r="BT24" s="1476"/>
      <c r="BU24" s="1476"/>
      <c r="BV24" s="1476"/>
      <c r="BW24" s="1476"/>
      <c r="BX24" s="1476"/>
      <c r="BY24" s="1476"/>
      <c r="BZ24" s="1476"/>
      <c r="CA24" s="1477"/>
      <c r="CB24" s="1475"/>
      <c r="CC24" s="1476"/>
      <c r="CD24" s="1476"/>
      <c r="CE24" s="1476"/>
      <c r="CF24" s="1476"/>
      <c r="CG24" s="1476"/>
      <c r="CH24" s="1476"/>
      <c r="CI24" s="1476"/>
      <c r="CJ24" s="1476"/>
      <c r="CK24" s="1476"/>
      <c r="CL24" s="1476"/>
      <c r="CM24" s="1476"/>
      <c r="CN24" s="1476"/>
      <c r="CO24" s="1476"/>
      <c r="CP24" s="1476"/>
      <c r="CQ24" s="1476"/>
      <c r="CR24" s="1476"/>
      <c r="CS24" s="1476"/>
      <c r="CT24" s="1477"/>
      <c r="CU24" s="1508"/>
    </row>
    <row r="25" spans="1:99" s="1461" customFormat="1" ht="15.75" x14ac:dyDescent="0.25">
      <c r="A25" s="1455"/>
      <c r="B25" s="1456" t="s">
        <v>2106</v>
      </c>
      <c r="C25" s="1478"/>
      <c r="D25" s="1475"/>
      <c r="E25" s="1476"/>
      <c r="F25" s="1476"/>
      <c r="G25" s="1476"/>
      <c r="H25" s="1476"/>
      <c r="I25" s="1476"/>
      <c r="J25" s="1476"/>
      <c r="K25" s="1476"/>
      <c r="L25" s="1476"/>
      <c r="M25" s="1476"/>
      <c r="N25" s="1476"/>
      <c r="O25" s="1476"/>
      <c r="P25" s="1476"/>
      <c r="Q25" s="1476"/>
      <c r="R25" s="1476"/>
      <c r="S25" s="1476"/>
      <c r="T25" s="1476"/>
      <c r="U25" s="1476"/>
      <c r="V25" s="1477"/>
      <c r="W25" s="1475"/>
      <c r="X25" s="1476"/>
      <c r="Y25" s="1476"/>
      <c r="Z25" s="1476"/>
      <c r="AA25" s="1476"/>
      <c r="AB25" s="1476"/>
      <c r="AC25" s="1476"/>
      <c r="AD25" s="1476"/>
      <c r="AE25" s="1476"/>
      <c r="AF25" s="1476"/>
      <c r="AG25" s="1476"/>
      <c r="AH25" s="1476"/>
      <c r="AI25" s="1476"/>
      <c r="AJ25" s="1476"/>
      <c r="AK25" s="1476"/>
      <c r="AL25" s="1476"/>
      <c r="AM25" s="1476"/>
      <c r="AN25" s="1476"/>
      <c r="AO25" s="1477"/>
      <c r="AP25" s="1463"/>
      <c r="AQ25" s="1459"/>
      <c r="AR25" s="1459"/>
      <c r="AS25" s="1459"/>
      <c r="AT25" s="1459"/>
      <c r="AU25" s="1459"/>
      <c r="AV25" s="1459"/>
      <c r="AW25" s="1459"/>
      <c r="AX25" s="1459"/>
      <c r="AY25" s="1459"/>
      <c r="AZ25" s="1459"/>
      <c r="BA25" s="1459"/>
      <c r="BB25" s="1459"/>
      <c r="BC25" s="1459"/>
      <c r="BD25" s="1459"/>
      <c r="BE25" s="1459"/>
      <c r="BF25" s="1459"/>
      <c r="BG25" s="1459"/>
      <c r="BH25" s="1459"/>
      <c r="BI25" s="1475"/>
      <c r="BJ25" s="1476"/>
      <c r="BK25" s="1476"/>
      <c r="BL25" s="1476"/>
      <c r="BM25" s="1476"/>
      <c r="BN25" s="1476"/>
      <c r="BO25" s="1476"/>
      <c r="BP25" s="1476"/>
      <c r="BQ25" s="1476"/>
      <c r="BR25" s="1476"/>
      <c r="BS25" s="1476"/>
      <c r="BT25" s="1476"/>
      <c r="BU25" s="1476"/>
      <c r="BV25" s="1476"/>
      <c r="BW25" s="1476"/>
      <c r="BX25" s="1476"/>
      <c r="BY25" s="1476"/>
      <c r="BZ25" s="1476"/>
      <c r="CA25" s="1477"/>
      <c r="CB25" s="1475"/>
      <c r="CC25" s="1476"/>
      <c r="CD25" s="1476"/>
      <c r="CE25" s="1476"/>
      <c r="CF25" s="1476"/>
      <c r="CG25" s="1476"/>
      <c r="CH25" s="1476"/>
      <c r="CI25" s="1476"/>
      <c r="CJ25" s="1476"/>
      <c r="CK25" s="1476"/>
      <c r="CL25" s="1476"/>
      <c r="CM25" s="1476"/>
      <c r="CN25" s="1476"/>
      <c r="CO25" s="1476"/>
      <c r="CP25" s="1476"/>
      <c r="CQ25" s="1476"/>
      <c r="CR25" s="1476"/>
      <c r="CS25" s="1476"/>
      <c r="CT25" s="1477"/>
      <c r="CU25" s="1508"/>
    </row>
    <row r="26" spans="1:99" s="1461" customFormat="1" ht="15.75" x14ac:dyDescent="0.25">
      <c r="A26" s="1455"/>
      <c r="B26" s="1456" t="s">
        <v>2107</v>
      </c>
      <c r="C26" s="1478"/>
      <c r="D26" s="1475"/>
      <c r="E26" s="1476"/>
      <c r="F26" s="1476"/>
      <c r="G26" s="1476"/>
      <c r="H26" s="1476"/>
      <c r="I26" s="1476"/>
      <c r="J26" s="1476"/>
      <c r="K26" s="1476"/>
      <c r="L26" s="1476"/>
      <c r="M26" s="1476"/>
      <c r="N26" s="1476"/>
      <c r="O26" s="1476"/>
      <c r="P26" s="1476"/>
      <c r="Q26" s="1476"/>
      <c r="R26" s="1476"/>
      <c r="S26" s="1476"/>
      <c r="T26" s="1476"/>
      <c r="U26" s="1476"/>
      <c r="V26" s="1477"/>
      <c r="W26" s="1475"/>
      <c r="X26" s="1476"/>
      <c r="Y26" s="1476"/>
      <c r="Z26" s="1476"/>
      <c r="AA26" s="1476"/>
      <c r="AB26" s="1476"/>
      <c r="AC26" s="1476"/>
      <c r="AD26" s="1476"/>
      <c r="AE26" s="1476"/>
      <c r="AF26" s="1476"/>
      <c r="AG26" s="1476"/>
      <c r="AH26" s="1476"/>
      <c r="AI26" s="1476"/>
      <c r="AJ26" s="1476"/>
      <c r="AK26" s="1476"/>
      <c r="AL26" s="1476"/>
      <c r="AM26" s="1476"/>
      <c r="AN26" s="1476"/>
      <c r="AO26" s="1477"/>
      <c r="AP26" s="1463"/>
      <c r="AQ26" s="1476"/>
      <c r="AR26" s="1476"/>
      <c r="AS26" s="1476"/>
      <c r="AT26" s="1476"/>
      <c r="AU26" s="1476"/>
      <c r="AV26" s="1476"/>
      <c r="AW26" s="1476"/>
      <c r="AX26" s="1476"/>
      <c r="AY26" s="1476"/>
      <c r="AZ26" s="1476"/>
      <c r="BA26" s="1476"/>
      <c r="BB26" s="1476"/>
      <c r="BC26" s="1476"/>
      <c r="BD26" s="1476"/>
      <c r="BE26" s="1476"/>
      <c r="BF26" s="1476"/>
      <c r="BG26" s="1476"/>
      <c r="BH26" s="1477"/>
      <c r="BI26" s="1475"/>
      <c r="BJ26" s="1476"/>
      <c r="BK26" s="1476"/>
      <c r="BL26" s="1476"/>
      <c r="BM26" s="1476"/>
      <c r="BN26" s="1476"/>
      <c r="BO26" s="1476"/>
      <c r="BP26" s="1476"/>
      <c r="BQ26" s="1476"/>
      <c r="BR26" s="1476"/>
      <c r="BS26" s="1476"/>
      <c r="BT26" s="1476"/>
      <c r="BU26" s="1476"/>
      <c r="BV26" s="1476"/>
      <c r="BW26" s="1476"/>
      <c r="BX26" s="1476"/>
      <c r="BY26" s="1476"/>
      <c r="BZ26" s="1476"/>
      <c r="CA26" s="1477"/>
      <c r="CB26" s="1475"/>
      <c r="CC26" s="1476"/>
      <c r="CD26" s="1476"/>
      <c r="CE26" s="1476"/>
      <c r="CF26" s="1476"/>
      <c r="CG26" s="1476"/>
      <c r="CH26" s="1476"/>
      <c r="CI26" s="1476"/>
      <c r="CJ26" s="1476"/>
      <c r="CK26" s="1476"/>
      <c r="CL26" s="1476"/>
      <c r="CM26" s="1476"/>
      <c r="CN26" s="1476"/>
      <c r="CO26" s="1476"/>
      <c r="CP26" s="1476"/>
      <c r="CQ26" s="1476"/>
      <c r="CR26" s="1476"/>
      <c r="CS26" s="1476"/>
      <c r="CT26" s="1477"/>
      <c r="CU26" s="1508"/>
    </row>
    <row r="27" spans="1:99" s="1461" customFormat="1" ht="15.75" x14ac:dyDescent="0.25">
      <c r="A27" s="1455"/>
      <c r="B27" s="1456" t="s">
        <v>2108</v>
      </c>
      <c r="C27" s="1457"/>
      <c r="D27" s="1458"/>
      <c r="E27" s="1459"/>
      <c r="F27" s="1459"/>
      <c r="G27" s="1459"/>
      <c r="H27" s="1459"/>
      <c r="I27" s="1459"/>
      <c r="J27" s="1459"/>
      <c r="K27" s="1459"/>
      <c r="L27" s="1459"/>
      <c r="M27" s="1459"/>
      <c r="N27" s="1459"/>
      <c r="O27" s="1459"/>
      <c r="P27" s="1459"/>
      <c r="Q27" s="1459"/>
      <c r="R27" s="1459"/>
      <c r="S27" s="1459"/>
      <c r="T27" s="1459"/>
      <c r="U27" s="1459"/>
      <c r="V27" s="1460"/>
      <c r="W27" s="1458"/>
      <c r="X27" s="1459"/>
      <c r="Y27" s="1459"/>
      <c r="Z27" s="1459"/>
      <c r="AA27" s="1459"/>
      <c r="AB27" s="1459"/>
      <c r="AC27" s="1459"/>
      <c r="AD27" s="1459"/>
      <c r="AE27" s="1459"/>
      <c r="AF27" s="1459"/>
      <c r="AG27" s="1459"/>
      <c r="AH27" s="1459"/>
      <c r="AI27" s="1459"/>
      <c r="AJ27" s="1459"/>
      <c r="AK27" s="1459"/>
      <c r="AL27" s="1459"/>
      <c r="AM27" s="1459"/>
      <c r="AN27" s="1459"/>
      <c r="AO27" s="1460"/>
      <c r="AP27" s="1458"/>
      <c r="AQ27" s="1459"/>
      <c r="AR27" s="1459"/>
      <c r="AS27" s="1459"/>
      <c r="AT27" s="1459"/>
      <c r="AU27" s="1459"/>
      <c r="AV27" s="1459"/>
      <c r="AW27" s="1459"/>
      <c r="AX27" s="1459"/>
      <c r="AY27" s="1459"/>
      <c r="AZ27" s="1459"/>
      <c r="BA27" s="1459"/>
      <c r="BB27" s="1459"/>
      <c r="BC27" s="1459"/>
      <c r="BD27" s="1459"/>
      <c r="BE27" s="1459"/>
      <c r="BF27" s="1459"/>
      <c r="BG27" s="1459"/>
      <c r="BH27" s="1460"/>
      <c r="BI27" s="1463"/>
      <c r="BJ27" s="1459"/>
      <c r="BK27" s="1459"/>
      <c r="BL27" s="1459"/>
      <c r="BM27" s="1459"/>
      <c r="BN27" s="1459"/>
      <c r="BO27" s="1459"/>
      <c r="BP27" s="1459"/>
      <c r="BQ27" s="1459"/>
      <c r="BR27" s="1459"/>
      <c r="BS27" s="1459"/>
      <c r="BT27" s="1459"/>
      <c r="BU27" s="1459"/>
      <c r="BV27" s="1459"/>
      <c r="BW27" s="1459"/>
      <c r="BX27" s="1459"/>
      <c r="BY27" s="1459"/>
      <c r="BZ27" s="1459"/>
      <c r="CA27" s="1459"/>
      <c r="CB27" s="1458"/>
      <c r="CC27" s="1459"/>
      <c r="CD27" s="1459"/>
      <c r="CE27" s="1459"/>
      <c r="CF27" s="1459"/>
      <c r="CG27" s="1459"/>
      <c r="CH27" s="1459"/>
      <c r="CI27" s="1459"/>
      <c r="CJ27" s="1459"/>
      <c r="CK27" s="1459"/>
      <c r="CL27" s="1459"/>
      <c r="CM27" s="1459"/>
      <c r="CN27" s="1459"/>
      <c r="CO27" s="1459"/>
      <c r="CP27" s="1459"/>
      <c r="CQ27" s="1459"/>
      <c r="CR27" s="1459"/>
      <c r="CS27" s="1459"/>
      <c r="CT27" s="1460"/>
      <c r="CU27" s="1508"/>
    </row>
    <row r="28" spans="1:99" s="1461" customFormat="1" ht="15.75" x14ac:dyDescent="0.25">
      <c r="A28" s="1455"/>
      <c r="B28" s="1462" t="s">
        <v>2098</v>
      </c>
      <c r="C28" s="1457"/>
      <c r="D28" s="1458"/>
      <c r="E28" s="1459"/>
      <c r="F28" s="1459"/>
      <c r="G28" s="1459"/>
      <c r="H28" s="1459"/>
      <c r="I28" s="1459"/>
      <c r="J28" s="1459"/>
      <c r="K28" s="1459"/>
      <c r="L28" s="1459"/>
      <c r="M28" s="1459"/>
      <c r="N28" s="1459"/>
      <c r="O28" s="1459"/>
      <c r="P28" s="1459"/>
      <c r="Q28" s="1459"/>
      <c r="R28" s="1459"/>
      <c r="S28" s="1459"/>
      <c r="T28" s="1459"/>
      <c r="U28" s="1459"/>
      <c r="V28" s="1460"/>
      <c r="W28" s="1458"/>
      <c r="X28" s="1459"/>
      <c r="Y28" s="1459"/>
      <c r="Z28" s="1459"/>
      <c r="AA28" s="1459"/>
      <c r="AB28" s="1459"/>
      <c r="AC28" s="1459"/>
      <c r="AD28" s="1459"/>
      <c r="AE28" s="1459"/>
      <c r="AF28" s="1459"/>
      <c r="AG28" s="1459"/>
      <c r="AH28" s="1459"/>
      <c r="AI28" s="1459"/>
      <c r="AJ28" s="1459"/>
      <c r="AK28" s="1459"/>
      <c r="AL28" s="1459"/>
      <c r="AM28" s="1459"/>
      <c r="AN28" s="1459"/>
      <c r="AO28" s="1460"/>
      <c r="AP28" s="1458"/>
      <c r="AQ28" s="1459"/>
      <c r="AR28" s="1459"/>
      <c r="AS28" s="1459"/>
      <c r="AT28" s="1459"/>
      <c r="AU28" s="1459"/>
      <c r="AV28" s="1459"/>
      <c r="AW28" s="1459"/>
      <c r="AX28" s="1459"/>
      <c r="AY28" s="1459"/>
      <c r="AZ28" s="1459"/>
      <c r="BA28" s="1459"/>
      <c r="BB28" s="1459"/>
      <c r="BC28" s="1459"/>
      <c r="BD28" s="1459"/>
      <c r="BE28" s="1459"/>
      <c r="BF28" s="1459"/>
      <c r="BG28" s="1459"/>
      <c r="BH28" s="1460"/>
      <c r="BI28" s="1463"/>
      <c r="BJ28" s="1459"/>
      <c r="BK28" s="1459"/>
      <c r="BL28" s="1459"/>
      <c r="BM28" s="1459"/>
      <c r="BN28" s="1459"/>
      <c r="BO28" s="1459"/>
      <c r="BP28" s="1459"/>
      <c r="BQ28" s="1459"/>
      <c r="BR28" s="1459"/>
      <c r="BS28" s="1459"/>
      <c r="BT28" s="1459"/>
      <c r="BU28" s="1459"/>
      <c r="BV28" s="1459"/>
      <c r="BW28" s="1459"/>
      <c r="BX28" s="1459"/>
      <c r="BY28" s="1459"/>
      <c r="BZ28" s="1459"/>
      <c r="CA28" s="1459"/>
      <c r="CB28" s="1458"/>
      <c r="CC28" s="1459"/>
      <c r="CD28" s="1459"/>
      <c r="CE28" s="1459"/>
      <c r="CF28" s="1459"/>
      <c r="CG28" s="1459"/>
      <c r="CH28" s="1459"/>
      <c r="CI28" s="1459"/>
      <c r="CJ28" s="1459"/>
      <c r="CK28" s="1459"/>
      <c r="CL28" s="1459"/>
      <c r="CM28" s="1459"/>
      <c r="CN28" s="1459"/>
      <c r="CO28" s="1459"/>
      <c r="CP28" s="1459"/>
      <c r="CQ28" s="1459"/>
      <c r="CR28" s="1459"/>
      <c r="CS28" s="1459"/>
      <c r="CT28" s="1460"/>
      <c r="CU28" s="1508"/>
    </row>
    <row r="29" spans="1:99" s="1461" customFormat="1" ht="15.75" x14ac:dyDescent="0.25">
      <c r="A29" s="1455"/>
      <c r="B29" s="1462" t="s">
        <v>2099</v>
      </c>
      <c r="C29" s="1457"/>
      <c r="D29" s="1458"/>
      <c r="E29" s="1459"/>
      <c r="F29" s="1459"/>
      <c r="G29" s="1459"/>
      <c r="H29" s="1459"/>
      <c r="I29" s="1459"/>
      <c r="J29" s="1459"/>
      <c r="K29" s="1459"/>
      <c r="L29" s="1459"/>
      <c r="M29" s="1459"/>
      <c r="N29" s="1459"/>
      <c r="O29" s="1459"/>
      <c r="P29" s="1459"/>
      <c r="Q29" s="1459"/>
      <c r="R29" s="1459"/>
      <c r="S29" s="1459"/>
      <c r="T29" s="1459"/>
      <c r="U29" s="1459"/>
      <c r="V29" s="1460"/>
      <c r="W29" s="1458"/>
      <c r="X29" s="1459"/>
      <c r="Y29" s="1459"/>
      <c r="Z29" s="1459"/>
      <c r="AA29" s="1459"/>
      <c r="AB29" s="1459"/>
      <c r="AC29" s="1459"/>
      <c r="AD29" s="1459"/>
      <c r="AE29" s="1459"/>
      <c r="AF29" s="1459"/>
      <c r="AG29" s="1459"/>
      <c r="AH29" s="1459"/>
      <c r="AI29" s="1459"/>
      <c r="AJ29" s="1459"/>
      <c r="AK29" s="1459"/>
      <c r="AL29" s="1459"/>
      <c r="AM29" s="1459"/>
      <c r="AN29" s="1459"/>
      <c r="AO29" s="1460"/>
      <c r="AP29" s="1458"/>
      <c r="AQ29" s="1459"/>
      <c r="AR29" s="1459"/>
      <c r="AS29" s="1459"/>
      <c r="AT29" s="1459"/>
      <c r="AU29" s="1459"/>
      <c r="AV29" s="1459"/>
      <c r="AW29" s="1459"/>
      <c r="AX29" s="1459"/>
      <c r="AY29" s="1459"/>
      <c r="AZ29" s="1459"/>
      <c r="BA29" s="1459"/>
      <c r="BB29" s="1459"/>
      <c r="BC29" s="1459"/>
      <c r="BD29" s="1459"/>
      <c r="BE29" s="1459"/>
      <c r="BF29" s="1459"/>
      <c r="BG29" s="1459"/>
      <c r="BH29" s="1460"/>
      <c r="BI29" s="1463"/>
      <c r="BJ29" s="1459"/>
      <c r="BK29" s="1459"/>
      <c r="BL29" s="1459"/>
      <c r="BM29" s="1459"/>
      <c r="BN29" s="1459"/>
      <c r="BO29" s="1459"/>
      <c r="BP29" s="1459"/>
      <c r="BQ29" s="1459"/>
      <c r="BR29" s="1459"/>
      <c r="BS29" s="1459"/>
      <c r="BT29" s="1459"/>
      <c r="BU29" s="1459"/>
      <c r="BV29" s="1459"/>
      <c r="BW29" s="1459"/>
      <c r="BX29" s="1459"/>
      <c r="BY29" s="1459"/>
      <c r="BZ29" s="1459"/>
      <c r="CA29" s="1459"/>
      <c r="CB29" s="1458"/>
      <c r="CC29" s="1459"/>
      <c r="CD29" s="1459"/>
      <c r="CE29" s="1459"/>
      <c r="CF29" s="1459"/>
      <c r="CG29" s="1459"/>
      <c r="CH29" s="1459"/>
      <c r="CI29" s="1459"/>
      <c r="CJ29" s="1459"/>
      <c r="CK29" s="1459"/>
      <c r="CL29" s="1459"/>
      <c r="CM29" s="1459"/>
      <c r="CN29" s="1459"/>
      <c r="CO29" s="1459"/>
      <c r="CP29" s="1459"/>
      <c r="CQ29" s="1459"/>
      <c r="CR29" s="1459"/>
      <c r="CS29" s="1459"/>
      <c r="CT29" s="1460"/>
      <c r="CU29" s="1508"/>
    </row>
    <row r="30" spans="1:99" s="1461" customFormat="1" ht="15.75" x14ac:dyDescent="0.25">
      <c r="A30" s="1455"/>
      <c r="B30" s="1456" t="s">
        <v>2100</v>
      </c>
      <c r="C30" s="1457"/>
      <c r="D30" s="1458"/>
      <c r="E30" s="1459"/>
      <c r="F30" s="1459"/>
      <c r="G30" s="1459"/>
      <c r="H30" s="1459"/>
      <c r="I30" s="1459"/>
      <c r="J30" s="1459"/>
      <c r="K30" s="1459"/>
      <c r="L30" s="1459"/>
      <c r="M30" s="1459"/>
      <c r="N30" s="1459"/>
      <c r="O30" s="1459"/>
      <c r="P30" s="1459"/>
      <c r="Q30" s="1459"/>
      <c r="R30" s="1459"/>
      <c r="S30" s="1459"/>
      <c r="T30" s="1459"/>
      <c r="U30" s="1459"/>
      <c r="V30" s="1460"/>
      <c r="W30" s="1458"/>
      <c r="X30" s="1459"/>
      <c r="Y30" s="1459"/>
      <c r="Z30" s="1459"/>
      <c r="AA30" s="1459"/>
      <c r="AB30" s="1459"/>
      <c r="AC30" s="1459"/>
      <c r="AD30" s="1459"/>
      <c r="AE30" s="1459"/>
      <c r="AF30" s="1459"/>
      <c r="AG30" s="1459"/>
      <c r="AH30" s="1459"/>
      <c r="AI30" s="1459"/>
      <c r="AJ30" s="1459"/>
      <c r="AK30" s="1459"/>
      <c r="AL30" s="1459"/>
      <c r="AM30" s="1459"/>
      <c r="AN30" s="1459"/>
      <c r="AO30" s="1460"/>
      <c r="AP30" s="1458"/>
      <c r="AQ30" s="1459"/>
      <c r="AR30" s="1459"/>
      <c r="AS30" s="1459"/>
      <c r="AT30" s="1459"/>
      <c r="AU30" s="1459"/>
      <c r="AV30" s="1459"/>
      <c r="AW30" s="1459"/>
      <c r="AX30" s="1459"/>
      <c r="AY30" s="1459"/>
      <c r="AZ30" s="1459"/>
      <c r="BA30" s="1459"/>
      <c r="BB30" s="1459"/>
      <c r="BC30" s="1459"/>
      <c r="BD30" s="1459"/>
      <c r="BE30" s="1459"/>
      <c r="BF30" s="1459"/>
      <c r="BG30" s="1459"/>
      <c r="BH30" s="1460"/>
      <c r="BI30" s="1458"/>
      <c r="BJ30" s="1459"/>
      <c r="BK30" s="1459"/>
      <c r="BL30" s="1459"/>
      <c r="BM30" s="1459"/>
      <c r="BN30" s="1459"/>
      <c r="BO30" s="1459"/>
      <c r="BP30" s="1459"/>
      <c r="BQ30" s="1459"/>
      <c r="BR30" s="1459"/>
      <c r="BS30" s="1459"/>
      <c r="BT30" s="1459"/>
      <c r="BU30" s="1459"/>
      <c r="BV30" s="1459"/>
      <c r="BW30" s="1459"/>
      <c r="BX30" s="1459"/>
      <c r="BY30" s="1459"/>
      <c r="BZ30" s="1459"/>
      <c r="CA30" s="1460"/>
      <c r="CB30" s="1458"/>
      <c r="CC30" s="1459"/>
      <c r="CD30" s="1459"/>
      <c r="CE30" s="1459"/>
      <c r="CF30" s="1459"/>
      <c r="CG30" s="1459"/>
      <c r="CH30" s="1459"/>
      <c r="CI30" s="1459"/>
      <c r="CJ30" s="1459"/>
      <c r="CK30" s="1459"/>
      <c r="CL30" s="1459"/>
      <c r="CM30" s="1459"/>
      <c r="CN30" s="1459"/>
      <c r="CO30" s="1459"/>
      <c r="CP30" s="1459"/>
      <c r="CQ30" s="1459"/>
      <c r="CR30" s="1459"/>
      <c r="CS30" s="1459"/>
      <c r="CT30" s="1460"/>
      <c r="CU30" s="1508"/>
    </row>
    <row r="31" spans="1:99" s="1461" customFormat="1" ht="15.75" x14ac:dyDescent="0.25">
      <c r="A31" s="1455"/>
      <c r="B31" s="1456" t="s">
        <v>1235</v>
      </c>
      <c r="C31" s="1478"/>
      <c r="D31" s="1463"/>
      <c r="E31" s="1464"/>
      <c r="F31" s="1464"/>
      <c r="G31" s="1464"/>
      <c r="H31" s="1464"/>
      <c r="I31" s="1464"/>
      <c r="J31" s="1464"/>
      <c r="K31" s="1464"/>
      <c r="L31" s="1464"/>
      <c r="M31" s="1464"/>
      <c r="N31" s="1464"/>
      <c r="O31" s="1464"/>
      <c r="P31" s="1464"/>
      <c r="Q31" s="1464"/>
      <c r="R31" s="1464"/>
      <c r="S31" s="1464"/>
      <c r="T31" s="1464"/>
      <c r="U31" s="1464"/>
      <c r="V31" s="1465"/>
      <c r="W31" s="1463"/>
      <c r="X31" s="1464"/>
      <c r="Y31" s="1464"/>
      <c r="Z31" s="1464"/>
      <c r="AA31" s="1464"/>
      <c r="AB31" s="1464"/>
      <c r="AC31" s="1464"/>
      <c r="AD31" s="1464"/>
      <c r="AE31" s="1464"/>
      <c r="AF31" s="1464"/>
      <c r="AG31" s="1464"/>
      <c r="AH31" s="1464"/>
      <c r="AI31" s="1464"/>
      <c r="AJ31" s="1464"/>
      <c r="AK31" s="1464"/>
      <c r="AL31" s="1464"/>
      <c r="AM31" s="1464"/>
      <c r="AN31" s="1464"/>
      <c r="AO31" s="1465"/>
      <c r="AP31" s="1463"/>
      <c r="AQ31" s="1464"/>
      <c r="AR31" s="1464"/>
      <c r="AS31" s="1464"/>
      <c r="AT31" s="1464"/>
      <c r="AU31" s="1464"/>
      <c r="AV31" s="1464"/>
      <c r="AW31" s="1464"/>
      <c r="AX31" s="1464"/>
      <c r="AY31" s="1464"/>
      <c r="AZ31" s="1464"/>
      <c r="BA31" s="1464"/>
      <c r="BB31" s="1464"/>
      <c r="BC31" s="1464"/>
      <c r="BD31" s="1464"/>
      <c r="BE31" s="1464"/>
      <c r="BF31" s="1464"/>
      <c r="BG31" s="1464"/>
      <c r="BH31" s="1465"/>
      <c r="BI31" s="1463"/>
      <c r="BJ31" s="1464"/>
      <c r="BK31" s="1464"/>
      <c r="BL31" s="1464"/>
      <c r="BM31" s="1464"/>
      <c r="BN31" s="1464"/>
      <c r="BO31" s="1464"/>
      <c r="BP31" s="1464"/>
      <c r="BQ31" s="1464"/>
      <c r="BR31" s="1464"/>
      <c r="BS31" s="1464"/>
      <c r="BT31" s="1464"/>
      <c r="BU31" s="1464"/>
      <c r="BV31" s="1464"/>
      <c r="BW31" s="1464"/>
      <c r="BX31" s="1464"/>
      <c r="BY31" s="1464"/>
      <c r="BZ31" s="1464"/>
      <c r="CA31" s="1465"/>
      <c r="CB31" s="1463"/>
      <c r="CC31" s="1464"/>
      <c r="CD31" s="1464"/>
      <c r="CE31" s="1464"/>
      <c r="CF31" s="1464"/>
      <c r="CG31" s="1464"/>
      <c r="CH31" s="1464"/>
      <c r="CI31" s="1464"/>
      <c r="CJ31" s="1464"/>
      <c r="CK31" s="1464"/>
      <c r="CL31" s="1464"/>
      <c r="CM31" s="1464"/>
      <c r="CN31" s="1464"/>
      <c r="CO31" s="1464"/>
      <c r="CP31" s="1464"/>
      <c r="CQ31" s="1464"/>
      <c r="CR31" s="1464"/>
      <c r="CS31" s="1464"/>
      <c r="CT31" s="1465"/>
      <c r="CU31" s="1508"/>
    </row>
    <row r="32" spans="1:99" s="1461" customFormat="1" ht="16.5" thickBot="1" x14ac:dyDescent="0.3">
      <c r="A32" s="1455"/>
      <c r="B32" s="1479" t="s">
        <v>2109</v>
      </c>
      <c r="C32" s="1480">
        <f>SUM(C22,C23,C24,C25,C26,C27,C30,C31)</f>
        <v>0</v>
      </c>
      <c r="D32" s="1480">
        <f t="shared" ref="D32:BO32" si="2">SUM(D22,D23,D24,D25,D26,D27,D30,D31)</f>
        <v>0</v>
      </c>
      <c r="E32" s="1480">
        <f t="shared" si="2"/>
        <v>0</v>
      </c>
      <c r="F32" s="1480">
        <f t="shared" si="2"/>
        <v>0</v>
      </c>
      <c r="G32" s="1480">
        <f t="shared" si="2"/>
        <v>0</v>
      </c>
      <c r="H32" s="1480">
        <f t="shared" si="2"/>
        <v>0</v>
      </c>
      <c r="I32" s="1480">
        <f t="shared" si="2"/>
        <v>0</v>
      </c>
      <c r="J32" s="1480">
        <f t="shared" si="2"/>
        <v>0</v>
      </c>
      <c r="K32" s="1480">
        <f t="shared" si="2"/>
        <v>0</v>
      </c>
      <c r="L32" s="1480">
        <f t="shared" si="2"/>
        <v>0</v>
      </c>
      <c r="M32" s="1480">
        <f t="shared" si="2"/>
        <v>0</v>
      </c>
      <c r="N32" s="1480">
        <f t="shared" si="2"/>
        <v>0</v>
      </c>
      <c r="O32" s="1480">
        <f t="shared" si="2"/>
        <v>0</v>
      </c>
      <c r="P32" s="1480">
        <f t="shared" si="2"/>
        <v>0</v>
      </c>
      <c r="Q32" s="1480">
        <f t="shared" si="2"/>
        <v>0</v>
      </c>
      <c r="R32" s="1480">
        <f t="shared" si="2"/>
        <v>0</v>
      </c>
      <c r="S32" s="1480">
        <f t="shared" si="2"/>
        <v>0</v>
      </c>
      <c r="T32" s="1480">
        <f t="shared" si="2"/>
        <v>0</v>
      </c>
      <c r="U32" s="1480">
        <f t="shared" si="2"/>
        <v>0</v>
      </c>
      <c r="V32" s="1480">
        <f t="shared" si="2"/>
        <v>0</v>
      </c>
      <c r="W32" s="1480">
        <f t="shared" si="2"/>
        <v>0</v>
      </c>
      <c r="X32" s="1480">
        <f t="shared" si="2"/>
        <v>0</v>
      </c>
      <c r="Y32" s="1480">
        <f t="shared" si="2"/>
        <v>0</v>
      </c>
      <c r="Z32" s="1480">
        <f t="shared" si="2"/>
        <v>0</v>
      </c>
      <c r="AA32" s="1480">
        <f t="shared" si="2"/>
        <v>0</v>
      </c>
      <c r="AB32" s="1480">
        <f t="shared" si="2"/>
        <v>0</v>
      </c>
      <c r="AC32" s="1480">
        <f t="shared" si="2"/>
        <v>0</v>
      </c>
      <c r="AD32" s="1480">
        <f t="shared" si="2"/>
        <v>0</v>
      </c>
      <c r="AE32" s="1480">
        <f t="shared" si="2"/>
        <v>0</v>
      </c>
      <c r="AF32" s="1480">
        <f t="shared" si="2"/>
        <v>0</v>
      </c>
      <c r="AG32" s="1480">
        <f t="shared" si="2"/>
        <v>0</v>
      </c>
      <c r="AH32" s="1480">
        <f t="shared" si="2"/>
        <v>0</v>
      </c>
      <c r="AI32" s="1480">
        <f t="shared" si="2"/>
        <v>0</v>
      </c>
      <c r="AJ32" s="1480">
        <f t="shared" si="2"/>
        <v>0</v>
      </c>
      <c r="AK32" s="1480">
        <f t="shared" si="2"/>
        <v>0</v>
      </c>
      <c r="AL32" s="1480">
        <f t="shared" si="2"/>
        <v>0</v>
      </c>
      <c r="AM32" s="1480">
        <f t="shared" si="2"/>
        <v>0</v>
      </c>
      <c r="AN32" s="1480">
        <f t="shared" si="2"/>
        <v>0</v>
      </c>
      <c r="AO32" s="1480">
        <f t="shared" si="2"/>
        <v>0</v>
      </c>
      <c r="AP32" s="1480">
        <f t="shared" si="2"/>
        <v>0</v>
      </c>
      <c r="AQ32" s="1480">
        <f t="shared" si="2"/>
        <v>0</v>
      </c>
      <c r="AR32" s="1480">
        <f t="shared" si="2"/>
        <v>0</v>
      </c>
      <c r="AS32" s="1480">
        <f t="shared" si="2"/>
        <v>0</v>
      </c>
      <c r="AT32" s="1480">
        <f t="shared" si="2"/>
        <v>0</v>
      </c>
      <c r="AU32" s="1480">
        <f t="shared" si="2"/>
        <v>0</v>
      </c>
      <c r="AV32" s="1480">
        <f t="shared" si="2"/>
        <v>0</v>
      </c>
      <c r="AW32" s="1480">
        <f t="shared" si="2"/>
        <v>0</v>
      </c>
      <c r="AX32" s="1480">
        <f t="shared" si="2"/>
        <v>0</v>
      </c>
      <c r="AY32" s="1480">
        <f t="shared" si="2"/>
        <v>0</v>
      </c>
      <c r="AZ32" s="1480">
        <f t="shared" si="2"/>
        <v>0</v>
      </c>
      <c r="BA32" s="1480">
        <f t="shared" si="2"/>
        <v>0</v>
      </c>
      <c r="BB32" s="1480">
        <f t="shared" si="2"/>
        <v>0</v>
      </c>
      <c r="BC32" s="1480">
        <f t="shared" si="2"/>
        <v>0</v>
      </c>
      <c r="BD32" s="1480">
        <f t="shared" si="2"/>
        <v>0</v>
      </c>
      <c r="BE32" s="1480">
        <f t="shared" si="2"/>
        <v>0</v>
      </c>
      <c r="BF32" s="1480">
        <f t="shared" si="2"/>
        <v>0</v>
      </c>
      <c r="BG32" s="1480">
        <f t="shared" si="2"/>
        <v>0</v>
      </c>
      <c r="BH32" s="1480">
        <f t="shared" si="2"/>
        <v>0</v>
      </c>
      <c r="BI32" s="1480">
        <f t="shared" si="2"/>
        <v>0</v>
      </c>
      <c r="BJ32" s="1480">
        <f t="shared" si="2"/>
        <v>0</v>
      </c>
      <c r="BK32" s="1480">
        <f t="shared" si="2"/>
        <v>0</v>
      </c>
      <c r="BL32" s="1480">
        <f t="shared" si="2"/>
        <v>0</v>
      </c>
      <c r="BM32" s="1480">
        <f t="shared" si="2"/>
        <v>0</v>
      </c>
      <c r="BN32" s="1480">
        <f t="shared" si="2"/>
        <v>0</v>
      </c>
      <c r="BO32" s="1480">
        <f t="shared" si="2"/>
        <v>0</v>
      </c>
      <c r="BP32" s="1480">
        <f t="shared" ref="BP32:CT32" si="3">SUM(BP22,BP23,BP24,BP25,BP26,BP27,BP30,BP31)</f>
        <v>0</v>
      </c>
      <c r="BQ32" s="1480">
        <f t="shared" si="3"/>
        <v>0</v>
      </c>
      <c r="BR32" s="1480">
        <f t="shared" si="3"/>
        <v>0</v>
      </c>
      <c r="BS32" s="1480">
        <f t="shared" si="3"/>
        <v>0</v>
      </c>
      <c r="BT32" s="1480">
        <f t="shared" si="3"/>
        <v>0</v>
      </c>
      <c r="BU32" s="1480">
        <f t="shared" si="3"/>
        <v>0</v>
      </c>
      <c r="BV32" s="1480">
        <f t="shared" si="3"/>
        <v>0</v>
      </c>
      <c r="BW32" s="1480">
        <f t="shared" si="3"/>
        <v>0</v>
      </c>
      <c r="BX32" s="1480">
        <f t="shared" si="3"/>
        <v>0</v>
      </c>
      <c r="BY32" s="1480">
        <f t="shared" si="3"/>
        <v>0</v>
      </c>
      <c r="BZ32" s="1480">
        <f t="shared" si="3"/>
        <v>0</v>
      </c>
      <c r="CA32" s="1480">
        <f t="shared" si="3"/>
        <v>0</v>
      </c>
      <c r="CB32" s="1480">
        <f t="shared" si="3"/>
        <v>0</v>
      </c>
      <c r="CC32" s="1480">
        <f t="shared" si="3"/>
        <v>0</v>
      </c>
      <c r="CD32" s="1480">
        <f t="shared" si="3"/>
        <v>0</v>
      </c>
      <c r="CE32" s="1480">
        <f t="shared" si="3"/>
        <v>0</v>
      </c>
      <c r="CF32" s="1480">
        <f t="shared" si="3"/>
        <v>0</v>
      </c>
      <c r="CG32" s="1480">
        <f t="shared" si="3"/>
        <v>0</v>
      </c>
      <c r="CH32" s="1480">
        <f t="shared" si="3"/>
        <v>0</v>
      </c>
      <c r="CI32" s="1480">
        <f t="shared" si="3"/>
        <v>0</v>
      </c>
      <c r="CJ32" s="1480">
        <f t="shared" si="3"/>
        <v>0</v>
      </c>
      <c r="CK32" s="1480">
        <f t="shared" si="3"/>
        <v>0</v>
      </c>
      <c r="CL32" s="1480">
        <f t="shared" si="3"/>
        <v>0</v>
      </c>
      <c r="CM32" s="1480">
        <f t="shared" si="3"/>
        <v>0</v>
      </c>
      <c r="CN32" s="1480">
        <f t="shared" si="3"/>
        <v>0</v>
      </c>
      <c r="CO32" s="1480">
        <f t="shared" si="3"/>
        <v>0</v>
      </c>
      <c r="CP32" s="1480">
        <f t="shared" si="3"/>
        <v>0</v>
      </c>
      <c r="CQ32" s="1480">
        <f t="shared" si="3"/>
        <v>0</v>
      </c>
      <c r="CR32" s="1480">
        <f t="shared" si="3"/>
        <v>0</v>
      </c>
      <c r="CS32" s="1480">
        <f t="shared" si="3"/>
        <v>0</v>
      </c>
      <c r="CT32" s="1480">
        <f t="shared" si="3"/>
        <v>0</v>
      </c>
      <c r="CU32" s="1508"/>
    </row>
    <row r="33" spans="1:99" s="1461" customFormat="1" ht="15.75" x14ac:dyDescent="0.25">
      <c r="A33" s="1455"/>
      <c r="B33" s="1468" t="s">
        <v>2110</v>
      </c>
      <c r="C33" s="1469"/>
      <c r="D33" s="1470"/>
      <c r="E33" s="1471"/>
      <c r="F33" s="1471"/>
      <c r="G33" s="1471"/>
      <c r="H33" s="1471"/>
      <c r="I33" s="1471"/>
      <c r="J33" s="1471"/>
      <c r="K33" s="1471"/>
      <c r="L33" s="1471"/>
      <c r="M33" s="1471"/>
      <c r="N33" s="1471"/>
      <c r="O33" s="1471"/>
      <c r="P33" s="1471"/>
      <c r="Q33" s="1471"/>
      <c r="R33" s="1471"/>
      <c r="S33" s="1471"/>
      <c r="T33" s="1471"/>
      <c r="U33" s="1471"/>
      <c r="V33" s="1472"/>
      <c r="W33" s="1470"/>
      <c r="X33" s="1471"/>
      <c r="Y33" s="1471"/>
      <c r="Z33" s="1471"/>
      <c r="AA33" s="1471"/>
      <c r="AB33" s="1471"/>
      <c r="AC33" s="1471"/>
      <c r="AD33" s="1471"/>
      <c r="AE33" s="1471"/>
      <c r="AF33" s="1471"/>
      <c r="AG33" s="1471"/>
      <c r="AH33" s="1471"/>
      <c r="AI33" s="1471"/>
      <c r="AJ33" s="1471"/>
      <c r="AK33" s="1471"/>
      <c r="AL33" s="1471"/>
      <c r="AM33" s="1471"/>
      <c r="AN33" s="1471"/>
      <c r="AO33" s="1472"/>
      <c r="AP33" s="1470"/>
      <c r="AQ33" s="1471"/>
      <c r="AR33" s="1471"/>
      <c r="AS33" s="1471"/>
      <c r="AT33" s="1471"/>
      <c r="AU33" s="1471"/>
      <c r="AV33" s="1471"/>
      <c r="AW33" s="1471"/>
      <c r="AX33" s="1471"/>
      <c r="AY33" s="1471"/>
      <c r="AZ33" s="1471"/>
      <c r="BA33" s="1471"/>
      <c r="BB33" s="1471"/>
      <c r="BC33" s="1471"/>
      <c r="BD33" s="1471"/>
      <c r="BE33" s="1471"/>
      <c r="BF33" s="1471"/>
      <c r="BG33" s="1471"/>
      <c r="BH33" s="1472"/>
      <c r="BI33" s="1470"/>
      <c r="BJ33" s="1471"/>
      <c r="BK33" s="1471"/>
      <c r="BL33" s="1471"/>
      <c r="BM33" s="1471"/>
      <c r="BN33" s="1471"/>
      <c r="BO33" s="1471"/>
      <c r="BP33" s="1471"/>
      <c r="BQ33" s="1471"/>
      <c r="BR33" s="1471"/>
      <c r="BS33" s="1471"/>
      <c r="BT33" s="1471"/>
      <c r="BU33" s="1471"/>
      <c r="BV33" s="1471"/>
      <c r="BW33" s="1471"/>
      <c r="BX33" s="1471"/>
      <c r="BY33" s="1471"/>
      <c r="BZ33" s="1471"/>
      <c r="CA33" s="1472"/>
      <c r="CB33" s="1470"/>
      <c r="CC33" s="1471"/>
      <c r="CD33" s="1471"/>
      <c r="CE33" s="1471"/>
      <c r="CF33" s="1471"/>
      <c r="CG33" s="1471"/>
      <c r="CH33" s="1471"/>
      <c r="CI33" s="1471"/>
      <c r="CJ33" s="1471"/>
      <c r="CK33" s="1471"/>
      <c r="CL33" s="1471"/>
      <c r="CM33" s="1471"/>
      <c r="CN33" s="1471"/>
      <c r="CO33" s="1471"/>
      <c r="CP33" s="1471"/>
      <c r="CQ33" s="1471"/>
      <c r="CR33" s="1471"/>
      <c r="CS33" s="1471"/>
      <c r="CT33" s="1472"/>
      <c r="CU33" s="1508"/>
    </row>
    <row r="34" spans="1:99" s="1461" customFormat="1" ht="16.5" thickBot="1" x14ac:dyDescent="0.3">
      <c r="A34" s="1455"/>
      <c r="B34" s="1479" t="s">
        <v>2111</v>
      </c>
      <c r="C34" s="1481">
        <f>C19-C32</f>
        <v>0</v>
      </c>
      <c r="D34" s="1482">
        <f t="shared" ref="D34:BO34" si="4">D19-D32</f>
        <v>0</v>
      </c>
      <c r="E34" s="1483">
        <f t="shared" si="4"/>
        <v>0</v>
      </c>
      <c r="F34" s="1483">
        <f t="shared" si="4"/>
        <v>0</v>
      </c>
      <c r="G34" s="1483">
        <f t="shared" si="4"/>
        <v>0</v>
      </c>
      <c r="H34" s="1483">
        <f t="shared" si="4"/>
        <v>0</v>
      </c>
      <c r="I34" s="1483">
        <f t="shared" si="4"/>
        <v>0</v>
      </c>
      <c r="J34" s="1483">
        <f t="shared" si="4"/>
        <v>0</v>
      </c>
      <c r="K34" s="1483">
        <f t="shared" si="4"/>
        <v>0</v>
      </c>
      <c r="L34" s="1483">
        <f t="shared" si="4"/>
        <v>0</v>
      </c>
      <c r="M34" s="1483">
        <f t="shared" si="4"/>
        <v>0</v>
      </c>
      <c r="N34" s="1483">
        <f t="shared" si="4"/>
        <v>0</v>
      </c>
      <c r="O34" s="1483">
        <f t="shared" si="4"/>
        <v>0</v>
      </c>
      <c r="P34" s="1483">
        <f t="shared" si="4"/>
        <v>0</v>
      </c>
      <c r="Q34" s="1483">
        <f t="shared" si="4"/>
        <v>0</v>
      </c>
      <c r="R34" s="1483">
        <f t="shared" si="4"/>
        <v>0</v>
      </c>
      <c r="S34" s="1483">
        <f t="shared" si="4"/>
        <v>0</v>
      </c>
      <c r="T34" s="1483">
        <f t="shared" si="4"/>
        <v>0</v>
      </c>
      <c r="U34" s="1483">
        <f t="shared" si="4"/>
        <v>0</v>
      </c>
      <c r="V34" s="1484">
        <f t="shared" si="4"/>
        <v>0</v>
      </c>
      <c r="W34" s="1482">
        <f t="shared" si="4"/>
        <v>0</v>
      </c>
      <c r="X34" s="1483">
        <f t="shared" si="4"/>
        <v>0</v>
      </c>
      <c r="Y34" s="1483">
        <f t="shared" si="4"/>
        <v>0</v>
      </c>
      <c r="Z34" s="1483">
        <f t="shared" si="4"/>
        <v>0</v>
      </c>
      <c r="AA34" s="1483">
        <f t="shared" si="4"/>
        <v>0</v>
      </c>
      <c r="AB34" s="1483">
        <f t="shared" si="4"/>
        <v>0</v>
      </c>
      <c r="AC34" s="1483">
        <f t="shared" si="4"/>
        <v>0</v>
      </c>
      <c r="AD34" s="1483">
        <f t="shared" si="4"/>
        <v>0</v>
      </c>
      <c r="AE34" s="1483">
        <f t="shared" si="4"/>
        <v>0</v>
      </c>
      <c r="AF34" s="1483">
        <f t="shared" si="4"/>
        <v>0</v>
      </c>
      <c r="AG34" s="1483">
        <f t="shared" si="4"/>
        <v>0</v>
      </c>
      <c r="AH34" s="1483">
        <f t="shared" si="4"/>
        <v>0</v>
      </c>
      <c r="AI34" s="1483">
        <f t="shared" si="4"/>
        <v>0</v>
      </c>
      <c r="AJ34" s="1483">
        <f t="shared" si="4"/>
        <v>0</v>
      </c>
      <c r="AK34" s="1483">
        <f t="shared" si="4"/>
        <v>0</v>
      </c>
      <c r="AL34" s="1483">
        <f t="shared" si="4"/>
        <v>0</v>
      </c>
      <c r="AM34" s="1483">
        <f t="shared" si="4"/>
        <v>0</v>
      </c>
      <c r="AN34" s="1483">
        <f t="shared" si="4"/>
        <v>0</v>
      </c>
      <c r="AO34" s="1484">
        <f t="shared" si="4"/>
        <v>0</v>
      </c>
      <c r="AP34" s="1482">
        <f t="shared" si="4"/>
        <v>0</v>
      </c>
      <c r="AQ34" s="1483">
        <f t="shared" si="4"/>
        <v>0</v>
      </c>
      <c r="AR34" s="1483">
        <f t="shared" si="4"/>
        <v>0</v>
      </c>
      <c r="AS34" s="1483">
        <f t="shared" si="4"/>
        <v>0</v>
      </c>
      <c r="AT34" s="1483">
        <f t="shared" si="4"/>
        <v>0</v>
      </c>
      <c r="AU34" s="1483">
        <f t="shared" si="4"/>
        <v>0</v>
      </c>
      <c r="AV34" s="1483">
        <f t="shared" si="4"/>
        <v>0</v>
      </c>
      <c r="AW34" s="1483">
        <f t="shared" si="4"/>
        <v>0</v>
      </c>
      <c r="AX34" s="1483">
        <f t="shared" si="4"/>
        <v>0</v>
      </c>
      <c r="AY34" s="1483">
        <f t="shared" si="4"/>
        <v>0</v>
      </c>
      <c r="AZ34" s="1483">
        <f t="shared" si="4"/>
        <v>0</v>
      </c>
      <c r="BA34" s="1483">
        <f t="shared" si="4"/>
        <v>0</v>
      </c>
      <c r="BB34" s="1483">
        <f t="shared" si="4"/>
        <v>0</v>
      </c>
      <c r="BC34" s="1483">
        <f t="shared" si="4"/>
        <v>0</v>
      </c>
      <c r="BD34" s="1483">
        <f t="shared" si="4"/>
        <v>0</v>
      </c>
      <c r="BE34" s="1483">
        <f t="shared" si="4"/>
        <v>0</v>
      </c>
      <c r="BF34" s="1483">
        <f t="shared" si="4"/>
        <v>0</v>
      </c>
      <c r="BG34" s="1483">
        <f t="shared" si="4"/>
        <v>0</v>
      </c>
      <c r="BH34" s="1484">
        <f t="shared" si="4"/>
        <v>0</v>
      </c>
      <c r="BI34" s="1482">
        <f t="shared" si="4"/>
        <v>0</v>
      </c>
      <c r="BJ34" s="1483">
        <f t="shared" si="4"/>
        <v>0</v>
      </c>
      <c r="BK34" s="1483">
        <f t="shared" si="4"/>
        <v>0</v>
      </c>
      <c r="BL34" s="1483">
        <f t="shared" si="4"/>
        <v>0</v>
      </c>
      <c r="BM34" s="1483">
        <f t="shared" si="4"/>
        <v>0</v>
      </c>
      <c r="BN34" s="1483">
        <f t="shared" si="4"/>
        <v>0</v>
      </c>
      <c r="BO34" s="1483">
        <f t="shared" si="4"/>
        <v>0</v>
      </c>
      <c r="BP34" s="1483">
        <f t="shared" ref="BP34:CT34" si="5">BP19-BP32</f>
        <v>0</v>
      </c>
      <c r="BQ34" s="1483">
        <f t="shared" si="5"/>
        <v>0</v>
      </c>
      <c r="BR34" s="1483">
        <f t="shared" si="5"/>
        <v>0</v>
      </c>
      <c r="BS34" s="1483">
        <f t="shared" si="5"/>
        <v>0</v>
      </c>
      <c r="BT34" s="1483">
        <f t="shared" si="5"/>
        <v>0</v>
      </c>
      <c r="BU34" s="1483">
        <f t="shared" si="5"/>
        <v>0</v>
      </c>
      <c r="BV34" s="1483">
        <f t="shared" si="5"/>
        <v>0</v>
      </c>
      <c r="BW34" s="1483">
        <f t="shared" si="5"/>
        <v>0</v>
      </c>
      <c r="BX34" s="1483">
        <f t="shared" si="5"/>
        <v>0</v>
      </c>
      <c r="BY34" s="1483">
        <f t="shared" si="5"/>
        <v>0</v>
      </c>
      <c r="BZ34" s="1483">
        <f t="shared" si="5"/>
        <v>0</v>
      </c>
      <c r="CA34" s="1484">
        <f t="shared" si="5"/>
        <v>0</v>
      </c>
      <c r="CB34" s="1482">
        <f t="shared" si="5"/>
        <v>0</v>
      </c>
      <c r="CC34" s="1483">
        <f t="shared" si="5"/>
        <v>0</v>
      </c>
      <c r="CD34" s="1483">
        <f t="shared" si="5"/>
        <v>0</v>
      </c>
      <c r="CE34" s="1483">
        <f t="shared" si="5"/>
        <v>0</v>
      </c>
      <c r="CF34" s="1483">
        <f t="shared" si="5"/>
        <v>0</v>
      </c>
      <c r="CG34" s="1483">
        <f t="shared" si="5"/>
        <v>0</v>
      </c>
      <c r="CH34" s="1483">
        <f t="shared" si="5"/>
        <v>0</v>
      </c>
      <c r="CI34" s="1483">
        <f t="shared" si="5"/>
        <v>0</v>
      </c>
      <c r="CJ34" s="1483">
        <f t="shared" si="5"/>
        <v>0</v>
      </c>
      <c r="CK34" s="1483">
        <f t="shared" si="5"/>
        <v>0</v>
      </c>
      <c r="CL34" s="1483">
        <f t="shared" si="5"/>
        <v>0</v>
      </c>
      <c r="CM34" s="1483">
        <f t="shared" si="5"/>
        <v>0</v>
      </c>
      <c r="CN34" s="1483">
        <f t="shared" si="5"/>
        <v>0</v>
      </c>
      <c r="CO34" s="1483">
        <f t="shared" si="5"/>
        <v>0</v>
      </c>
      <c r="CP34" s="1483">
        <f t="shared" si="5"/>
        <v>0</v>
      </c>
      <c r="CQ34" s="1483">
        <f t="shared" si="5"/>
        <v>0</v>
      </c>
      <c r="CR34" s="1483">
        <f t="shared" si="5"/>
        <v>0</v>
      </c>
      <c r="CS34" s="1483">
        <f t="shared" si="5"/>
        <v>0</v>
      </c>
      <c r="CT34" s="1484">
        <f t="shared" si="5"/>
        <v>0</v>
      </c>
      <c r="CU34" s="1508"/>
    </row>
    <row r="35" spans="1:99" s="1461" customFormat="1" ht="15.75" x14ac:dyDescent="0.25">
      <c r="A35" s="1455"/>
      <c r="B35" s="1485" t="s">
        <v>720</v>
      </c>
      <c r="C35" s="1486"/>
      <c r="D35" s="1487"/>
      <c r="E35" s="1488"/>
      <c r="F35" s="1488"/>
      <c r="G35" s="1488"/>
      <c r="H35" s="1488"/>
      <c r="I35" s="1488"/>
      <c r="J35" s="1488"/>
      <c r="K35" s="1488"/>
      <c r="L35" s="1488"/>
      <c r="M35" s="1488"/>
      <c r="N35" s="1488"/>
      <c r="O35" s="1488"/>
      <c r="P35" s="1488"/>
      <c r="Q35" s="1488"/>
      <c r="R35" s="1488"/>
      <c r="S35" s="1488"/>
      <c r="T35" s="1488"/>
      <c r="U35" s="1488"/>
      <c r="V35" s="1489"/>
      <c r="W35" s="1487"/>
      <c r="X35" s="1488"/>
      <c r="Y35" s="1488"/>
      <c r="Z35" s="1488"/>
      <c r="AA35" s="1488"/>
      <c r="AB35" s="1488"/>
      <c r="AC35" s="1488"/>
      <c r="AD35" s="1488"/>
      <c r="AE35" s="1488"/>
      <c r="AF35" s="1488"/>
      <c r="AG35" s="1488"/>
      <c r="AH35" s="1488"/>
      <c r="AI35" s="1488"/>
      <c r="AJ35" s="1488"/>
      <c r="AK35" s="1488"/>
      <c r="AL35" s="1488"/>
      <c r="AM35" s="1488"/>
      <c r="AN35" s="1488"/>
      <c r="AO35" s="1489"/>
      <c r="AP35" s="1487"/>
      <c r="AQ35" s="1488"/>
      <c r="AR35" s="1488"/>
      <c r="AS35" s="1488"/>
      <c r="AT35" s="1488"/>
      <c r="AU35" s="1488"/>
      <c r="AV35" s="1488"/>
      <c r="AW35" s="1488"/>
      <c r="AX35" s="1488"/>
      <c r="AY35" s="1488"/>
      <c r="AZ35" s="1488"/>
      <c r="BA35" s="1488"/>
      <c r="BB35" s="1488"/>
      <c r="BC35" s="1488"/>
      <c r="BD35" s="1488"/>
      <c r="BE35" s="1488"/>
      <c r="BF35" s="1488"/>
      <c r="BG35" s="1488"/>
      <c r="BH35" s="1489"/>
      <c r="BI35" s="1487"/>
      <c r="BJ35" s="1488"/>
      <c r="BK35" s="1488"/>
      <c r="BL35" s="1488"/>
      <c r="BM35" s="1488"/>
      <c r="BN35" s="1488"/>
      <c r="BO35" s="1488"/>
      <c r="BP35" s="1488"/>
      <c r="BQ35" s="1488"/>
      <c r="BR35" s="1488"/>
      <c r="BS35" s="1488"/>
      <c r="BT35" s="1488"/>
      <c r="BU35" s="1488"/>
      <c r="BV35" s="1488"/>
      <c r="BW35" s="1488"/>
      <c r="BX35" s="1488"/>
      <c r="BY35" s="1488"/>
      <c r="BZ35" s="1488"/>
      <c r="CA35" s="1489"/>
      <c r="CB35" s="1487"/>
      <c r="CC35" s="1488"/>
      <c r="CD35" s="1488"/>
      <c r="CE35" s="1488"/>
      <c r="CF35" s="1488"/>
      <c r="CG35" s="1488"/>
      <c r="CH35" s="1488"/>
      <c r="CI35" s="1488"/>
      <c r="CJ35" s="1488"/>
      <c r="CK35" s="1488"/>
      <c r="CL35" s="1488"/>
      <c r="CM35" s="1488"/>
      <c r="CN35" s="1488"/>
      <c r="CO35" s="1488"/>
      <c r="CP35" s="1488"/>
      <c r="CQ35" s="1488"/>
      <c r="CR35" s="1488"/>
      <c r="CS35" s="1488"/>
      <c r="CT35" s="1489"/>
      <c r="CU35" s="1508"/>
    </row>
    <row r="36" spans="1:99" s="1461" customFormat="1" ht="15.75" x14ac:dyDescent="0.25">
      <c r="A36" s="1455"/>
      <c r="B36" s="1466" t="s">
        <v>2097</v>
      </c>
      <c r="C36" s="1474"/>
      <c r="D36" s="1490"/>
      <c r="E36" s="1491"/>
      <c r="F36" s="1491"/>
      <c r="G36" s="1491"/>
      <c r="H36" s="1491"/>
      <c r="I36" s="1491"/>
      <c r="J36" s="1491"/>
      <c r="K36" s="1491"/>
      <c r="L36" s="1491"/>
      <c r="M36" s="1491"/>
      <c r="N36" s="1491"/>
      <c r="O36" s="1491"/>
      <c r="P36" s="1491"/>
      <c r="Q36" s="1491"/>
      <c r="R36" s="1491"/>
      <c r="S36" s="1491"/>
      <c r="T36" s="1491"/>
      <c r="U36" s="1491"/>
      <c r="V36" s="1492"/>
      <c r="W36" s="1490"/>
      <c r="X36" s="1491"/>
      <c r="Y36" s="1491"/>
      <c r="Z36" s="1491"/>
      <c r="AA36" s="1491"/>
      <c r="AB36" s="1491"/>
      <c r="AC36" s="1491"/>
      <c r="AD36" s="1491"/>
      <c r="AE36" s="1491"/>
      <c r="AF36" s="1491"/>
      <c r="AG36" s="1491"/>
      <c r="AH36" s="1491"/>
      <c r="AI36" s="1491"/>
      <c r="AJ36" s="1491"/>
      <c r="AK36" s="1491"/>
      <c r="AL36" s="1491"/>
      <c r="AM36" s="1491"/>
      <c r="AN36" s="1491"/>
      <c r="AO36" s="1477"/>
      <c r="AP36" s="1490"/>
      <c r="AQ36" s="1491"/>
      <c r="AR36" s="1491"/>
      <c r="AS36" s="1491"/>
      <c r="AT36" s="1491"/>
      <c r="AU36" s="1491"/>
      <c r="AV36" s="1491"/>
      <c r="AW36" s="1491"/>
      <c r="AX36" s="1491"/>
      <c r="AY36" s="1491"/>
      <c r="AZ36" s="1491"/>
      <c r="BA36" s="1491"/>
      <c r="BB36" s="1491"/>
      <c r="BC36" s="1491"/>
      <c r="BD36" s="1491"/>
      <c r="BE36" s="1491"/>
      <c r="BF36" s="1491"/>
      <c r="BG36" s="1491"/>
      <c r="BH36" s="1477"/>
      <c r="BI36" s="1490"/>
      <c r="BJ36" s="1491"/>
      <c r="BK36" s="1491"/>
      <c r="BL36" s="1491"/>
      <c r="BM36" s="1491"/>
      <c r="BN36" s="1491"/>
      <c r="BO36" s="1491"/>
      <c r="BP36" s="1491"/>
      <c r="BQ36" s="1491"/>
      <c r="BR36" s="1491"/>
      <c r="BS36" s="1491"/>
      <c r="BT36" s="1491"/>
      <c r="BU36" s="1491"/>
      <c r="BV36" s="1491"/>
      <c r="BW36" s="1491"/>
      <c r="BX36" s="1491"/>
      <c r="BY36" s="1491"/>
      <c r="BZ36" s="1491"/>
      <c r="CA36" s="1477"/>
      <c r="CB36" s="1490"/>
      <c r="CC36" s="1491"/>
      <c r="CD36" s="1491"/>
      <c r="CE36" s="1491"/>
      <c r="CF36" s="1491"/>
      <c r="CG36" s="1491"/>
      <c r="CH36" s="1491"/>
      <c r="CI36" s="1491"/>
      <c r="CJ36" s="1491"/>
      <c r="CK36" s="1491"/>
      <c r="CL36" s="1491"/>
      <c r="CM36" s="1491"/>
      <c r="CN36" s="1491"/>
      <c r="CO36" s="1491"/>
      <c r="CP36" s="1491"/>
      <c r="CQ36" s="1491"/>
      <c r="CR36" s="1491"/>
      <c r="CS36" s="1491"/>
      <c r="CT36" s="1477"/>
      <c r="CU36" s="1508"/>
    </row>
    <row r="37" spans="1:99" s="1461" customFormat="1" ht="15.75" x14ac:dyDescent="0.25">
      <c r="A37" s="1455"/>
      <c r="B37" s="1456" t="s">
        <v>2112</v>
      </c>
      <c r="C37" s="1478"/>
      <c r="D37" s="1458"/>
      <c r="E37" s="1459"/>
      <c r="F37" s="1459"/>
      <c r="G37" s="1459"/>
      <c r="H37" s="1459"/>
      <c r="I37" s="1459"/>
      <c r="J37" s="1459"/>
      <c r="K37" s="1459"/>
      <c r="L37" s="1459"/>
      <c r="M37" s="1459"/>
      <c r="N37" s="1459"/>
      <c r="O37" s="1459"/>
      <c r="P37" s="1459"/>
      <c r="Q37" s="1459"/>
      <c r="R37" s="1459"/>
      <c r="S37" s="1459"/>
      <c r="T37" s="1459"/>
      <c r="U37" s="1459"/>
      <c r="V37" s="1460"/>
      <c r="W37" s="1458"/>
      <c r="X37" s="1459"/>
      <c r="Y37" s="1459"/>
      <c r="Z37" s="1459"/>
      <c r="AA37" s="1459"/>
      <c r="AB37" s="1459"/>
      <c r="AC37" s="1459"/>
      <c r="AD37" s="1459"/>
      <c r="AE37" s="1459"/>
      <c r="AF37" s="1459"/>
      <c r="AG37" s="1459"/>
      <c r="AH37" s="1459"/>
      <c r="AI37" s="1459"/>
      <c r="AJ37" s="1459"/>
      <c r="AK37" s="1459"/>
      <c r="AL37" s="1459"/>
      <c r="AM37" s="1459"/>
      <c r="AN37" s="1459"/>
      <c r="AO37" s="1460"/>
      <c r="AP37" s="1458"/>
      <c r="AQ37" s="1459"/>
      <c r="AR37" s="1459"/>
      <c r="AS37" s="1459"/>
      <c r="AT37" s="1459"/>
      <c r="AU37" s="1459"/>
      <c r="AV37" s="1459"/>
      <c r="AW37" s="1459"/>
      <c r="AX37" s="1459"/>
      <c r="AY37" s="1459"/>
      <c r="AZ37" s="1459"/>
      <c r="BA37" s="1459"/>
      <c r="BB37" s="1459"/>
      <c r="BC37" s="1459"/>
      <c r="BD37" s="1459"/>
      <c r="BE37" s="1459"/>
      <c r="BF37" s="1459"/>
      <c r="BG37" s="1459"/>
      <c r="BH37" s="1460"/>
      <c r="BI37" s="1458"/>
      <c r="BJ37" s="1459"/>
      <c r="BK37" s="1459"/>
      <c r="BL37" s="1459"/>
      <c r="BM37" s="1459"/>
      <c r="BN37" s="1459"/>
      <c r="BO37" s="1459"/>
      <c r="BP37" s="1459"/>
      <c r="BQ37" s="1459"/>
      <c r="BR37" s="1459"/>
      <c r="BS37" s="1459"/>
      <c r="BT37" s="1459"/>
      <c r="BU37" s="1459"/>
      <c r="BV37" s="1459"/>
      <c r="BW37" s="1459"/>
      <c r="BX37" s="1459"/>
      <c r="BY37" s="1459"/>
      <c r="BZ37" s="1459"/>
      <c r="CA37" s="1460"/>
      <c r="CB37" s="1458"/>
      <c r="CC37" s="1459"/>
      <c r="CD37" s="1459"/>
      <c r="CE37" s="1459"/>
      <c r="CF37" s="1459"/>
      <c r="CG37" s="1459"/>
      <c r="CH37" s="1459"/>
      <c r="CI37" s="1459"/>
      <c r="CJ37" s="1459"/>
      <c r="CK37" s="1459"/>
      <c r="CL37" s="1459"/>
      <c r="CM37" s="1459"/>
      <c r="CN37" s="1459"/>
      <c r="CO37" s="1459"/>
      <c r="CP37" s="1459"/>
      <c r="CQ37" s="1459"/>
      <c r="CR37" s="1459"/>
      <c r="CS37" s="1459"/>
      <c r="CT37" s="1460"/>
      <c r="CU37" s="1508"/>
    </row>
    <row r="38" spans="1:99" s="1461" customFormat="1" ht="15.75" x14ac:dyDescent="0.25">
      <c r="A38" s="1455"/>
      <c r="B38" s="1456" t="s">
        <v>2113</v>
      </c>
      <c r="C38" s="1478"/>
      <c r="D38" s="1458"/>
      <c r="E38" s="1459"/>
      <c r="F38" s="1459"/>
      <c r="G38" s="1459"/>
      <c r="H38" s="1459"/>
      <c r="I38" s="1459"/>
      <c r="J38" s="1459"/>
      <c r="K38" s="1459"/>
      <c r="L38" s="1459"/>
      <c r="M38" s="1459"/>
      <c r="N38" s="1459"/>
      <c r="O38" s="1459"/>
      <c r="P38" s="1459"/>
      <c r="Q38" s="1459"/>
      <c r="R38" s="1459"/>
      <c r="S38" s="1459"/>
      <c r="T38" s="1459"/>
      <c r="U38" s="1459"/>
      <c r="V38" s="1460"/>
      <c r="W38" s="1458"/>
      <c r="X38" s="1459"/>
      <c r="Y38" s="1459"/>
      <c r="Z38" s="1459"/>
      <c r="AA38" s="1459"/>
      <c r="AB38" s="1459"/>
      <c r="AC38" s="1459"/>
      <c r="AD38" s="1459"/>
      <c r="AE38" s="1459"/>
      <c r="AF38" s="1459"/>
      <c r="AG38" s="1459"/>
      <c r="AH38" s="1459"/>
      <c r="AI38" s="1459"/>
      <c r="AJ38" s="1459"/>
      <c r="AK38" s="1459"/>
      <c r="AL38" s="1459"/>
      <c r="AM38" s="1459"/>
      <c r="AN38" s="1459"/>
      <c r="AO38" s="1460"/>
      <c r="AP38" s="1458"/>
      <c r="AQ38" s="1459"/>
      <c r="AR38" s="1459"/>
      <c r="AS38" s="1459"/>
      <c r="AT38" s="1459"/>
      <c r="AU38" s="1459"/>
      <c r="AV38" s="1459"/>
      <c r="AW38" s="1459"/>
      <c r="AX38" s="1459"/>
      <c r="AY38" s="1459"/>
      <c r="AZ38" s="1459"/>
      <c r="BA38" s="1459"/>
      <c r="BB38" s="1459"/>
      <c r="BC38" s="1459"/>
      <c r="BD38" s="1459"/>
      <c r="BE38" s="1459"/>
      <c r="BF38" s="1459"/>
      <c r="BG38" s="1459"/>
      <c r="BH38" s="1460"/>
      <c r="BI38" s="1458"/>
      <c r="BJ38" s="1459"/>
      <c r="BK38" s="1459"/>
      <c r="BL38" s="1459"/>
      <c r="BM38" s="1459"/>
      <c r="BN38" s="1459"/>
      <c r="BO38" s="1459"/>
      <c r="BP38" s="1459"/>
      <c r="BQ38" s="1459"/>
      <c r="BR38" s="1459"/>
      <c r="BS38" s="1459"/>
      <c r="BT38" s="1459"/>
      <c r="BU38" s="1459"/>
      <c r="BV38" s="1459"/>
      <c r="BW38" s="1459"/>
      <c r="BX38" s="1459"/>
      <c r="BY38" s="1459"/>
      <c r="BZ38" s="1459"/>
      <c r="CA38" s="1460"/>
      <c r="CB38" s="1458"/>
      <c r="CC38" s="1459"/>
      <c r="CD38" s="1459"/>
      <c r="CE38" s="1459"/>
      <c r="CF38" s="1459"/>
      <c r="CG38" s="1459"/>
      <c r="CH38" s="1459"/>
      <c r="CI38" s="1459"/>
      <c r="CJ38" s="1459"/>
      <c r="CK38" s="1459"/>
      <c r="CL38" s="1459"/>
      <c r="CM38" s="1459"/>
      <c r="CN38" s="1459"/>
      <c r="CO38" s="1459"/>
      <c r="CP38" s="1459"/>
      <c r="CQ38" s="1459"/>
      <c r="CR38" s="1459"/>
      <c r="CS38" s="1459"/>
      <c r="CT38" s="1460"/>
      <c r="CU38" s="1508"/>
    </row>
    <row r="39" spans="1:99" s="1461" customFormat="1" ht="16.5" thickBot="1" x14ac:dyDescent="0.3">
      <c r="A39" s="1455"/>
      <c r="B39" s="1479" t="s">
        <v>2114</v>
      </c>
      <c r="C39" s="1493">
        <f>C37-C38</f>
        <v>0</v>
      </c>
      <c r="D39" s="1494">
        <f t="shared" ref="D39:BO39" si="6">D37-D38</f>
        <v>0</v>
      </c>
      <c r="E39" s="1495">
        <f t="shared" si="6"/>
        <v>0</v>
      </c>
      <c r="F39" s="1495">
        <f t="shared" si="6"/>
        <v>0</v>
      </c>
      <c r="G39" s="1495">
        <f t="shared" si="6"/>
        <v>0</v>
      </c>
      <c r="H39" s="1495">
        <f t="shared" si="6"/>
        <v>0</v>
      </c>
      <c r="I39" s="1495">
        <f t="shared" si="6"/>
        <v>0</v>
      </c>
      <c r="J39" s="1495">
        <f t="shared" si="6"/>
        <v>0</v>
      </c>
      <c r="K39" s="1495">
        <f t="shared" si="6"/>
        <v>0</v>
      </c>
      <c r="L39" s="1495">
        <f t="shared" si="6"/>
        <v>0</v>
      </c>
      <c r="M39" s="1495">
        <f t="shared" si="6"/>
        <v>0</v>
      </c>
      <c r="N39" s="1495">
        <f t="shared" si="6"/>
        <v>0</v>
      </c>
      <c r="O39" s="1495">
        <f t="shared" si="6"/>
        <v>0</v>
      </c>
      <c r="P39" s="1495">
        <f t="shared" si="6"/>
        <v>0</v>
      </c>
      <c r="Q39" s="1495">
        <f t="shared" si="6"/>
        <v>0</v>
      </c>
      <c r="R39" s="1495">
        <f t="shared" si="6"/>
        <v>0</v>
      </c>
      <c r="S39" s="1495">
        <f t="shared" si="6"/>
        <v>0</v>
      </c>
      <c r="T39" s="1495">
        <f t="shared" si="6"/>
        <v>0</v>
      </c>
      <c r="U39" s="1495">
        <f t="shared" si="6"/>
        <v>0</v>
      </c>
      <c r="V39" s="1496">
        <f t="shared" si="6"/>
        <v>0</v>
      </c>
      <c r="W39" s="1494">
        <f t="shared" si="6"/>
        <v>0</v>
      </c>
      <c r="X39" s="1495">
        <f t="shared" si="6"/>
        <v>0</v>
      </c>
      <c r="Y39" s="1495">
        <f t="shared" si="6"/>
        <v>0</v>
      </c>
      <c r="Z39" s="1495">
        <f t="shared" si="6"/>
        <v>0</v>
      </c>
      <c r="AA39" s="1495">
        <f t="shared" si="6"/>
        <v>0</v>
      </c>
      <c r="AB39" s="1495">
        <f t="shared" si="6"/>
        <v>0</v>
      </c>
      <c r="AC39" s="1495">
        <f t="shared" si="6"/>
        <v>0</v>
      </c>
      <c r="AD39" s="1495">
        <f t="shared" si="6"/>
        <v>0</v>
      </c>
      <c r="AE39" s="1495">
        <f t="shared" si="6"/>
        <v>0</v>
      </c>
      <c r="AF39" s="1495">
        <f t="shared" si="6"/>
        <v>0</v>
      </c>
      <c r="AG39" s="1495">
        <f t="shared" si="6"/>
        <v>0</v>
      </c>
      <c r="AH39" s="1495">
        <f t="shared" si="6"/>
        <v>0</v>
      </c>
      <c r="AI39" s="1495">
        <f t="shared" si="6"/>
        <v>0</v>
      </c>
      <c r="AJ39" s="1495">
        <f t="shared" si="6"/>
        <v>0</v>
      </c>
      <c r="AK39" s="1495">
        <f t="shared" si="6"/>
        <v>0</v>
      </c>
      <c r="AL39" s="1495">
        <f t="shared" si="6"/>
        <v>0</v>
      </c>
      <c r="AM39" s="1495">
        <f t="shared" si="6"/>
        <v>0</v>
      </c>
      <c r="AN39" s="1495">
        <f t="shared" si="6"/>
        <v>0</v>
      </c>
      <c r="AO39" s="1496">
        <f t="shared" si="6"/>
        <v>0</v>
      </c>
      <c r="AP39" s="1497">
        <f t="shared" si="6"/>
        <v>0</v>
      </c>
      <c r="AQ39" s="1498">
        <f t="shared" si="6"/>
        <v>0</v>
      </c>
      <c r="AR39" s="1498">
        <f t="shared" si="6"/>
        <v>0</v>
      </c>
      <c r="AS39" s="1498">
        <f t="shared" si="6"/>
        <v>0</v>
      </c>
      <c r="AT39" s="1498">
        <f t="shared" si="6"/>
        <v>0</v>
      </c>
      <c r="AU39" s="1498">
        <f t="shared" si="6"/>
        <v>0</v>
      </c>
      <c r="AV39" s="1498">
        <f t="shared" si="6"/>
        <v>0</v>
      </c>
      <c r="AW39" s="1498">
        <f t="shared" si="6"/>
        <v>0</v>
      </c>
      <c r="AX39" s="1498">
        <f t="shared" si="6"/>
        <v>0</v>
      </c>
      <c r="AY39" s="1498">
        <f t="shared" si="6"/>
        <v>0</v>
      </c>
      <c r="AZ39" s="1498">
        <f t="shared" si="6"/>
        <v>0</v>
      </c>
      <c r="BA39" s="1498">
        <f t="shared" si="6"/>
        <v>0</v>
      </c>
      <c r="BB39" s="1498">
        <f t="shared" si="6"/>
        <v>0</v>
      </c>
      <c r="BC39" s="1498">
        <f t="shared" si="6"/>
        <v>0</v>
      </c>
      <c r="BD39" s="1498">
        <f t="shared" si="6"/>
        <v>0</v>
      </c>
      <c r="BE39" s="1498">
        <f t="shared" si="6"/>
        <v>0</v>
      </c>
      <c r="BF39" s="1498">
        <f t="shared" si="6"/>
        <v>0</v>
      </c>
      <c r="BG39" s="1498">
        <f t="shared" si="6"/>
        <v>0</v>
      </c>
      <c r="BH39" s="1499">
        <f t="shared" si="6"/>
        <v>0</v>
      </c>
      <c r="BI39" s="1497">
        <f t="shared" si="6"/>
        <v>0</v>
      </c>
      <c r="BJ39" s="1498">
        <f t="shared" si="6"/>
        <v>0</v>
      </c>
      <c r="BK39" s="1498">
        <f t="shared" si="6"/>
        <v>0</v>
      </c>
      <c r="BL39" s="1498">
        <f t="shared" si="6"/>
        <v>0</v>
      </c>
      <c r="BM39" s="1498">
        <f t="shared" si="6"/>
        <v>0</v>
      </c>
      <c r="BN39" s="1498">
        <f t="shared" si="6"/>
        <v>0</v>
      </c>
      <c r="BO39" s="1498">
        <f t="shared" si="6"/>
        <v>0</v>
      </c>
      <c r="BP39" s="1498">
        <f t="shared" ref="BP39:CT39" si="7">BP37-BP38</f>
        <v>0</v>
      </c>
      <c r="BQ39" s="1498">
        <f t="shared" si="7"/>
        <v>0</v>
      </c>
      <c r="BR39" s="1498">
        <f t="shared" si="7"/>
        <v>0</v>
      </c>
      <c r="BS39" s="1498">
        <f t="shared" si="7"/>
        <v>0</v>
      </c>
      <c r="BT39" s="1498">
        <f t="shared" si="7"/>
        <v>0</v>
      </c>
      <c r="BU39" s="1498">
        <f t="shared" si="7"/>
        <v>0</v>
      </c>
      <c r="BV39" s="1498">
        <f t="shared" si="7"/>
        <v>0</v>
      </c>
      <c r="BW39" s="1498">
        <f t="shared" si="7"/>
        <v>0</v>
      </c>
      <c r="BX39" s="1498">
        <f t="shared" si="7"/>
        <v>0</v>
      </c>
      <c r="BY39" s="1498">
        <f t="shared" si="7"/>
        <v>0</v>
      </c>
      <c r="BZ39" s="1498">
        <f t="shared" si="7"/>
        <v>0</v>
      </c>
      <c r="CA39" s="1499">
        <f t="shared" si="7"/>
        <v>0</v>
      </c>
      <c r="CB39" s="1497">
        <f t="shared" si="7"/>
        <v>0</v>
      </c>
      <c r="CC39" s="1498">
        <f t="shared" si="7"/>
        <v>0</v>
      </c>
      <c r="CD39" s="1498">
        <f t="shared" si="7"/>
        <v>0</v>
      </c>
      <c r="CE39" s="1498">
        <f t="shared" si="7"/>
        <v>0</v>
      </c>
      <c r="CF39" s="1498">
        <f t="shared" si="7"/>
        <v>0</v>
      </c>
      <c r="CG39" s="1498">
        <f t="shared" si="7"/>
        <v>0</v>
      </c>
      <c r="CH39" s="1498">
        <f t="shared" si="7"/>
        <v>0</v>
      </c>
      <c r="CI39" s="1498">
        <f t="shared" si="7"/>
        <v>0</v>
      </c>
      <c r="CJ39" s="1498">
        <f t="shared" si="7"/>
        <v>0</v>
      </c>
      <c r="CK39" s="1498">
        <f t="shared" si="7"/>
        <v>0</v>
      </c>
      <c r="CL39" s="1498">
        <f t="shared" si="7"/>
        <v>0</v>
      </c>
      <c r="CM39" s="1498">
        <f t="shared" si="7"/>
        <v>0</v>
      </c>
      <c r="CN39" s="1498">
        <f t="shared" si="7"/>
        <v>0</v>
      </c>
      <c r="CO39" s="1498">
        <f t="shared" si="7"/>
        <v>0</v>
      </c>
      <c r="CP39" s="1498">
        <f t="shared" si="7"/>
        <v>0</v>
      </c>
      <c r="CQ39" s="1498">
        <f t="shared" si="7"/>
        <v>0</v>
      </c>
      <c r="CR39" s="1498">
        <f t="shared" si="7"/>
        <v>0</v>
      </c>
      <c r="CS39" s="1498">
        <f t="shared" si="7"/>
        <v>0</v>
      </c>
      <c r="CT39" s="1499">
        <f t="shared" si="7"/>
        <v>0</v>
      </c>
      <c r="CU39" s="1508"/>
    </row>
    <row r="40" spans="1:99" s="1461" customFormat="1" ht="16.5" thickBot="1" x14ac:dyDescent="0.3">
      <c r="A40" s="1500"/>
      <c r="B40" s="1479" t="s">
        <v>2115</v>
      </c>
      <c r="C40" s="1493">
        <f>C34+C39</f>
        <v>0</v>
      </c>
      <c r="D40" s="1494">
        <f t="shared" ref="D40:BO40" si="8">D34+D39</f>
        <v>0</v>
      </c>
      <c r="E40" s="1495">
        <f t="shared" si="8"/>
        <v>0</v>
      </c>
      <c r="F40" s="1495">
        <f t="shared" si="8"/>
        <v>0</v>
      </c>
      <c r="G40" s="1495">
        <f t="shared" si="8"/>
        <v>0</v>
      </c>
      <c r="H40" s="1495">
        <f t="shared" si="8"/>
        <v>0</v>
      </c>
      <c r="I40" s="1495">
        <f t="shared" si="8"/>
        <v>0</v>
      </c>
      <c r="J40" s="1495">
        <f t="shared" si="8"/>
        <v>0</v>
      </c>
      <c r="K40" s="1495">
        <f t="shared" si="8"/>
        <v>0</v>
      </c>
      <c r="L40" s="1495">
        <f t="shared" si="8"/>
        <v>0</v>
      </c>
      <c r="M40" s="1495">
        <f t="shared" si="8"/>
        <v>0</v>
      </c>
      <c r="N40" s="1495">
        <f t="shared" si="8"/>
        <v>0</v>
      </c>
      <c r="O40" s="1495">
        <f t="shared" si="8"/>
        <v>0</v>
      </c>
      <c r="P40" s="1495">
        <f t="shared" si="8"/>
        <v>0</v>
      </c>
      <c r="Q40" s="1495">
        <f t="shared" si="8"/>
        <v>0</v>
      </c>
      <c r="R40" s="1495">
        <f t="shared" si="8"/>
        <v>0</v>
      </c>
      <c r="S40" s="1495">
        <f t="shared" si="8"/>
        <v>0</v>
      </c>
      <c r="T40" s="1495">
        <f t="shared" si="8"/>
        <v>0</v>
      </c>
      <c r="U40" s="1495">
        <f t="shared" si="8"/>
        <v>0</v>
      </c>
      <c r="V40" s="1496">
        <f t="shared" si="8"/>
        <v>0</v>
      </c>
      <c r="W40" s="1494">
        <f t="shared" si="8"/>
        <v>0</v>
      </c>
      <c r="X40" s="1495">
        <f t="shared" si="8"/>
        <v>0</v>
      </c>
      <c r="Y40" s="1495">
        <f t="shared" si="8"/>
        <v>0</v>
      </c>
      <c r="Z40" s="1495">
        <f t="shared" si="8"/>
        <v>0</v>
      </c>
      <c r="AA40" s="1495">
        <f t="shared" si="8"/>
        <v>0</v>
      </c>
      <c r="AB40" s="1495">
        <f t="shared" si="8"/>
        <v>0</v>
      </c>
      <c r="AC40" s="1495">
        <f t="shared" si="8"/>
        <v>0</v>
      </c>
      <c r="AD40" s="1495">
        <f t="shared" si="8"/>
        <v>0</v>
      </c>
      <c r="AE40" s="1495">
        <f t="shared" si="8"/>
        <v>0</v>
      </c>
      <c r="AF40" s="1495">
        <f t="shared" si="8"/>
        <v>0</v>
      </c>
      <c r="AG40" s="1495">
        <f t="shared" si="8"/>
        <v>0</v>
      </c>
      <c r="AH40" s="1495">
        <f t="shared" si="8"/>
        <v>0</v>
      </c>
      <c r="AI40" s="1495">
        <f t="shared" si="8"/>
        <v>0</v>
      </c>
      <c r="AJ40" s="1495">
        <f t="shared" si="8"/>
        <v>0</v>
      </c>
      <c r="AK40" s="1495">
        <f t="shared" si="8"/>
        <v>0</v>
      </c>
      <c r="AL40" s="1495">
        <f t="shared" si="8"/>
        <v>0</v>
      </c>
      <c r="AM40" s="1495">
        <f t="shared" si="8"/>
        <v>0</v>
      </c>
      <c r="AN40" s="1495">
        <f t="shared" si="8"/>
        <v>0</v>
      </c>
      <c r="AO40" s="1501">
        <f t="shared" si="8"/>
        <v>0</v>
      </c>
      <c r="AP40" s="1502">
        <f t="shared" si="8"/>
        <v>0</v>
      </c>
      <c r="AQ40" s="1503">
        <f t="shared" si="8"/>
        <v>0</v>
      </c>
      <c r="AR40" s="1503">
        <f t="shared" si="8"/>
        <v>0</v>
      </c>
      <c r="AS40" s="1503">
        <f t="shared" si="8"/>
        <v>0</v>
      </c>
      <c r="AT40" s="1503">
        <f t="shared" si="8"/>
        <v>0</v>
      </c>
      <c r="AU40" s="1503">
        <f t="shared" si="8"/>
        <v>0</v>
      </c>
      <c r="AV40" s="1503">
        <f t="shared" si="8"/>
        <v>0</v>
      </c>
      <c r="AW40" s="1503">
        <f t="shared" si="8"/>
        <v>0</v>
      </c>
      <c r="AX40" s="1503">
        <f t="shared" si="8"/>
        <v>0</v>
      </c>
      <c r="AY40" s="1503">
        <f t="shared" si="8"/>
        <v>0</v>
      </c>
      <c r="AZ40" s="1503">
        <f t="shared" si="8"/>
        <v>0</v>
      </c>
      <c r="BA40" s="1503">
        <f t="shared" si="8"/>
        <v>0</v>
      </c>
      <c r="BB40" s="1503">
        <f t="shared" si="8"/>
        <v>0</v>
      </c>
      <c r="BC40" s="1503">
        <f t="shared" si="8"/>
        <v>0</v>
      </c>
      <c r="BD40" s="1503">
        <f t="shared" si="8"/>
        <v>0</v>
      </c>
      <c r="BE40" s="1503">
        <f t="shared" si="8"/>
        <v>0</v>
      </c>
      <c r="BF40" s="1503">
        <f t="shared" si="8"/>
        <v>0</v>
      </c>
      <c r="BG40" s="1503">
        <f t="shared" si="8"/>
        <v>0</v>
      </c>
      <c r="BH40" s="1504">
        <f t="shared" si="8"/>
        <v>0</v>
      </c>
      <c r="BI40" s="1502">
        <f t="shared" si="8"/>
        <v>0</v>
      </c>
      <c r="BJ40" s="1503">
        <f t="shared" si="8"/>
        <v>0</v>
      </c>
      <c r="BK40" s="1503">
        <f t="shared" si="8"/>
        <v>0</v>
      </c>
      <c r="BL40" s="1503">
        <f t="shared" si="8"/>
        <v>0</v>
      </c>
      <c r="BM40" s="1503">
        <f t="shared" si="8"/>
        <v>0</v>
      </c>
      <c r="BN40" s="1503">
        <f t="shared" si="8"/>
        <v>0</v>
      </c>
      <c r="BO40" s="1503">
        <f t="shared" si="8"/>
        <v>0</v>
      </c>
      <c r="BP40" s="1503">
        <f t="shared" ref="BP40:CT40" si="9">BP34+BP39</f>
        <v>0</v>
      </c>
      <c r="BQ40" s="1503">
        <f t="shared" si="9"/>
        <v>0</v>
      </c>
      <c r="BR40" s="1503">
        <f t="shared" si="9"/>
        <v>0</v>
      </c>
      <c r="BS40" s="1503">
        <f t="shared" si="9"/>
        <v>0</v>
      </c>
      <c r="BT40" s="1503">
        <f t="shared" si="9"/>
        <v>0</v>
      </c>
      <c r="BU40" s="1503">
        <f t="shared" si="9"/>
        <v>0</v>
      </c>
      <c r="BV40" s="1503">
        <f t="shared" si="9"/>
        <v>0</v>
      </c>
      <c r="BW40" s="1503">
        <f t="shared" si="9"/>
        <v>0</v>
      </c>
      <c r="BX40" s="1503">
        <f t="shared" si="9"/>
        <v>0</v>
      </c>
      <c r="BY40" s="1503">
        <f t="shared" si="9"/>
        <v>0</v>
      </c>
      <c r="BZ40" s="1503">
        <f t="shared" si="9"/>
        <v>0</v>
      </c>
      <c r="CA40" s="1505">
        <f t="shared" si="9"/>
        <v>0</v>
      </c>
      <c r="CB40" s="1506">
        <f t="shared" si="9"/>
        <v>0</v>
      </c>
      <c r="CC40" s="1503">
        <f t="shared" si="9"/>
        <v>0</v>
      </c>
      <c r="CD40" s="1503">
        <f t="shared" si="9"/>
        <v>0</v>
      </c>
      <c r="CE40" s="1503">
        <f t="shared" si="9"/>
        <v>0</v>
      </c>
      <c r="CF40" s="1503">
        <f t="shared" si="9"/>
        <v>0</v>
      </c>
      <c r="CG40" s="1503">
        <f t="shared" si="9"/>
        <v>0</v>
      </c>
      <c r="CH40" s="1503">
        <f t="shared" si="9"/>
        <v>0</v>
      </c>
      <c r="CI40" s="1503">
        <f t="shared" si="9"/>
        <v>0</v>
      </c>
      <c r="CJ40" s="1503">
        <f t="shared" si="9"/>
        <v>0</v>
      </c>
      <c r="CK40" s="1503">
        <f t="shared" si="9"/>
        <v>0</v>
      </c>
      <c r="CL40" s="1503">
        <f t="shared" si="9"/>
        <v>0</v>
      </c>
      <c r="CM40" s="1503">
        <f t="shared" si="9"/>
        <v>0</v>
      </c>
      <c r="CN40" s="1503">
        <f t="shared" si="9"/>
        <v>0</v>
      </c>
      <c r="CO40" s="1503">
        <f t="shared" si="9"/>
        <v>0</v>
      </c>
      <c r="CP40" s="1503">
        <f t="shared" si="9"/>
        <v>0</v>
      </c>
      <c r="CQ40" s="1503">
        <f t="shared" si="9"/>
        <v>0</v>
      </c>
      <c r="CR40" s="1503">
        <f t="shared" si="9"/>
        <v>0</v>
      </c>
      <c r="CS40" s="1503">
        <f t="shared" si="9"/>
        <v>0</v>
      </c>
      <c r="CT40" s="1505">
        <f t="shared" si="9"/>
        <v>0</v>
      </c>
      <c r="CU40" s="1508"/>
    </row>
    <row r="41" spans="1:99" ht="15" x14ac:dyDescent="0.25"/>
    <row r="42" spans="1:99" ht="14.45" customHeight="1" x14ac:dyDescent="0.25"/>
    <row r="43" spans="1:99" ht="14.45" customHeight="1" x14ac:dyDescent="0.25"/>
  </sheetData>
  <mergeCells count="8">
    <mergeCell ref="C7:AO7"/>
    <mergeCell ref="AP7:CT7"/>
    <mergeCell ref="C8:C9"/>
    <mergeCell ref="D8:V8"/>
    <mergeCell ref="W8:AO8"/>
    <mergeCell ref="AP8:BH8"/>
    <mergeCell ref="BI8:CA8"/>
    <mergeCell ref="CB8:CT8"/>
  </mergeCell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E0D44-2C7E-4577-AEBF-E959D8B9264A}">
  <dimension ref="A1:XFC43"/>
  <sheetViews>
    <sheetView workbookViewId="0"/>
  </sheetViews>
  <sheetFormatPr defaultColWidth="0" defaultRowHeight="0" zeroHeight="1" x14ac:dyDescent="0.25"/>
  <cols>
    <col min="1" max="1" width="4.140625" customWidth="1"/>
    <col min="2" max="2" width="54.5703125" customWidth="1"/>
    <col min="3" max="98" width="24.5703125" customWidth="1"/>
    <col min="99" max="99" width="4.140625" customWidth="1"/>
    <col min="100" max="16383" width="9.140625" hidden="1"/>
    <col min="16384" max="16384" width="31.5703125" hidden="1"/>
  </cols>
  <sheetData>
    <row r="1" spans="1:99" ht="15.75" thickBot="1" x14ac:dyDescent="0.3">
      <c r="A1" s="1409"/>
    </row>
    <row r="2" spans="1:99" ht="21.75" thickBot="1" x14ac:dyDescent="0.3">
      <c r="A2" s="1409"/>
      <c r="B2" s="1410" t="s">
        <v>2065</v>
      </c>
      <c r="C2" s="1411" t="str">
        <f>'[1]0_Identification'!$C$21</f>
        <v>-</v>
      </c>
      <c r="D2" s="1409"/>
      <c r="E2" s="1409"/>
      <c r="F2" s="1409"/>
      <c r="G2" s="1409"/>
      <c r="H2" s="1409"/>
      <c r="I2" s="1409"/>
      <c r="J2" s="1409"/>
      <c r="K2" s="1409"/>
      <c r="L2" s="1409"/>
      <c r="M2" s="1409"/>
      <c r="N2" s="1409"/>
      <c r="O2" s="1409"/>
      <c r="P2" s="1409"/>
      <c r="Q2" s="1409"/>
      <c r="R2" s="1409"/>
      <c r="S2" s="1409"/>
      <c r="T2" s="1409"/>
      <c r="U2" s="1409"/>
      <c r="V2" s="1409"/>
      <c r="W2" s="1409"/>
      <c r="X2" s="1409"/>
      <c r="Y2" s="1409"/>
      <c r="Z2" s="1409"/>
      <c r="AA2" s="1409"/>
      <c r="AB2" s="1409"/>
      <c r="AC2" s="1409"/>
      <c r="AD2" s="1409"/>
      <c r="AE2" s="1409"/>
      <c r="AF2" s="1409"/>
      <c r="AG2" s="1409"/>
      <c r="AH2" s="1409"/>
      <c r="AI2" s="1409"/>
      <c r="AJ2" s="1409"/>
      <c r="AK2" s="1409"/>
      <c r="AL2" s="1409"/>
      <c r="AM2" s="1409"/>
      <c r="AN2" s="1409"/>
      <c r="AO2" s="1409"/>
      <c r="AP2" s="1409"/>
      <c r="AQ2" s="1409"/>
      <c r="AR2" s="1409"/>
      <c r="AS2" s="1409"/>
      <c r="AT2" s="1409"/>
      <c r="AU2" s="1409"/>
      <c r="AV2" s="1409"/>
      <c r="AW2" s="1409"/>
      <c r="AX2" s="1409"/>
      <c r="AY2" s="1409"/>
      <c r="AZ2" s="1409"/>
      <c r="BA2" s="1409"/>
      <c r="BB2" s="1409"/>
      <c r="BC2" s="1409"/>
      <c r="BD2" s="1409"/>
      <c r="BE2" s="1409"/>
      <c r="BF2" s="1409"/>
      <c r="BG2" s="1409"/>
      <c r="BH2" s="1409"/>
      <c r="BI2" s="1409"/>
      <c r="BJ2" s="1409"/>
      <c r="BK2" s="1409"/>
      <c r="BL2" s="1409"/>
      <c r="BM2" s="1409"/>
      <c r="BN2" s="1409"/>
      <c r="BO2" s="1409"/>
      <c r="BP2" s="1409"/>
      <c r="BQ2" s="1409"/>
      <c r="BR2" s="1409"/>
      <c r="BS2" s="1409"/>
      <c r="BT2" s="1409"/>
      <c r="BU2" s="1409"/>
      <c r="BV2" s="1409"/>
      <c r="BW2" s="1409"/>
      <c r="BX2" s="1409"/>
      <c r="BY2" s="1409"/>
      <c r="BZ2" s="1409"/>
      <c r="CA2" s="1409"/>
      <c r="CB2" s="1409"/>
      <c r="CC2" s="1409"/>
      <c r="CD2" s="1409"/>
      <c r="CE2" s="1409"/>
      <c r="CF2" s="1409"/>
      <c r="CG2" s="1409"/>
      <c r="CH2" s="1409"/>
      <c r="CI2" s="1409"/>
      <c r="CJ2" s="1409"/>
      <c r="CK2" s="1409"/>
      <c r="CL2" s="1409"/>
      <c r="CM2" s="1409"/>
      <c r="CN2" s="1409"/>
      <c r="CO2" s="1409"/>
      <c r="CP2" s="1409"/>
      <c r="CQ2" s="1409"/>
      <c r="CR2" s="1409"/>
      <c r="CS2" s="1409"/>
      <c r="CT2" s="1409"/>
      <c r="CU2" s="1507"/>
    </row>
    <row r="3" spans="1:99" ht="15.75" thickBot="1" x14ac:dyDescent="0.3">
      <c r="A3" s="1409"/>
      <c r="B3" s="1409"/>
      <c r="C3" s="1409"/>
      <c r="D3" s="1409"/>
      <c r="E3" s="1409"/>
      <c r="F3" s="1409"/>
      <c r="G3" s="1409"/>
      <c r="H3" s="1409"/>
      <c r="I3" s="1409"/>
      <c r="J3" s="1409"/>
      <c r="K3" s="1409"/>
      <c r="L3" s="1409"/>
      <c r="M3" s="1409"/>
      <c r="N3" s="1409"/>
      <c r="O3" s="1409"/>
      <c r="P3" s="1409"/>
      <c r="Q3" s="1409"/>
      <c r="R3" s="1409"/>
      <c r="S3" s="1409"/>
      <c r="T3" s="1409"/>
      <c r="U3" s="1409"/>
      <c r="V3" s="1409"/>
      <c r="W3" s="1409"/>
      <c r="X3" s="1409"/>
      <c r="Y3" s="1409"/>
      <c r="Z3" s="1409"/>
      <c r="AA3" s="1409"/>
      <c r="AB3" s="1409"/>
      <c r="AC3" s="1409"/>
      <c r="AD3" s="1409"/>
      <c r="AE3" s="1409"/>
      <c r="AF3" s="1409"/>
      <c r="AG3" s="1409"/>
      <c r="AH3" s="1409"/>
      <c r="AI3" s="1409"/>
      <c r="AJ3" s="1409"/>
      <c r="AK3" s="1409"/>
      <c r="AL3" s="1409"/>
      <c r="AM3" s="1409"/>
      <c r="AN3" s="1409"/>
      <c r="AO3" s="1409"/>
      <c r="AP3" s="1409"/>
      <c r="AQ3" s="1409"/>
      <c r="AR3" s="1409"/>
      <c r="AS3" s="1409"/>
      <c r="AT3" s="1409"/>
      <c r="AU3" s="1409"/>
      <c r="AV3" s="1409"/>
      <c r="AW3" s="1409"/>
      <c r="AX3" s="1409"/>
      <c r="AY3" s="1409"/>
      <c r="AZ3" s="1409"/>
      <c r="BA3" s="1409"/>
      <c r="BB3" s="1409"/>
      <c r="BC3" s="1409"/>
      <c r="BD3" s="1409"/>
      <c r="BE3" s="1409"/>
      <c r="BF3" s="1409"/>
      <c r="BG3" s="1409"/>
      <c r="BH3" s="1409"/>
      <c r="BI3" s="1409"/>
      <c r="BJ3" s="1409"/>
      <c r="BK3" s="1409"/>
      <c r="BL3" s="1409"/>
      <c r="BM3" s="1409"/>
      <c r="BN3" s="1409"/>
      <c r="BO3" s="1409"/>
      <c r="BP3" s="1409"/>
      <c r="BQ3" s="1409"/>
      <c r="BR3" s="1409"/>
      <c r="BS3" s="1409"/>
      <c r="BT3" s="1409"/>
      <c r="BU3" s="1409"/>
      <c r="BV3" s="1409"/>
      <c r="BW3" s="1409"/>
      <c r="BX3" s="1409"/>
      <c r="BY3" s="1409"/>
      <c r="BZ3" s="1409"/>
      <c r="CA3" s="1409"/>
      <c r="CB3" s="1409"/>
      <c r="CC3" s="1409"/>
      <c r="CD3" s="1409"/>
      <c r="CE3" s="1409"/>
      <c r="CF3" s="1409"/>
      <c r="CG3" s="1409"/>
      <c r="CH3" s="1409"/>
      <c r="CI3" s="1409"/>
      <c r="CJ3" s="1409"/>
      <c r="CK3" s="1409"/>
      <c r="CL3" s="1409"/>
      <c r="CM3" s="1409"/>
      <c r="CN3" s="1409"/>
      <c r="CO3" s="1409"/>
      <c r="CP3" s="1409"/>
      <c r="CQ3" s="1409"/>
      <c r="CR3" s="1409"/>
      <c r="CS3" s="1409"/>
      <c r="CT3" s="1409"/>
      <c r="CU3" s="1409"/>
    </row>
    <row r="4" spans="1:99" ht="21" x14ac:dyDescent="0.25">
      <c r="A4" s="1409"/>
      <c r="B4" s="1412" t="s">
        <v>2066</v>
      </c>
      <c r="C4" s="1413"/>
      <c r="D4" s="1414"/>
      <c r="E4" s="1414"/>
      <c r="F4" s="1414"/>
      <c r="G4" s="1414"/>
      <c r="H4" s="1414"/>
      <c r="I4" s="1414"/>
      <c r="J4" s="1414"/>
      <c r="K4" s="1414"/>
      <c r="L4" s="1414"/>
      <c r="M4" s="1414"/>
      <c r="N4" s="1414"/>
      <c r="O4" s="1414"/>
      <c r="P4" s="1414"/>
      <c r="Q4" s="1414"/>
      <c r="R4" s="1414"/>
      <c r="S4" s="1414"/>
      <c r="T4" s="1414"/>
      <c r="U4" s="1414"/>
      <c r="V4" s="1415"/>
      <c r="W4" s="1414"/>
      <c r="X4" s="1414"/>
      <c r="Y4" s="1414"/>
      <c r="Z4" s="1414"/>
      <c r="AA4" s="1414"/>
      <c r="AB4" s="1414"/>
      <c r="AC4" s="1414"/>
      <c r="AD4" s="1414"/>
      <c r="AE4" s="1414"/>
      <c r="AF4" s="1414"/>
      <c r="AG4" s="1414"/>
      <c r="AH4" s="1414"/>
      <c r="AI4" s="1414"/>
      <c r="AJ4" s="1414"/>
      <c r="AK4" s="1414"/>
      <c r="AL4" s="1414"/>
      <c r="AM4" s="1414"/>
      <c r="AN4" s="1414"/>
      <c r="AO4" s="1415"/>
      <c r="AP4" s="1415"/>
      <c r="AQ4" s="1415"/>
      <c r="AR4" s="1415"/>
      <c r="AS4" s="1415"/>
      <c r="AT4" s="1415"/>
      <c r="AU4" s="1415"/>
      <c r="AV4" s="1415"/>
      <c r="AW4" s="1415"/>
      <c r="AX4" s="1415"/>
      <c r="AY4" s="1415"/>
      <c r="AZ4" s="1415"/>
      <c r="BA4" s="1415"/>
      <c r="BB4" s="1415"/>
      <c r="BC4" s="1415"/>
      <c r="BD4" s="1415"/>
      <c r="BE4" s="1415"/>
      <c r="BF4" s="1415"/>
      <c r="BG4" s="1415"/>
      <c r="BH4" s="1415"/>
      <c r="BI4" s="1415"/>
      <c r="BJ4" s="1415"/>
      <c r="BK4" s="1415"/>
      <c r="BL4" s="1415"/>
      <c r="BM4" s="1415"/>
      <c r="BN4" s="1415"/>
      <c r="BO4" s="1415"/>
      <c r="BP4" s="1415"/>
      <c r="BQ4" s="1415"/>
      <c r="BR4" s="1415"/>
      <c r="BS4" s="1415"/>
      <c r="BT4" s="1415"/>
      <c r="BU4" s="1415"/>
      <c r="BV4" s="1415"/>
      <c r="BW4" s="1415"/>
      <c r="BX4" s="1415"/>
      <c r="BY4" s="1415"/>
      <c r="BZ4" s="1415"/>
      <c r="CA4" s="1415"/>
      <c r="CB4" s="1414"/>
      <c r="CC4" s="1414"/>
      <c r="CD4" s="1414"/>
      <c r="CE4" s="1414"/>
      <c r="CF4" s="1414"/>
      <c r="CG4" s="1414"/>
      <c r="CH4" s="1414"/>
      <c r="CI4" s="1414"/>
      <c r="CJ4" s="1414"/>
      <c r="CK4" s="1414"/>
      <c r="CL4" s="1414"/>
      <c r="CM4" s="1414"/>
      <c r="CN4" s="1414"/>
      <c r="CO4" s="1414"/>
      <c r="CP4" s="1414"/>
      <c r="CQ4" s="1414"/>
      <c r="CR4" s="1414"/>
      <c r="CS4" s="1414"/>
      <c r="CT4" s="1416" t="s">
        <v>2067</v>
      </c>
      <c r="CU4" s="1507"/>
    </row>
    <row r="5" spans="1:99" ht="21" x14ac:dyDescent="0.35">
      <c r="A5" s="1409"/>
      <c r="B5" s="1417"/>
      <c r="C5" s="1418"/>
      <c r="D5" s="1419"/>
      <c r="E5" s="1419"/>
      <c r="F5" s="1419"/>
      <c r="G5" s="1419"/>
      <c r="H5" s="1419"/>
      <c r="I5" s="1419"/>
      <c r="J5" s="1419"/>
      <c r="K5" s="1419"/>
      <c r="L5" s="1419"/>
      <c r="M5" s="1419"/>
      <c r="N5" s="1419"/>
      <c r="O5" s="1419"/>
      <c r="P5" s="1419"/>
      <c r="Q5" s="1419"/>
      <c r="R5" s="1419"/>
      <c r="S5" s="1419"/>
      <c r="T5" s="1420"/>
      <c r="U5" s="1420"/>
      <c r="V5" s="1420"/>
      <c r="W5" s="1418"/>
      <c r="X5" s="1419"/>
      <c r="Y5" s="1419"/>
      <c r="Z5" s="1419"/>
      <c r="AA5" s="1419"/>
      <c r="AB5" s="1419"/>
      <c r="AC5" s="1419"/>
      <c r="AD5" s="1419"/>
      <c r="AE5" s="1419"/>
      <c r="AF5" s="1419"/>
      <c r="AG5" s="1419"/>
      <c r="AH5" s="1419"/>
      <c r="AI5" s="1419"/>
      <c r="AJ5" s="1419"/>
      <c r="AK5" s="1419"/>
      <c r="AL5" s="1419"/>
      <c r="AM5" s="1419"/>
      <c r="AN5" s="1419"/>
      <c r="AO5" s="1420"/>
      <c r="AP5" s="1420"/>
      <c r="AQ5" s="1420"/>
      <c r="AR5" s="1420"/>
      <c r="AS5" s="1420"/>
      <c r="AT5" s="1420"/>
      <c r="AU5" s="1420"/>
      <c r="AV5" s="1420"/>
      <c r="AW5" s="1420"/>
      <c r="AX5" s="1420"/>
      <c r="AY5" s="1420"/>
      <c r="AZ5" s="1420"/>
      <c r="BA5" s="1420"/>
      <c r="BB5" s="1420"/>
      <c r="BC5" s="1420"/>
      <c r="BD5" s="1420"/>
      <c r="BE5" s="1420"/>
      <c r="BF5" s="1420"/>
      <c r="BG5" s="1420"/>
      <c r="BH5" s="1420"/>
      <c r="BI5" s="1420"/>
      <c r="BJ5" s="1420"/>
      <c r="BK5" s="1420"/>
      <c r="BL5" s="1420"/>
      <c r="BM5" s="1420"/>
      <c r="BN5" s="1420"/>
      <c r="BO5" s="1420"/>
      <c r="BP5" s="1420"/>
      <c r="BQ5" s="1420"/>
      <c r="BR5" s="1420"/>
      <c r="BS5" s="1420"/>
      <c r="BT5" s="1420"/>
      <c r="BU5" s="1420"/>
      <c r="BV5" s="1420"/>
      <c r="BW5" s="1420"/>
      <c r="BX5" s="1420"/>
      <c r="BY5" s="1420"/>
      <c r="BZ5" s="1420"/>
      <c r="CA5" s="1420"/>
      <c r="CB5" s="1419"/>
      <c r="CC5" s="1419"/>
      <c r="CD5" s="1419"/>
      <c r="CE5" s="1419"/>
      <c r="CF5" s="1419"/>
      <c r="CG5" s="1419"/>
      <c r="CH5" s="1419"/>
      <c r="CI5" s="1419"/>
      <c r="CJ5" s="1419"/>
      <c r="CK5" s="1419"/>
      <c r="CL5" s="1419"/>
      <c r="CM5" s="1419"/>
      <c r="CN5" s="1419"/>
      <c r="CO5" s="1419"/>
      <c r="CP5" s="1420"/>
      <c r="CQ5" s="1420"/>
      <c r="CR5" s="1420"/>
      <c r="CS5" s="1420"/>
      <c r="CT5" s="1421"/>
      <c r="CU5" s="1507"/>
    </row>
    <row r="6" spans="1:99" ht="21.75" thickBot="1" x14ac:dyDescent="0.4">
      <c r="A6" s="1409"/>
      <c r="B6" s="1417"/>
      <c r="C6" s="1418"/>
      <c r="D6" s="1420"/>
      <c r="E6" s="1420"/>
      <c r="F6" s="1420"/>
      <c r="G6" s="1420"/>
      <c r="H6" s="1420"/>
      <c r="I6" s="1420"/>
      <c r="J6" s="1420"/>
      <c r="K6" s="1420"/>
      <c r="L6" s="1420"/>
      <c r="M6" s="1420"/>
      <c r="N6" s="1420"/>
      <c r="O6" s="1420"/>
      <c r="P6" s="1420"/>
      <c r="Q6" s="1420"/>
      <c r="R6" s="1420"/>
      <c r="S6" s="1420"/>
      <c r="T6" s="1420"/>
      <c r="U6" s="1420"/>
      <c r="V6" s="1420"/>
      <c r="W6" s="1418"/>
      <c r="X6" s="1420"/>
      <c r="Y6" s="1420"/>
      <c r="Z6" s="1420"/>
      <c r="AA6" s="1420"/>
      <c r="AB6" s="1420"/>
      <c r="AC6" s="1420"/>
      <c r="AD6" s="1420"/>
      <c r="AE6" s="1420"/>
      <c r="AF6" s="1420"/>
      <c r="AG6" s="1420"/>
      <c r="AH6" s="1420"/>
      <c r="AI6" s="1420"/>
      <c r="AJ6" s="1420"/>
      <c r="AK6" s="1420"/>
      <c r="AL6" s="1420"/>
      <c r="AM6" s="1420"/>
      <c r="AN6" s="1420"/>
      <c r="AO6" s="1420"/>
      <c r="AP6" s="1420"/>
      <c r="AQ6" s="1420"/>
      <c r="AR6" s="1420"/>
      <c r="AS6" s="1420"/>
      <c r="AT6" s="1420"/>
      <c r="AU6" s="1420"/>
      <c r="AV6" s="1420"/>
      <c r="AW6" s="1420"/>
      <c r="AX6" s="1420"/>
      <c r="AY6" s="1420"/>
      <c r="AZ6" s="1420"/>
      <c r="BA6" s="1420"/>
      <c r="BB6" s="1420"/>
      <c r="BC6" s="1420"/>
      <c r="BD6" s="1420"/>
      <c r="BE6" s="1420"/>
      <c r="BF6" s="1420"/>
      <c r="BG6" s="1420"/>
      <c r="BH6" s="1420"/>
      <c r="BI6" s="1420"/>
      <c r="BJ6" s="1420"/>
      <c r="BK6" s="1420"/>
      <c r="BL6" s="1420"/>
      <c r="BM6" s="1420"/>
      <c r="BN6" s="1420"/>
      <c r="BO6" s="1420"/>
      <c r="BP6" s="1420"/>
      <c r="BQ6" s="1420"/>
      <c r="BR6" s="1420"/>
      <c r="BS6" s="1420"/>
      <c r="BT6" s="1420"/>
      <c r="BU6" s="1420"/>
      <c r="BV6" s="1420"/>
      <c r="BW6" s="1420"/>
      <c r="BX6" s="1420"/>
      <c r="BY6" s="1420"/>
      <c r="BZ6" s="1420"/>
      <c r="CA6" s="1420"/>
      <c r="CB6" s="1420"/>
      <c r="CC6" s="1420"/>
      <c r="CD6" s="1420"/>
      <c r="CE6" s="1420"/>
      <c r="CF6" s="1420"/>
      <c r="CG6" s="1420"/>
      <c r="CH6" s="1420"/>
      <c r="CI6" s="1420"/>
      <c r="CJ6" s="1420"/>
      <c r="CK6" s="1420"/>
      <c r="CL6" s="1420"/>
      <c r="CM6" s="1420"/>
      <c r="CN6" s="1420"/>
      <c r="CO6" s="1420"/>
      <c r="CP6" s="1420"/>
      <c r="CQ6" s="1420"/>
      <c r="CR6" s="1420"/>
      <c r="CS6" s="1420"/>
      <c r="CT6" s="1421"/>
      <c r="CU6" s="1507"/>
    </row>
    <row r="7" spans="1:99" ht="21.75" thickBot="1" x14ac:dyDescent="0.4">
      <c r="A7" s="1409"/>
      <c r="B7" s="1422"/>
      <c r="C7" s="1423" t="s">
        <v>2068</v>
      </c>
      <c r="D7" s="1424"/>
      <c r="E7" s="1424"/>
      <c r="F7" s="1424"/>
      <c r="G7" s="1424"/>
      <c r="H7" s="1424"/>
      <c r="I7" s="1424"/>
      <c r="J7" s="1424"/>
      <c r="K7" s="1424"/>
      <c r="L7" s="1424"/>
      <c r="M7" s="1424"/>
      <c r="N7" s="1424"/>
      <c r="O7" s="1424"/>
      <c r="P7" s="1424"/>
      <c r="Q7" s="1424"/>
      <c r="R7" s="1424"/>
      <c r="S7" s="1424"/>
      <c r="T7" s="1424"/>
      <c r="U7" s="1424"/>
      <c r="V7" s="1424"/>
      <c r="W7" s="1424"/>
      <c r="X7" s="1424"/>
      <c r="Y7" s="1424"/>
      <c r="Z7" s="1424"/>
      <c r="AA7" s="1424"/>
      <c r="AB7" s="1424"/>
      <c r="AC7" s="1424"/>
      <c r="AD7" s="1424"/>
      <c r="AE7" s="1424"/>
      <c r="AF7" s="1424"/>
      <c r="AG7" s="1424"/>
      <c r="AH7" s="1424"/>
      <c r="AI7" s="1424"/>
      <c r="AJ7" s="1424"/>
      <c r="AK7" s="1424"/>
      <c r="AL7" s="1424"/>
      <c r="AM7" s="1424"/>
      <c r="AN7" s="1424"/>
      <c r="AO7" s="1425"/>
      <c r="AP7" s="1426" t="s">
        <v>2069</v>
      </c>
      <c r="AQ7" s="1427"/>
      <c r="AR7" s="1427"/>
      <c r="AS7" s="1427"/>
      <c r="AT7" s="1427"/>
      <c r="AU7" s="1427"/>
      <c r="AV7" s="1427"/>
      <c r="AW7" s="1427"/>
      <c r="AX7" s="1427"/>
      <c r="AY7" s="1427"/>
      <c r="AZ7" s="1427"/>
      <c r="BA7" s="1427"/>
      <c r="BB7" s="1427"/>
      <c r="BC7" s="1427"/>
      <c r="BD7" s="1427"/>
      <c r="BE7" s="1427"/>
      <c r="BF7" s="1427"/>
      <c r="BG7" s="1427"/>
      <c r="BH7" s="1427"/>
      <c r="BI7" s="1427"/>
      <c r="BJ7" s="1427"/>
      <c r="BK7" s="1427"/>
      <c r="BL7" s="1427"/>
      <c r="BM7" s="1427"/>
      <c r="BN7" s="1427"/>
      <c r="BO7" s="1427"/>
      <c r="BP7" s="1427"/>
      <c r="BQ7" s="1427"/>
      <c r="BR7" s="1427"/>
      <c r="BS7" s="1427"/>
      <c r="BT7" s="1427"/>
      <c r="BU7" s="1427"/>
      <c r="BV7" s="1427"/>
      <c r="BW7" s="1427"/>
      <c r="BX7" s="1427"/>
      <c r="BY7" s="1427"/>
      <c r="BZ7" s="1427"/>
      <c r="CA7" s="1427"/>
      <c r="CB7" s="1427"/>
      <c r="CC7" s="1427"/>
      <c r="CD7" s="1427"/>
      <c r="CE7" s="1427"/>
      <c r="CF7" s="1427"/>
      <c r="CG7" s="1427"/>
      <c r="CH7" s="1427"/>
      <c r="CI7" s="1427"/>
      <c r="CJ7" s="1427"/>
      <c r="CK7" s="1427"/>
      <c r="CL7" s="1427"/>
      <c r="CM7" s="1427"/>
      <c r="CN7" s="1427"/>
      <c r="CO7" s="1427"/>
      <c r="CP7" s="1427"/>
      <c r="CQ7" s="1427"/>
      <c r="CR7" s="1427"/>
      <c r="CS7" s="1427"/>
      <c r="CT7" s="1428"/>
      <c r="CU7" s="1507"/>
    </row>
    <row r="8" spans="1:99" ht="21.75" thickBot="1" x14ac:dyDescent="0.3">
      <c r="A8" s="1409"/>
      <c r="B8" s="1429" t="s">
        <v>2070</v>
      </c>
      <c r="C8" s="1430" t="s">
        <v>2071</v>
      </c>
      <c r="D8" s="1431" t="s">
        <v>2072</v>
      </c>
      <c r="E8" s="1432"/>
      <c r="F8" s="1432"/>
      <c r="G8" s="1432"/>
      <c r="H8" s="1432"/>
      <c r="I8" s="1432"/>
      <c r="J8" s="1432"/>
      <c r="K8" s="1432"/>
      <c r="L8" s="1432"/>
      <c r="M8" s="1432"/>
      <c r="N8" s="1432"/>
      <c r="O8" s="1432"/>
      <c r="P8" s="1432"/>
      <c r="Q8" s="1432"/>
      <c r="R8" s="1432"/>
      <c r="S8" s="1432"/>
      <c r="T8" s="1432"/>
      <c r="U8" s="1432"/>
      <c r="V8" s="1433"/>
      <c r="W8" s="1431" t="s">
        <v>2073</v>
      </c>
      <c r="X8" s="1432"/>
      <c r="Y8" s="1432"/>
      <c r="Z8" s="1432"/>
      <c r="AA8" s="1432"/>
      <c r="AB8" s="1432"/>
      <c r="AC8" s="1432"/>
      <c r="AD8" s="1432"/>
      <c r="AE8" s="1432"/>
      <c r="AF8" s="1432"/>
      <c r="AG8" s="1432"/>
      <c r="AH8" s="1432"/>
      <c r="AI8" s="1432"/>
      <c r="AJ8" s="1432"/>
      <c r="AK8" s="1432"/>
      <c r="AL8" s="1432"/>
      <c r="AM8" s="1432"/>
      <c r="AN8" s="1432"/>
      <c r="AO8" s="1433"/>
      <c r="AP8" s="1431" t="s">
        <v>2074</v>
      </c>
      <c r="AQ8" s="1432"/>
      <c r="AR8" s="1432"/>
      <c r="AS8" s="1432"/>
      <c r="AT8" s="1432"/>
      <c r="AU8" s="1432"/>
      <c r="AV8" s="1432"/>
      <c r="AW8" s="1432"/>
      <c r="AX8" s="1432"/>
      <c r="AY8" s="1432"/>
      <c r="AZ8" s="1432"/>
      <c r="BA8" s="1432"/>
      <c r="BB8" s="1432"/>
      <c r="BC8" s="1432"/>
      <c r="BD8" s="1432"/>
      <c r="BE8" s="1432"/>
      <c r="BF8" s="1432"/>
      <c r="BG8" s="1432"/>
      <c r="BH8" s="1433"/>
      <c r="BI8" s="1431" t="s">
        <v>2075</v>
      </c>
      <c r="BJ8" s="1432"/>
      <c r="BK8" s="1432"/>
      <c r="BL8" s="1432"/>
      <c r="BM8" s="1432"/>
      <c r="BN8" s="1432"/>
      <c r="BO8" s="1432"/>
      <c r="BP8" s="1432"/>
      <c r="BQ8" s="1432"/>
      <c r="BR8" s="1432"/>
      <c r="BS8" s="1432"/>
      <c r="BT8" s="1432"/>
      <c r="BU8" s="1432"/>
      <c r="BV8" s="1432"/>
      <c r="BW8" s="1432"/>
      <c r="BX8" s="1432"/>
      <c r="BY8" s="1432"/>
      <c r="BZ8" s="1432"/>
      <c r="CA8" s="1433"/>
      <c r="CB8" s="1431" t="s">
        <v>2076</v>
      </c>
      <c r="CC8" s="1432"/>
      <c r="CD8" s="1432"/>
      <c r="CE8" s="1432"/>
      <c r="CF8" s="1432"/>
      <c r="CG8" s="1432"/>
      <c r="CH8" s="1432"/>
      <c r="CI8" s="1432"/>
      <c r="CJ8" s="1432"/>
      <c r="CK8" s="1432"/>
      <c r="CL8" s="1432"/>
      <c r="CM8" s="1432"/>
      <c r="CN8" s="1432"/>
      <c r="CO8" s="1432"/>
      <c r="CP8" s="1432"/>
      <c r="CQ8" s="1432"/>
      <c r="CR8" s="1432"/>
      <c r="CS8" s="1432"/>
      <c r="CT8" s="1433"/>
      <c r="CU8" s="1507"/>
    </row>
    <row r="9" spans="1:99" ht="82.5" thickBot="1" x14ac:dyDescent="0.3">
      <c r="A9" s="1409"/>
      <c r="B9" s="1434"/>
      <c r="C9" s="1435"/>
      <c r="D9" s="1436" t="s">
        <v>2077</v>
      </c>
      <c r="E9" s="1437" t="s">
        <v>2078</v>
      </c>
      <c r="F9" s="1437" t="s">
        <v>2079</v>
      </c>
      <c r="G9" s="1437" t="s">
        <v>2080</v>
      </c>
      <c r="H9" s="1437" t="s">
        <v>2081</v>
      </c>
      <c r="I9" s="1437" t="s">
        <v>2082</v>
      </c>
      <c r="J9" s="1437" t="s">
        <v>2083</v>
      </c>
      <c r="K9" s="1437" t="s">
        <v>2084</v>
      </c>
      <c r="L9" s="1437" t="s">
        <v>2085</v>
      </c>
      <c r="M9" s="1437" t="s">
        <v>2086</v>
      </c>
      <c r="N9" s="1437" t="s">
        <v>2087</v>
      </c>
      <c r="O9" s="1437" t="s">
        <v>2088</v>
      </c>
      <c r="P9" s="1437" t="s">
        <v>2089</v>
      </c>
      <c r="Q9" s="1437" t="s">
        <v>2090</v>
      </c>
      <c r="R9" s="1437" t="s">
        <v>2091</v>
      </c>
      <c r="S9" s="1437" t="s">
        <v>2092</v>
      </c>
      <c r="T9" s="1437" t="s">
        <v>2093</v>
      </c>
      <c r="U9" s="1437" t="s">
        <v>2094</v>
      </c>
      <c r="V9" s="1437" t="s">
        <v>2095</v>
      </c>
      <c r="W9" s="1436" t="s">
        <v>2077</v>
      </c>
      <c r="X9" s="1437" t="s">
        <v>2078</v>
      </c>
      <c r="Y9" s="1437" t="s">
        <v>2079</v>
      </c>
      <c r="Z9" s="1437" t="s">
        <v>2080</v>
      </c>
      <c r="AA9" s="1437" t="s">
        <v>2081</v>
      </c>
      <c r="AB9" s="1437" t="s">
        <v>2082</v>
      </c>
      <c r="AC9" s="1437" t="s">
        <v>2083</v>
      </c>
      <c r="AD9" s="1437" t="s">
        <v>2084</v>
      </c>
      <c r="AE9" s="1437" t="s">
        <v>2085</v>
      </c>
      <c r="AF9" s="1437" t="s">
        <v>2086</v>
      </c>
      <c r="AG9" s="1437" t="s">
        <v>2087</v>
      </c>
      <c r="AH9" s="1437" t="s">
        <v>2088</v>
      </c>
      <c r="AI9" s="1437" t="s">
        <v>2089</v>
      </c>
      <c r="AJ9" s="1437" t="s">
        <v>2090</v>
      </c>
      <c r="AK9" s="1437" t="s">
        <v>2091</v>
      </c>
      <c r="AL9" s="1437" t="s">
        <v>2092</v>
      </c>
      <c r="AM9" s="1437" t="s">
        <v>2093</v>
      </c>
      <c r="AN9" s="1437" t="s">
        <v>2094</v>
      </c>
      <c r="AO9" s="1437" t="s">
        <v>2095</v>
      </c>
      <c r="AP9" s="1436" t="s">
        <v>2077</v>
      </c>
      <c r="AQ9" s="1437" t="s">
        <v>2078</v>
      </c>
      <c r="AR9" s="1437" t="s">
        <v>2079</v>
      </c>
      <c r="AS9" s="1437" t="s">
        <v>2080</v>
      </c>
      <c r="AT9" s="1437" t="s">
        <v>2081</v>
      </c>
      <c r="AU9" s="1437" t="s">
        <v>2082</v>
      </c>
      <c r="AV9" s="1437" t="s">
        <v>2083</v>
      </c>
      <c r="AW9" s="1437" t="s">
        <v>2084</v>
      </c>
      <c r="AX9" s="1437" t="s">
        <v>2085</v>
      </c>
      <c r="AY9" s="1437" t="s">
        <v>2086</v>
      </c>
      <c r="AZ9" s="1437" t="s">
        <v>2087</v>
      </c>
      <c r="BA9" s="1437" t="s">
        <v>2088</v>
      </c>
      <c r="BB9" s="1437" t="s">
        <v>2089</v>
      </c>
      <c r="BC9" s="1437" t="s">
        <v>2090</v>
      </c>
      <c r="BD9" s="1437" t="s">
        <v>2091</v>
      </c>
      <c r="BE9" s="1437" t="s">
        <v>2092</v>
      </c>
      <c r="BF9" s="1437" t="s">
        <v>2093</v>
      </c>
      <c r="BG9" s="1437" t="s">
        <v>2094</v>
      </c>
      <c r="BH9" s="1437" t="s">
        <v>2095</v>
      </c>
      <c r="BI9" s="1436" t="s">
        <v>2077</v>
      </c>
      <c r="BJ9" s="1437" t="s">
        <v>2078</v>
      </c>
      <c r="BK9" s="1437" t="s">
        <v>2079</v>
      </c>
      <c r="BL9" s="1437" t="s">
        <v>2080</v>
      </c>
      <c r="BM9" s="1437" t="s">
        <v>2081</v>
      </c>
      <c r="BN9" s="1437" t="s">
        <v>2082</v>
      </c>
      <c r="BO9" s="1437" t="s">
        <v>2083</v>
      </c>
      <c r="BP9" s="1437" t="s">
        <v>2084</v>
      </c>
      <c r="BQ9" s="1437" t="s">
        <v>2085</v>
      </c>
      <c r="BR9" s="1437" t="s">
        <v>2086</v>
      </c>
      <c r="BS9" s="1437" t="s">
        <v>2087</v>
      </c>
      <c r="BT9" s="1437" t="s">
        <v>2088</v>
      </c>
      <c r="BU9" s="1437" t="s">
        <v>2089</v>
      </c>
      <c r="BV9" s="1437" t="s">
        <v>2090</v>
      </c>
      <c r="BW9" s="1437" t="s">
        <v>2091</v>
      </c>
      <c r="BX9" s="1437" t="s">
        <v>2092</v>
      </c>
      <c r="BY9" s="1437" t="s">
        <v>2093</v>
      </c>
      <c r="BZ9" s="1437" t="s">
        <v>2094</v>
      </c>
      <c r="CA9" s="1437" t="s">
        <v>2095</v>
      </c>
      <c r="CB9" s="1436" t="s">
        <v>2077</v>
      </c>
      <c r="CC9" s="1437" t="s">
        <v>2078</v>
      </c>
      <c r="CD9" s="1437" t="s">
        <v>2079</v>
      </c>
      <c r="CE9" s="1437" t="s">
        <v>2080</v>
      </c>
      <c r="CF9" s="1437" t="s">
        <v>2081</v>
      </c>
      <c r="CG9" s="1437" t="s">
        <v>2082</v>
      </c>
      <c r="CH9" s="1437" t="s">
        <v>2083</v>
      </c>
      <c r="CI9" s="1437" t="s">
        <v>2084</v>
      </c>
      <c r="CJ9" s="1437" t="s">
        <v>2085</v>
      </c>
      <c r="CK9" s="1437" t="s">
        <v>2086</v>
      </c>
      <c r="CL9" s="1437" t="s">
        <v>2087</v>
      </c>
      <c r="CM9" s="1437" t="s">
        <v>2088</v>
      </c>
      <c r="CN9" s="1437" t="s">
        <v>2089</v>
      </c>
      <c r="CO9" s="1437" t="s">
        <v>2090</v>
      </c>
      <c r="CP9" s="1437" t="s">
        <v>2091</v>
      </c>
      <c r="CQ9" s="1437" t="s">
        <v>2092</v>
      </c>
      <c r="CR9" s="1437" t="s">
        <v>2093</v>
      </c>
      <c r="CS9" s="1437" t="s">
        <v>2094</v>
      </c>
      <c r="CT9" s="1438" t="s">
        <v>2095</v>
      </c>
      <c r="CU9" s="1507"/>
    </row>
    <row r="10" spans="1:99" ht="16.5" thickBot="1" x14ac:dyDescent="0.3">
      <c r="A10" s="1409"/>
      <c r="B10" s="1439"/>
      <c r="C10" s="1440"/>
      <c r="D10" s="1441">
        <f>1/360</f>
        <v>2.7777777777777779E-3</v>
      </c>
      <c r="E10" s="1442">
        <v>4.1666666666666664E-2</v>
      </c>
      <c r="F10" s="1442">
        <v>0.16666666666666666</v>
      </c>
      <c r="G10" s="1442">
        <f>4.5/12</f>
        <v>0.375</v>
      </c>
      <c r="H10" s="1442">
        <f>7.5/12</f>
        <v>0.625</v>
      </c>
      <c r="I10" s="1442">
        <f>10.5/12</f>
        <v>0.875</v>
      </c>
      <c r="J10" s="1443">
        <v>1.25</v>
      </c>
      <c r="K10" s="1443">
        <v>1.75</v>
      </c>
      <c r="L10" s="1443">
        <v>2.5</v>
      </c>
      <c r="M10" s="1443">
        <v>3.5</v>
      </c>
      <c r="N10" s="1443">
        <v>4.5</v>
      </c>
      <c r="O10" s="1443">
        <v>5.5</v>
      </c>
      <c r="P10" s="1443">
        <v>6.5</v>
      </c>
      <c r="Q10" s="1443">
        <v>7.5</v>
      </c>
      <c r="R10" s="1443">
        <v>8.5</v>
      </c>
      <c r="S10" s="1443">
        <v>9.5</v>
      </c>
      <c r="T10" s="1443">
        <v>12.5</v>
      </c>
      <c r="U10" s="1443">
        <v>17.5</v>
      </c>
      <c r="V10" s="1444">
        <v>25</v>
      </c>
      <c r="W10" s="1441">
        <f>1/360</f>
        <v>2.7777777777777779E-3</v>
      </c>
      <c r="X10" s="1442">
        <v>4.1666666666666664E-2</v>
      </c>
      <c r="Y10" s="1442">
        <v>0.16666666666666666</v>
      </c>
      <c r="Z10" s="1442">
        <f>4.5/12</f>
        <v>0.375</v>
      </c>
      <c r="AA10" s="1442">
        <f>7.5/12</f>
        <v>0.625</v>
      </c>
      <c r="AB10" s="1442">
        <f>10.5/12</f>
        <v>0.875</v>
      </c>
      <c r="AC10" s="1443">
        <v>1.25</v>
      </c>
      <c r="AD10" s="1443">
        <v>1.75</v>
      </c>
      <c r="AE10" s="1443">
        <v>2.5</v>
      </c>
      <c r="AF10" s="1443">
        <v>3.5</v>
      </c>
      <c r="AG10" s="1443">
        <v>4.5</v>
      </c>
      <c r="AH10" s="1443">
        <v>5.5</v>
      </c>
      <c r="AI10" s="1443">
        <v>6.5</v>
      </c>
      <c r="AJ10" s="1443">
        <v>7.5</v>
      </c>
      <c r="AK10" s="1443">
        <v>8.5</v>
      </c>
      <c r="AL10" s="1443">
        <v>9.5</v>
      </c>
      <c r="AM10" s="1443">
        <v>12.5</v>
      </c>
      <c r="AN10" s="1443">
        <v>17.5</v>
      </c>
      <c r="AO10" s="1444">
        <v>25</v>
      </c>
      <c r="AP10" s="1441">
        <f>1/360</f>
        <v>2.7777777777777779E-3</v>
      </c>
      <c r="AQ10" s="1442">
        <v>4.1666666666666664E-2</v>
      </c>
      <c r="AR10" s="1442">
        <v>0.16666666666666666</v>
      </c>
      <c r="AS10" s="1442">
        <f>4.5/12</f>
        <v>0.375</v>
      </c>
      <c r="AT10" s="1442">
        <f>7.5/12</f>
        <v>0.625</v>
      </c>
      <c r="AU10" s="1442">
        <f>10.5/12</f>
        <v>0.875</v>
      </c>
      <c r="AV10" s="1443">
        <v>1.25</v>
      </c>
      <c r="AW10" s="1443">
        <v>1.75</v>
      </c>
      <c r="AX10" s="1443">
        <v>2.5</v>
      </c>
      <c r="AY10" s="1443">
        <v>3.5</v>
      </c>
      <c r="AZ10" s="1443">
        <v>4.5</v>
      </c>
      <c r="BA10" s="1443">
        <v>5.5</v>
      </c>
      <c r="BB10" s="1443">
        <v>6.5</v>
      </c>
      <c r="BC10" s="1443">
        <v>7.5</v>
      </c>
      <c r="BD10" s="1443">
        <v>8.5</v>
      </c>
      <c r="BE10" s="1443">
        <v>9.5</v>
      </c>
      <c r="BF10" s="1443">
        <v>12.5</v>
      </c>
      <c r="BG10" s="1443">
        <v>17.5</v>
      </c>
      <c r="BH10" s="1444">
        <v>25</v>
      </c>
      <c r="BI10" s="1441">
        <f>1/360</f>
        <v>2.7777777777777779E-3</v>
      </c>
      <c r="BJ10" s="1442">
        <v>4.1666666666666664E-2</v>
      </c>
      <c r="BK10" s="1442">
        <v>0.16666666666666666</v>
      </c>
      <c r="BL10" s="1442">
        <f>4.5/12</f>
        <v>0.375</v>
      </c>
      <c r="BM10" s="1442">
        <f>7.5/12</f>
        <v>0.625</v>
      </c>
      <c r="BN10" s="1442">
        <f>10.5/12</f>
        <v>0.875</v>
      </c>
      <c r="BO10" s="1443">
        <v>1.25</v>
      </c>
      <c r="BP10" s="1443">
        <v>1.75</v>
      </c>
      <c r="BQ10" s="1443">
        <v>2.5</v>
      </c>
      <c r="BR10" s="1443">
        <v>3.5</v>
      </c>
      <c r="BS10" s="1443">
        <v>4.5</v>
      </c>
      <c r="BT10" s="1443">
        <v>5.5</v>
      </c>
      <c r="BU10" s="1443">
        <v>6.5</v>
      </c>
      <c r="BV10" s="1443">
        <v>7.5</v>
      </c>
      <c r="BW10" s="1443">
        <v>8.5</v>
      </c>
      <c r="BX10" s="1443">
        <v>9.5</v>
      </c>
      <c r="BY10" s="1443">
        <v>12.5</v>
      </c>
      <c r="BZ10" s="1443">
        <v>17.5</v>
      </c>
      <c r="CA10" s="1444">
        <v>25</v>
      </c>
      <c r="CB10" s="1441">
        <f>1/360</f>
        <v>2.7777777777777779E-3</v>
      </c>
      <c r="CC10" s="1442">
        <v>4.1666666666666664E-2</v>
      </c>
      <c r="CD10" s="1442">
        <v>0.16666666666666666</v>
      </c>
      <c r="CE10" s="1442">
        <f>4.5/12</f>
        <v>0.375</v>
      </c>
      <c r="CF10" s="1442">
        <f>7.5/12</f>
        <v>0.625</v>
      </c>
      <c r="CG10" s="1442">
        <f>10.5/12</f>
        <v>0.875</v>
      </c>
      <c r="CH10" s="1443">
        <v>1.25</v>
      </c>
      <c r="CI10" s="1443">
        <v>1.75</v>
      </c>
      <c r="CJ10" s="1443">
        <v>2.5</v>
      </c>
      <c r="CK10" s="1443">
        <v>3.5</v>
      </c>
      <c r="CL10" s="1443">
        <v>4.5</v>
      </c>
      <c r="CM10" s="1443">
        <v>5.5</v>
      </c>
      <c r="CN10" s="1443">
        <v>6.5</v>
      </c>
      <c r="CO10" s="1443">
        <v>7.5</v>
      </c>
      <c r="CP10" s="1443">
        <v>8.5</v>
      </c>
      <c r="CQ10" s="1443">
        <v>9.5</v>
      </c>
      <c r="CR10" s="1443">
        <v>12.5</v>
      </c>
      <c r="CS10" s="1443">
        <v>17.5</v>
      </c>
      <c r="CT10" s="1444">
        <v>25</v>
      </c>
      <c r="CU10" s="1507"/>
    </row>
    <row r="11" spans="1:99" ht="15.75" x14ac:dyDescent="0.25">
      <c r="A11" s="1409"/>
      <c r="B11" s="1445" t="s">
        <v>2096</v>
      </c>
      <c r="C11" s="1446"/>
      <c r="D11" s="1447"/>
      <c r="E11" s="1448"/>
      <c r="F11" s="1448"/>
      <c r="G11" s="1448"/>
      <c r="H11" s="1448"/>
      <c r="I11" s="1448"/>
      <c r="J11" s="1448"/>
      <c r="K11" s="1448"/>
      <c r="L11" s="1448"/>
      <c r="M11" s="1448"/>
      <c r="N11" s="1448"/>
      <c r="O11" s="1448"/>
      <c r="P11" s="1448"/>
      <c r="Q11" s="1448"/>
      <c r="R11" s="1448"/>
      <c r="S11" s="1448"/>
      <c r="T11" s="1448"/>
      <c r="U11" s="1448"/>
      <c r="V11" s="1449"/>
      <c r="W11" s="1447"/>
      <c r="X11" s="1448"/>
      <c r="Y11" s="1448"/>
      <c r="Z11" s="1448"/>
      <c r="AA11" s="1448"/>
      <c r="AB11" s="1448"/>
      <c r="AC11" s="1448"/>
      <c r="AD11" s="1448"/>
      <c r="AE11" s="1448"/>
      <c r="AF11" s="1448"/>
      <c r="AG11" s="1448"/>
      <c r="AH11" s="1448"/>
      <c r="AI11" s="1448"/>
      <c r="AJ11" s="1448"/>
      <c r="AK11" s="1448"/>
      <c r="AL11" s="1448"/>
      <c r="AM11" s="1448"/>
      <c r="AN11" s="1448"/>
      <c r="AO11" s="1449"/>
      <c r="AP11" s="1447"/>
      <c r="AQ11" s="1448"/>
      <c r="AR11" s="1448"/>
      <c r="AS11" s="1448"/>
      <c r="AT11" s="1448"/>
      <c r="AU11" s="1448"/>
      <c r="AV11" s="1448"/>
      <c r="AW11" s="1448"/>
      <c r="AX11" s="1448"/>
      <c r="AY11" s="1448"/>
      <c r="AZ11" s="1448"/>
      <c r="BA11" s="1448"/>
      <c r="BB11" s="1448"/>
      <c r="BC11" s="1448"/>
      <c r="BD11" s="1448"/>
      <c r="BE11" s="1448"/>
      <c r="BF11" s="1448"/>
      <c r="BG11" s="1448"/>
      <c r="BH11" s="1449"/>
      <c r="BI11" s="1447"/>
      <c r="BJ11" s="1448"/>
      <c r="BK11" s="1448"/>
      <c r="BL11" s="1448"/>
      <c r="BM11" s="1448"/>
      <c r="BN11" s="1448"/>
      <c r="BO11" s="1448"/>
      <c r="BP11" s="1448"/>
      <c r="BQ11" s="1448"/>
      <c r="BR11" s="1448"/>
      <c r="BS11" s="1448"/>
      <c r="BT11" s="1448"/>
      <c r="BU11" s="1448"/>
      <c r="BV11" s="1448"/>
      <c r="BW11" s="1448"/>
      <c r="BX11" s="1448"/>
      <c r="BY11" s="1448"/>
      <c r="BZ11" s="1448"/>
      <c r="CA11" s="1449"/>
      <c r="CB11" s="1447"/>
      <c r="CC11" s="1448"/>
      <c r="CD11" s="1448"/>
      <c r="CE11" s="1448"/>
      <c r="CF11" s="1448"/>
      <c r="CG11" s="1448"/>
      <c r="CH11" s="1448"/>
      <c r="CI11" s="1448"/>
      <c r="CJ11" s="1448"/>
      <c r="CK11" s="1448"/>
      <c r="CL11" s="1448"/>
      <c r="CM11" s="1448"/>
      <c r="CN11" s="1448"/>
      <c r="CO11" s="1448"/>
      <c r="CP11" s="1448"/>
      <c r="CQ11" s="1448"/>
      <c r="CR11" s="1448"/>
      <c r="CS11" s="1448"/>
      <c r="CT11" s="1449"/>
      <c r="CU11" s="1507"/>
    </row>
    <row r="12" spans="1:99" ht="15.75" x14ac:dyDescent="0.25">
      <c r="A12" s="1409"/>
      <c r="B12" s="1450" t="s">
        <v>2097</v>
      </c>
      <c r="C12" s="1451"/>
      <c r="D12" s="1452"/>
      <c r="E12" s="1453"/>
      <c r="F12" s="1453"/>
      <c r="G12" s="1453"/>
      <c r="H12" s="1453"/>
      <c r="I12" s="1453"/>
      <c r="J12" s="1453"/>
      <c r="K12" s="1453"/>
      <c r="L12" s="1453"/>
      <c r="M12" s="1453"/>
      <c r="N12" s="1453"/>
      <c r="O12" s="1453"/>
      <c r="P12" s="1453"/>
      <c r="Q12" s="1453"/>
      <c r="R12" s="1453"/>
      <c r="S12" s="1453"/>
      <c r="T12" s="1453"/>
      <c r="U12" s="1453"/>
      <c r="V12" s="1454"/>
      <c r="W12" s="1452"/>
      <c r="X12" s="1453"/>
      <c r="Y12" s="1453"/>
      <c r="Z12" s="1453"/>
      <c r="AA12" s="1453"/>
      <c r="AB12" s="1453"/>
      <c r="AC12" s="1453"/>
      <c r="AD12" s="1453"/>
      <c r="AE12" s="1453"/>
      <c r="AF12" s="1453"/>
      <c r="AG12" s="1453"/>
      <c r="AH12" s="1453"/>
      <c r="AI12" s="1453"/>
      <c r="AJ12" s="1453"/>
      <c r="AK12" s="1453"/>
      <c r="AL12" s="1453"/>
      <c r="AM12" s="1453"/>
      <c r="AN12" s="1453"/>
      <c r="AO12" s="1454"/>
      <c r="AP12" s="1452"/>
      <c r="AQ12" s="1453"/>
      <c r="AR12" s="1453"/>
      <c r="AS12" s="1453"/>
      <c r="AT12" s="1453"/>
      <c r="AU12" s="1453"/>
      <c r="AV12" s="1453"/>
      <c r="AW12" s="1453"/>
      <c r="AX12" s="1453"/>
      <c r="AY12" s="1453"/>
      <c r="AZ12" s="1453"/>
      <c r="BA12" s="1453"/>
      <c r="BB12" s="1453"/>
      <c r="BC12" s="1453"/>
      <c r="BD12" s="1453"/>
      <c r="BE12" s="1453"/>
      <c r="BF12" s="1453"/>
      <c r="BG12" s="1453"/>
      <c r="BH12" s="1454"/>
      <c r="BI12" s="1452"/>
      <c r="BJ12" s="1453"/>
      <c r="BK12" s="1453"/>
      <c r="BL12" s="1453"/>
      <c r="BM12" s="1453"/>
      <c r="BN12" s="1453"/>
      <c r="BO12" s="1453"/>
      <c r="BP12" s="1453"/>
      <c r="BQ12" s="1453"/>
      <c r="BR12" s="1453"/>
      <c r="BS12" s="1453"/>
      <c r="BT12" s="1453"/>
      <c r="BU12" s="1453"/>
      <c r="BV12" s="1453"/>
      <c r="BW12" s="1453"/>
      <c r="BX12" s="1453"/>
      <c r="BY12" s="1453"/>
      <c r="BZ12" s="1453"/>
      <c r="CA12" s="1454"/>
      <c r="CB12" s="1452"/>
      <c r="CC12" s="1453"/>
      <c r="CD12" s="1453"/>
      <c r="CE12" s="1453"/>
      <c r="CF12" s="1453"/>
      <c r="CG12" s="1453"/>
      <c r="CH12" s="1453"/>
      <c r="CI12" s="1453"/>
      <c r="CJ12" s="1453"/>
      <c r="CK12" s="1453"/>
      <c r="CL12" s="1453"/>
      <c r="CM12" s="1453"/>
      <c r="CN12" s="1453"/>
      <c r="CO12" s="1453"/>
      <c r="CP12" s="1453"/>
      <c r="CQ12" s="1453"/>
      <c r="CR12" s="1453"/>
      <c r="CS12" s="1453"/>
      <c r="CT12" s="1454"/>
      <c r="CU12" s="1507"/>
    </row>
    <row r="13" spans="1:99" s="1461" customFormat="1" ht="15.75" x14ac:dyDescent="0.25">
      <c r="A13" s="1455"/>
      <c r="B13" s="1456" t="s">
        <v>821</v>
      </c>
      <c r="C13" s="1457"/>
      <c r="D13" s="1458"/>
      <c r="E13" s="1459"/>
      <c r="F13" s="1459"/>
      <c r="G13" s="1459"/>
      <c r="H13" s="1459"/>
      <c r="I13" s="1459"/>
      <c r="J13" s="1459"/>
      <c r="K13" s="1459"/>
      <c r="L13" s="1459"/>
      <c r="M13" s="1459"/>
      <c r="N13" s="1459"/>
      <c r="O13" s="1459"/>
      <c r="P13" s="1459"/>
      <c r="Q13" s="1459"/>
      <c r="R13" s="1459"/>
      <c r="S13" s="1459"/>
      <c r="T13" s="1459"/>
      <c r="U13" s="1459"/>
      <c r="V13" s="1460"/>
      <c r="W13" s="1458"/>
      <c r="X13" s="1459"/>
      <c r="Y13" s="1459"/>
      <c r="Z13" s="1459"/>
      <c r="AA13" s="1459"/>
      <c r="AB13" s="1459"/>
      <c r="AC13" s="1459"/>
      <c r="AD13" s="1459"/>
      <c r="AE13" s="1459"/>
      <c r="AF13" s="1459"/>
      <c r="AG13" s="1459"/>
      <c r="AH13" s="1459"/>
      <c r="AI13" s="1459"/>
      <c r="AJ13" s="1459"/>
      <c r="AK13" s="1459"/>
      <c r="AL13" s="1459"/>
      <c r="AM13" s="1459"/>
      <c r="AN13" s="1459"/>
      <c r="AO13" s="1460"/>
      <c r="AP13" s="1458"/>
      <c r="AQ13" s="1459"/>
      <c r="AR13" s="1459"/>
      <c r="AS13" s="1459"/>
      <c r="AT13" s="1459"/>
      <c r="AU13" s="1459"/>
      <c r="AV13" s="1459"/>
      <c r="AW13" s="1459"/>
      <c r="AX13" s="1459"/>
      <c r="AY13" s="1459"/>
      <c r="AZ13" s="1459"/>
      <c r="BA13" s="1459"/>
      <c r="BB13" s="1459"/>
      <c r="BC13" s="1459"/>
      <c r="BD13" s="1459"/>
      <c r="BE13" s="1459"/>
      <c r="BF13" s="1459"/>
      <c r="BG13" s="1459"/>
      <c r="BH13" s="1460"/>
      <c r="BI13" s="1458"/>
      <c r="BJ13" s="1459"/>
      <c r="BK13" s="1459"/>
      <c r="BL13" s="1459"/>
      <c r="BM13" s="1459"/>
      <c r="BN13" s="1459"/>
      <c r="BO13" s="1459"/>
      <c r="BP13" s="1459"/>
      <c r="BQ13" s="1459"/>
      <c r="BR13" s="1459"/>
      <c r="BS13" s="1459"/>
      <c r="BT13" s="1459"/>
      <c r="BU13" s="1459"/>
      <c r="BV13" s="1459"/>
      <c r="BW13" s="1459"/>
      <c r="BX13" s="1459"/>
      <c r="BY13" s="1459"/>
      <c r="BZ13" s="1459"/>
      <c r="CA13" s="1460"/>
      <c r="CB13" s="1458"/>
      <c r="CC13" s="1459"/>
      <c r="CD13" s="1459"/>
      <c r="CE13" s="1459"/>
      <c r="CF13" s="1459"/>
      <c r="CG13" s="1459"/>
      <c r="CH13" s="1459"/>
      <c r="CI13" s="1459"/>
      <c r="CJ13" s="1459"/>
      <c r="CK13" s="1459"/>
      <c r="CL13" s="1459"/>
      <c r="CM13" s="1459"/>
      <c r="CN13" s="1459"/>
      <c r="CO13" s="1459"/>
      <c r="CP13" s="1459"/>
      <c r="CQ13" s="1459"/>
      <c r="CR13" s="1459"/>
      <c r="CS13" s="1459"/>
      <c r="CT13" s="1460"/>
      <c r="CU13" s="1508"/>
    </row>
    <row r="14" spans="1:99" s="1461" customFormat="1" ht="15.75" x14ac:dyDescent="0.25">
      <c r="A14" s="1455"/>
      <c r="B14" s="1456" t="s">
        <v>806</v>
      </c>
      <c r="C14" s="1457"/>
      <c r="D14" s="1458"/>
      <c r="E14" s="1459"/>
      <c r="F14" s="1459"/>
      <c r="G14" s="1459"/>
      <c r="H14" s="1459"/>
      <c r="I14" s="1459"/>
      <c r="J14" s="1459"/>
      <c r="K14" s="1459"/>
      <c r="L14" s="1459"/>
      <c r="M14" s="1459"/>
      <c r="N14" s="1459"/>
      <c r="O14" s="1459"/>
      <c r="P14" s="1459"/>
      <c r="Q14" s="1459"/>
      <c r="R14" s="1459"/>
      <c r="S14" s="1459"/>
      <c r="T14" s="1459"/>
      <c r="U14" s="1459"/>
      <c r="V14" s="1460"/>
      <c r="W14" s="1458"/>
      <c r="X14" s="1459"/>
      <c r="Y14" s="1459"/>
      <c r="Z14" s="1459"/>
      <c r="AA14" s="1459"/>
      <c r="AB14" s="1459"/>
      <c r="AC14" s="1459"/>
      <c r="AD14" s="1459"/>
      <c r="AE14" s="1459"/>
      <c r="AF14" s="1459"/>
      <c r="AG14" s="1459"/>
      <c r="AH14" s="1459"/>
      <c r="AI14" s="1459"/>
      <c r="AJ14" s="1459"/>
      <c r="AK14" s="1459"/>
      <c r="AL14" s="1459"/>
      <c r="AM14" s="1459"/>
      <c r="AN14" s="1459"/>
      <c r="AO14" s="1460"/>
      <c r="AP14" s="1458"/>
      <c r="AQ14" s="1459"/>
      <c r="AR14" s="1459"/>
      <c r="AS14" s="1459"/>
      <c r="AT14" s="1459"/>
      <c r="AU14" s="1459"/>
      <c r="AV14" s="1459"/>
      <c r="AW14" s="1459"/>
      <c r="AX14" s="1459"/>
      <c r="AY14" s="1459"/>
      <c r="AZ14" s="1459"/>
      <c r="BA14" s="1459"/>
      <c r="BB14" s="1459"/>
      <c r="BC14" s="1459"/>
      <c r="BD14" s="1459"/>
      <c r="BE14" s="1459"/>
      <c r="BF14" s="1459"/>
      <c r="BG14" s="1459"/>
      <c r="BH14" s="1460"/>
      <c r="BI14" s="1458"/>
      <c r="BJ14" s="1459"/>
      <c r="BK14" s="1459"/>
      <c r="BL14" s="1459"/>
      <c r="BM14" s="1459"/>
      <c r="BN14" s="1459"/>
      <c r="BO14" s="1459"/>
      <c r="BP14" s="1459"/>
      <c r="BQ14" s="1459"/>
      <c r="BR14" s="1459"/>
      <c r="BS14" s="1459"/>
      <c r="BT14" s="1459"/>
      <c r="BU14" s="1459"/>
      <c r="BV14" s="1459"/>
      <c r="BW14" s="1459"/>
      <c r="BX14" s="1459"/>
      <c r="BY14" s="1459"/>
      <c r="BZ14" s="1459"/>
      <c r="CA14" s="1460"/>
      <c r="CB14" s="1458"/>
      <c r="CC14" s="1459"/>
      <c r="CD14" s="1459"/>
      <c r="CE14" s="1459"/>
      <c r="CF14" s="1459"/>
      <c r="CG14" s="1459"/>
      <c r="CH14" s="1459"/>
      <c r="CI14" s="1459"/>
      <c r="CJ14" s="1459"/>
      <c r="CK14" s="1459"/>
      <c r="CL14" s="1459"/>
      <c r="CM14" s="1459"/>
      <c r="CN14" s="1459"/>
      <c r="CO14" s="1459"/>
      <c r="CP14" s="1459"/>
      <c r="CQ14" s="1459"/>
      <c r="CR14" s="1459"/>
      <c r="CS14" s="1459"/>
      <c r="CT14" s="1460"/>
      <c r="CU14" s="1508"/>
    </row>
    <row r="15" spans="1:99" s="1461" customFormat="1" ht="15.75" x14ac:dyDescent="0.25">
      <c r="A15" s="1455"/>
      <c r="B15" s="1462" t="s">
        <v>2098</v>
      </c>
      <c r="C15" s="1457"/>
      <c r="D15" s="1458"/>
      <c r="E15" s="1459"/>
      <c r="F15" s="1459"/>
      <c r="G15" s="1459"/>
      <c r="H15" s="1459"/>
      <c r="I15" s="1459"/>
      <c r="J15" s="1459"/>
      <c r="K15" s="1459"/>
      <c r="L15" s="1459"/>
      <c r="M15" s="1459"/>
      <c r="N15" s="1459"/>
      <c r="O15" s="1459"/>
      <c r="P15" s="1459"/>
      <c r="Q15" s="1459"/>
      <c r="R15" s="1459"/>
      <c r="S15" s="1459"/>
      <c r="T15" s="1459"/>
      <c r="U15" s="1459"/>
      <c r="V15" s="1460"/>
      <c r="W15" s="1458"/>
      <c r="X15" s="1459"/>
      <c r="Y15" s="1459"/>
      <c r="Z15" s="1459"/>
      <c r="AA15" s="1459"/>
      <c r="AB15" s="1459"/>
      <c r="AC15" s="1459"/>
      <c r="AD15" s="1459"/>
      <c r="AE15" s="1459"/>
      <c r="AF15" s="1459"/>
      <c r="AG15" s="1459"/>
      <c r="AH15" s="1459"/>
      <c r="AI15" s="1459"/>
      <c r="AJ15" s="1459"/>
      <c r="AK15" s="1459"/>
      <c r="AL15" s="1459"/>
      <c r="AM15" s="1459"/>
      <c r="AN15" s="1459"/>
      <c r="AO15" s="1460"/>
      <c r="AP15" s="1458"/>
      <c r="AQ15" s="1459"/>
      <c r="AR15" s="1459"/>
      <c r="AS15" s="1459"/>
      <c r="AT15" s="1459"/>
      <c r="AU15" s="1459"/>
      <c r="AV15" s="1459"/>
      <c r="AW15" s="1459"/>
      <c r="AX15" s="1459"/>
      <c r="AY15" s="1459"/>
      <c r="AZ15" s="1459"/>
      <c r="BA15" s="1459"/>
      <c r="BB15" s="1459"/>
      <c r="BC15" s="1459"/>
      <c r="BD15" s="1459"/>
      <c r="BE15" s="1459"/>
      <c r="BF15" s="1459"/>
      <c r="BG15" s="1459"/>
      <c r="BH15" s="1460"/>
      <c r="BI15" s="1458"/>
      <c r="BJ15" s="1459"/>
      <c r="BK15" s="1459"/>
      <c r="BL15" s="1459"/>
      <c r="BM15" s="1459"/>
      <c r="BN15" s="1459"/>
      <c r="BO15" s="1459"/>
      <c r="BP15" s="1459"/>
      <c r="BQ15" s="1459"/>
      <c r="BR15" s="1459"/>
      <c r="BS15" s="1459"/>
      <c r="BT15" s="1459"/>
      <c r="BU15" s="1459"/>
      <c r="BV15" s="1459"/>
      <c r="BW15" s="1459"/>
      <c r="BX15" s="1459"/>
      <c r="BY15" s="1459"/>
      <c r="BZ15" s="1459"/>
      <c r="CA15" s="1460"/>
      <c r="CB15" s="1458"/>
      <c r="CC15" s="1459"/>
      <c r="CD15" s="1459"/>
      <c r="CE15" s="1459"/>
      <c r="CF15" s="1459"/>
      <c r="CG15" s="1459"/>
      <c r="CH15" s="1459"/>
      <c r="CI15" s="1459"/>
      <c r="CJ15" s="1459"/>
      <c r="CK15" s="1459"/>
      <c r="CL15" s="1459"/>
      <c r="CM15" s="1459"/>
      <c r="CN15" s="1459"/>
      <c r="CO15" s="1459"/>
      <c r="CP15" s="1459"/>
      <c r="CQ15" s="1459"/>
      <c r="CR15" s="1459"/>
      <c r="CS15" s="1459"/>
      <c r="CT15" s="1460"/>
      <c r="CU15" s="1508"/>
    </row>
    <row r="16" spans="1:99" s="1461" customFormat="1" ht="15.75" x14ac:dyDescent="0.25">
      <c r="A16" s="1455"/>
      <c r="B16" s="1462" t="s">
        <v>2099</v>
      </c>
      <c r="C16" s="1457"/>
      <c r="D16" s="1458"/>
      <c r="E16" s="1459"/>
      <c r="F16" s="1459"/>
      <c r="G16" s="1459"/>
      <c r="H16" s="1459"/>
      <c r="I16" s="1459"/>
      <c r="J16" s="1459"/>
      <c r="K16" s="1459"/>
      <c r="L16" s="1459"/>
      <c r="M16" s="1459"/>
      <c r="N16" s="1459"/>
      <c r="O16" s="1459"/>
      <c r="P16" s="1459"/>
      <c r="Q16" s="1459"/>
      <c r="R16" s="1459"/>
      <c r="S16" s="1459"/>
      <c r="T16" s="1459"/>
      <c r="U16" s="1459"/>
      <c r="V16" s="1460"/>
      <c r="W16" s="1458"/>
      <c r="X16" s="1459"/>
      <c r="Y16" s="1459"/>
      <c r="Z16" s="1459"/>
      <c r="AA16" s="1459"/>
      <c r="AB16" s="1459"/>
      <c r="AC16" s="1459"/>
      <c r="AD16" s="1459"/>
      <c r="AE16" s="1459"/>
      <c r="AF16" s="1459"/>
      <c r="AG16" s="1459"/>
      <c r="AH16" s="1459"/>
      <c r="AI16" s="1459"/>
      <c r="AJ16" s="1459"/>
      <c r="AK16" s="1459"/>
      <c r="AL16" s="1459"/>
      <c r="AM16" s="1459"/>
      <c r="AN16" s="1459"/>
      <c r="AO16" s="1460"/>
      <c r="AP16" s="1458"/>
      <c r="AQ16" s="1459"/>
      <c r="AR16" s="1459"/>
      <c r="AS16" s="1459"/>
      <c r="AT16" s="1459"/>
      <c r="AU16" s="1459"/>
      <c r="AV16" s="1459"/>
      <c r="AW16" s="1459"/>
      <c r="AX16" s="1459"/>
      <c r="AY16" s="1459"/>
      <c r="AZ16" s="1459"/>
      <c r="BA16" s="1459"/>
      <c r="BB16" s="1459"/>
      <c r="BC16" s="1459"/>
      <c r="BD16" s="1459"/>
      <c r="BE16" s="1459"/>
      <c r="BF16" s="1459"/>
      <c r="BG16" s="1459"/>
      <c r="BH16" s="1460"/>
      <c r="BI16" s="1458"/>
      <c r="BJ16" s="1459"/>
      <c r="BK16" s="1459"/>
      <c r="BL16" s="1459"/>
      <c r="BM16" s="1459"/>
      <c r="BN16" s="1459"/>
      <c r="BO16" s="1459"/>
      <c r="BP16" s="1459"/>
      <c r="BQ16" s="1459"/>
      <c r="BR16" s="1459"/>
      <c r="BS16" s="1459"/>
      <c r="BT16" s="1459"/>
      <c r="BU16" s="1459"/>
      <c r="BV16" s="1459"/>
      <c r="BW16" s="1459"/>
      <c r="BX16" s="1459"/>
      <c r="BY16" s="1459"/>
      <c r="BZ16" s="1459"/>
      <c r="CA16" s="1460"/>
      <c r="CB16" s="1458"/>
      <c r="CC16" s="1459"/>
      <c r="CD16" s="1459"/>
      <c r="CE16" s="1459"/>
      <c r="CF16" s="1459"/>
      <c r="CG16" s="1459"/>
      <c r="CH16" s="1459"/>
      <c r="CI16" s="1459"/>
      <c r="CJ16" s="1459"/>
      <c r="CK16" s="1459"/>
      <c r="CL16" s="1459"/>
      <c r="CM16" s="1459"/>
      <c r="CN16" s="1459"/>
      <c r="CO16" s="1459"/>
      <c r="CP16" s="1459"/>
      <c r="CQ16" s="1459"/>
      <c r="CR16" s="1459"/>
      <c r="CS16" s="1459"/>
      <c r="CT16" s="1460"/>
      <c r="CU16" s="1508"/>
    </row>
    <row r="17" spans="1:99" s="1461" customFormat="1" ht="15.75" x14ac:dyDescent="0.25">
      <c r="A17" s="1455"/>
      <c r="B17" s="1456" t="s">
        <v>2100</v>
      </c>
      <c r="C17" s="1457"/>
      <c r="D17" s="1458"/>
      <c r="E17" s="1459"/>
      <c r="F17" s="1459"/>
      <c r="G17" s="1459"/>
      <c r="H17" s="1459"/>
      <c r="I17" s="1459"/>
      <c r="J17" s="1459"/>
      <c r="K17" s="1459"/>
      <c r="L17" s="1459"/>
      <c r="M17" s="1459"/>
      <c r="N17" s="1459"/>
      <c r="O17" s="1459"/>
      <c r="P17" s="1459"/>
      <c r="Q17" s="1459"/>
      <c r="R17" s="1459"/>
      <c r="S17" s="1459"/>
      <c r="T17" s="1459"/>
      <c r="U17" s="1459"/>
      <c r="V17" s="1460"/>
      <c r="W17" s="1458"/>
      <c r="X17" s="1459"/>
      <c r="Y17" s="1459"/>
      <c r="Z17" s="1459"/>
      <c r="AA17" s="1459"/>
      <c r="AB17" s="1459"/>
      <c r="AC17" s="1459"/>
      <c r="AD17" s="1459"/>
      <c r="AE17" s="1459"/>
      <c r="AF17" s="1459"/>
      <c r="AG17" s="1459"/>
      <c r="AH17" s="1459"/>
      <c r="AI17" s="1459"/>
      <c r="AJ17" s="1459"/>
      <c r="AK17" s="1459"/>
      <c r="AL17" s="1459"/>
      <c r="AM17" s="1459"/>
      <c r="AN17" s="1459"/>
      <c r="AO17" s="1460"/>
      <c r="AP17" s="1458"/>
      <c r="AQ17" s="1459"/>
      <c r="AR17" s="1459"/>
      <c r="AS17" s="1459"/>
      <c r="AT17" s="1459"/>
      <c r="AU17" s="1459"/>
      <c r="AV17" s="1459"/>
      <c r="AW17" s="1459"/>
      <c r="AX17" s="1459"/>
      <c r="AY17" s="1459"/>
      <c r="AZ17" s="1459"/>
      <c r="BA17" s="1459"/>
      <c r="BB17" s="1459"/>
      <c r="BC17" s="1459"/>
      <c r="BD17" s="1459"/>
      <c r="BE17" s="1459"/>
      <c r="BF17" s="1459"/>
      <c r="BG17" s="1459"/>
      <c r="BH17" s="1460"/>
      <c r="BI17" s="1458"/>
      <c r="BJ17" s="1459"/>
      <c r="BK17" s="1459"/>
      <c r="BL17" s="1459"/>
      <c r="BM17" s="1459"/>
      <c r="BN17" s="1459"/>
      <c r="BO17" s="1459"/>
      <c r="BP17" s="1459"/>
      <c r="BQ17" s="1459"/>
      <c r="BR17" s="1459"/>
      <c r="BS17" s="1459"/>
      <c r="BT17" s="1459"/>
      <c r="BU17" s="1459"/>
      <c r="BV17" s="1459"/>
      <c r="BW17" s="1459"/>
      <c r="BX17" s="1459"/>
      <c r="BY17" s="1459"/>
      <c r="BZ17" s="1459"/>
      <c r="CA17" s="1460"/>
      <c r="CB17" s="1458"/>
      <c r="CC17" s="1459"/>
      <c r="CD17" s="1459"/>
      <c r="CE17" s="1459"/>
      <c r="CF17" s="1459"/>
      <c r="CG17" s="1459"/>
      <c r="CH17" s="1459"/>
      <c r="CI17" s="1459"/>
      <c r="CJ17" s="1459"/>
      <c r="CK17" s="1459"/>
      <c r="CL17" s="1459"/>
      <c r="CM17" s="1459"/>
      <c r="CN17" s="1459"/>
      <c r="CO17" s="1459"/>
      <c r="CP17" s="1459"/>
      <c r="CQ17" s="1459"/>
      <c r="CR17" s="1459"/>
      <c r="CS17" s="1459"/>
      <c r="CT17" s="1460"/>
      <c r="CU17" s="1508"/>
    </row>
    <row r="18" spans="1:99" s="1461" customFormat="1" ht="15.75" x14ac:dyDescent="0.25">
      <c r="A18" s="1455"/>
      <c r="B18" s="1456" t="s">
        <v>1235</v>
      </c>
      <c r="C18" s="1457"/>
      <c r="D18" s="1463"/>
      <c r="E18" s="1464"/>
      <c r="F18" s="1464"/>
      <c r="G18" s="1464"/>
      <c r="H18" s="1464"/>
      <c r="I18" s="1464"/>
      <c r="J18" s="1464"/>
      <c r="K18" s="1464"/>
      <c r="L18" s="1464"/>
      <c r="M18" s="1464"/>
      <c r="N18" s="1464"/>
      <c r="O18" s="1464"/>
      <c r="P18" s="1464"/>
      <c r="Q18" s="1464"/>
      <c r="R18" s="1464"/>
      <c r="S18" s="1464"/>
      <c r="T18" s="1464"/>
      <c r="U18" s="1464"/>
      <c r="V18" s="1465"/>
      <c r="W18" s="1463"/>
      <c r="X18" s="1464"/>
      <c r="Y18" s="1464"/>
      <c r="Z18" s="1464"/>
      <c r="AA18" s="1464"/>
      <c r="AB18" s="1464"/>
      <c r="AC18" s="1464"/>
      <c r="AD18" s="1464"/>
      <c r="AE18" s="1464"/>
      <c r="AF18" s="1464"/>
      <c r="AG18" s="1464"/>
      <c r="AH18" s="1464"/>
      <c r="AI18" s="1464"/>
      <c r="AJ18" s="1464"/>
      <c r="AK18" s="1464"/>
      <c r="AL18" s="1464"/>
      <c r="AM18" s="1464"/>
      <c r="AN18" s="1464"/>
      <c r="AO18" s="1465"/>
      <c r="AP18" s="1463"/>
      <c r="AQ18" s="1464"/>
      <c r="AR18" s="1464"/>
      <c r="AS18" s="1464"/>
      <c r="AT18" s="1464"/>
      <c r="AU18" s="1464"/>
      <c r="AV18" s="1464"/>
      <c r="AW18" s="1464"/>
      <c r="AX18" s="1464"/>
      <c r="AY18" s="1464"/>
      <c r="AZ18" s="1464"/>
      <c r="BA18" s="1464"/>
      <c r="BB18" s="1464"/>
      <c r="BC18" s="1464"/>
      <c r="BD18" s="1464"/>
      <c r="BE18" s="1464"/>
      <c r="BF18" s="1464"/>
      <c r="BG18" s="1464"/>
      <c r="BH18" s="1465"/>
      <c r="BI18" s="1463"/>
      <c r="BJ18" s="1464"/>
      <c r="BK18" s="1464"/>
      <c r="BL18" s="1464"/>
      <c r="BM18" s="1464"/>
      <c r="BN18" s="1464"/>
      <c r="BO18" s="1464"/>
      <c r="BP18" s="1464"/>
      <c r="BQ18" s="1464"/>
      <c r="BR18" s="1464"/>
      <c r="BS18" s="1464"/>
      <c r="BT18" s="1464"/>
      <c r="BU18" s="1464"/>
      <c r="BV18" s="1464"/>
      <c r="BW18" s="1464"/>
      <c r="BX18" s="1464"/>
      <c r="BY18" s="1464"/>
      <c r="BZ18" s="1464"/>
      <c r="CA18" s="1465"/>
      <c r="CB18" s="1463"/>
      <c r="CC18" s="1464"/>
      <c r="CD18" s="1464"/>
      <c r="CE18" s="1464"/>
      <c r="CF18" s="1464"/>
      <c r="CG18" s="1464"/>
      <c r="CH18" s="1464"/>
      <c r="CI18" s="1464"/>
      <c r="CJ18" s="1464"/>
      <c r="CK18" s="1464"/>
      <c r="CL18" s="1464"/>
      <c r="CM18" s="1464"/>
      <c r="CN18" s="1464"/>
      <c r="CO18" s="1464"/>
      <c r="CP18" s="1464"/>
      <c r="CQ18" s="1464"/>
      <c r="CR18" s="1464"/>
      <c r="CS18" s="1464"/>
      <c r="CT18" s="1465"/>
      <c r="CU18" s="1508"/>
    </row>
    <row r="19" spans="1:99" s="1461" customFormat="1" ht="16.5" thickBot="1" x14ac:dyDescent="0.3">
      <c r="A19" s="1455"/>
      <c r="B19" s="1466" t="s">
        <v>2101</v>
      </c>
      <c r="C19" s="1467">
        <f t="shared" ref="C19:BN19" si="0">SUM(C13,C14,C17,C18)</f>
        <v>0</v>
      </c>
      <c r="D19" s="1467">
        <f t="shared" si="0"/>
        <v>0</v>
      </c>
      <c r="E19" s="1467">
        <f t="shared" si="0"/>
        <v>0</v>
      </c>
      <c r="F19" s="1467">
        <f t="shared" si="0"/>
        <v>0</v>
      </c>
      <c r="G19" s="1467">
        <f t="shared" si="0"/>
        <v>0</v>
      </c>
      <c r="H19" s="1467">
        <f t="shared" si="0"/>
        <v>0</v>
      </c>
      <c r="I19" s="1467">
        <f t="shared" si="0"/>
        <v>0</v>
      </c>
      <c r="J19" s="1467">
        <f t="shared" si="0"/>
        <v>0</v>
      </c>
      <c r="K19" s="1467">
        <f t="shared" si="0"/>
        <v>0</v>
      </c>
      <c r="L19" s="1467">
        <f t="shared" si="0"/>
        <v>0</v>
      </c>
      <c r="M19" s="1467">
        <f t="shared" si="0"/>
        <v>0</v>
      </c>
      <c r="N19" s="1467">
        <f t="shared" si="0"/>
        <v>0</v>
      </c>
      <c r="O19" s="1467">
        <f t="shared" si="0"/>
        <v>0</v>
      </c>
      <c r="P19" s="1467">
        <f t="shared" si="0"/>
        <v>0</v>
      </c>
      <c r="Q19" s="1467">
        <f t="shared" si="0"/>
        <v>0</v>
      </c>
      <c r="R19" s="1467">
        <f t="shared" si="0"/>
        <v>0</v>
      </c>
      <c r="S19" s="1467">
        <f t="shared" si="0"/>
        <v>0</v>
      </c>
      <c r="T19" s="1467">
        <f t="shared" si="0"/>
        <v>0</v>
      </c>
      <c r="U19" s="1467">
        <f t="shared" si="0"/>
        <v>0</v>
      </c>
      <c r="V19" s="1467">
        <f t="shared" si="0"/>
        <v>0</v>
      </c>
      <c r="W19" s="1467">
        <f t="shared" si="0"/>
        <v>0</v>
      </c>
      <c r="X19" s="1467">
        <f t="shared" si="0"/>
        <v>0</v>
      </c>
      <c r="Y19" s="1467">
        <f t="shared" si="0"/>
        <v>0</v>
      </c>
      <c r="Z19" s="1467">
        <f t="shared" si="0"/>
        <v>0</v>
      </c>
      <c r="AA19" s="1467">
        <f t="shared" si="0"/>
        <v>0</v>
      </c>
      <c r="AB19" s="1467">
        <f t="shared" si="0"/>
        <v>0</v>
      </c>
      <c r="AC19" s="1467">
        <f t="shared" si="0"/>
        <v>0</v>
      </c>
      <c r="AD19" s="1467">
        <f t="shared" si="0"/>
        <v>0</v>
      </c>
      <c r="AE19" s="1467">
        <f t="shared" si="0"/>
        <v>0</v>
      </c>
      <c r="AF19" s="1467">
        <f t="shared" si="0"/>
        <v>0</v>
      </c>
      <c r="AG19" s="1467">
        <f t="shared" si="0"/>
        <v>0</v>
      </c>
      <c r="AH19" s="1467">
        <f t="shared" si="0"/>
        <v>0</v>
      </c>
      <c r="AI19" s="1467">
        <f t="shared" si="0"/>
        <v>0</v>
      </c>
      <c r="AJ19" s="1467">
        <f t="shared" si="0"/>
        <v>0</v>
      </c>
      <c r="AK19" s="1467">
        <f t="shared" si="0"/>
        <v>0</v>
      </c>
      <c r="AL19" s="1467">
        <f t="shared" si="0"/>
        <v>0</v>
      </c>
      <c r="AM19" s="1467">
        <f t="shared" si="0"/>
        <v>0</v>
      </c>
      <c r="AN19" s="1467">
        <f t="shared" si="0"/>
        <v>0</v>
      </c>
      <c r="AO19" s="1467">
        <f t="shared" si="0"/>
        <v>0</v>
      </c>
      <c r="AP19" s="1467">
        <f t="shared" si="0"/>
        <v>0</v>
      </c>
      <c r="AQ19" s="1467">
        <f t="shared" si="0"/>
        <v>0</v>
      </c>
      <c r="AR19" s="1467">
        <f t="shared" si="0"/>
        <v>0</v>
      </c>
      <c r="AS19" s="1467">
        <f t="shared" si="0"/>
        <v>0</v>
      </c>
      <c r="AT19" s="1467">
        <f t="shared" si="0"/>
        <v>0</v>
      </c>
      <c r="AU19" s="1467">
        <f t="shared" si="0"/>
        <v>0</v>
      </c>
      <c r="AV19" s="1467">
        <f t="shared" si="0"/>
        <v>0</v>
      </c>
      <c r="AW19" s="1467">
        <f t="shared" si="0"/>
        <v>0</v>
      </c>
      <c r="AX19" s="1467">
        <f t="shared" si="0"/>
        <v>0</v>
      </c>
      <c r="AY19" s="1467">
        <f t="shared" si="0"/>
        <v>0</v>
      </c>
      <c r="AZ19" s="1467">
        <f t="shared" si="0"/>
        <v>0</v>
      </c>
      <c r="BA19" s="1467">
        <f t="shared" si="0"/>
        <v>0</v>
      </c>
      <c r="BB19" s="1467">
        <f t="shared" si="0"/>
        <v>0</v>
      </c>
      <c r="BC19" s="1467">
        <f t="shared" si="0"/>
        <v>0</v>
      </c>
      <c r="BD19" s="1467">
        <f t="shared" si="0"/>
        <v>0</v>
      </c>
      <c r="BE19" s="1467">
        <f t="shared" si="0"/>
        <v>0</v>
      </c>
      <c r="BF19" s="1467">
        <f t="shared" si="0"/>
        <v>0</v>
      </c>
      <c r="BG19" s="1467">
        <f t="shared" si="0"/>
        <v>0</v>
      </c>
      <c r="BH19" s="1467">
        <f t="shared" si="0"/>
        <v>0</v>
      </c>
      <c r="BI19" s="1467">
        <f t="shared" si="0"/>
        <v>0</v>
      </c>
      <c r="BJ19" s="1467">
        <f t="shared" si="0"/>
        <v>0</v>
      </c>
      <c r="BK19" s="1467">
        <f t="shared" si="0"/>
        <v>0</v>
      </c>
      <c r="BL19" s="1467">
        <f t="shared" si="0"/>
        <v>0</v>
      </c>
      <c r="BM19" s="1467">
        <f t="shared" si="0"/>
        <v>0</v>
      </c>
      <c r="BN19" s="1467">
        <f t="shared" si="0"/>
        <v>0</v>
      </c>
      <c r="BO19" s="1467">
        <f t="shared" ref="BO19:CT19" si="1">SUM(BO13,BO14,BO17,BO18)</f>
        <v>0</v>
      </c>
      <c r="BP19" s="1467">
        <f t="shared" si="1"/>
        <v>0</v>
      </c>
      <c r="BQ19" s="1467">
        <f t="shared" si="1"/>
        <v>0</v>
      </c>
      <c r="BR19" s="1467">
        <f t="shared" si="1"/>
        <v>0</v>
      </c>
      <c r="BS19" s="1467">
        <f t="shared" si="1"/>
        <v>0</v>
      </c>
      <c r="BT19" s="1467">
        <f t="shared" si="1"/>
        <v>0</v>
      </c>
      <c r="BU19" s="1467">
        <f t="shared" si="1"/>
        <v>0</v>
      </c>
      <c r="BV19" s="1467">
        <f t="shared" si="1"/>
        <v>0</v>
      </c>
      <c r="BW19" s="1467">
        <f t="shared" si="1"/>
        <v>0</v>
      </c>
      <c r="BX19" s="1467">
        <f t="shared" si="1"/>
        <v>0</v>
      </c>
      <c r="BY19" s="1467">
        <f t="shared" si="1"/>
        <v>0</v>
      </c>
      <c r="BZ19" s="1467">
        <f t="shared" si="1"/>
        <v>0</v>
      </c>
      <c r="CA19" s="1467">
        <f t="shared" si="1"/>
        <v>0</v>
      </c>
      <c r="CB19" s="1467">
        <f t="shared" si="1"/>
        <v>0</v>
      </c>
      <c r="CC19" s="1467">
        <f t="shared" si="1"/>
        <v>0</v>
      </c>
      <c r="CD19" s="1467">
        <f t="shared" si="1"/>
        <v>0</v>
      </c>
      <c r="CE19" s="1467">
        <f t="shared" si="1"/>
        <v>0</v>
      </c>
      <c r="CF19" s="1467">
        <f t="shared" si="1"/>
        <v>0</v>
      </c>
      <c r="CG19" s="1467">
        <f t="shared" si="1"/>
        <v>0</v>
      </c>
      <c r="CH19" s="1467">
        <f t="shared" si="1"/>
        <v>0</v>
      </c>
      <c r="CI19" s="1467">
        <f t="shared" si="1"/>
        <v>0</v>
      </c>
      <c r="CJ19" s="1467">
        <f t="shared" si="1"/>
        <v>0</v>
      </c>
      <c r="CK19" s="1467">
        <f t="shared" si="1"/>
        <v>0</v>
      </c>
      <c r="CL19" s="1467">
        <f t="shared" si="1"/>
        <v>0</v>
      </c>
      <c r="CM19" s="1467">
        <f t="shared" si="1"/>
        <v>0</v>
      </c>
      <c r="CN19" s="1467">
        <f t="shared" si="1"/>
        <v>0</v>
      </c>
      <c r="CO19" s="1467">
        <f t="shared" si="1"/>
        <v>0</v>
      </c>
      <c r="CP19" s="1467">
        <f t="shared" si="1"/>
        <v>0</v>
      </c>
      <c r="CQ19" s="1467">
        <f t="shared" si="1"/>
        <v>0</v>
      </c>
      <c r="CR19" s="1467">
        <f t="shared" si="1"/>
        <v>0</v>
      </c>
      <c r="CS19" s="1467">
        <f t="shared" si="1"/>
        <v>0</v>
      </c>
      <c r="CT19" s="1467">
        <f t="shared" si="1"/>
        <v>0</v>
      </c>
      <c r="CU19" s="1508"/>
    </row>
    <row r="20" spans="1:99" s="1461" customFormat="1" ht="15.75" x14ac:dyDescent="0.25">
      <c r="A20" s="1455"/>
      <c r="B20" s="1468" t="s">
        <v>2102</v>
      </c>
      <c r="C20" s="1469"/>
      <c r="D20" s="1470"/>
      <c r="E20" s="1471"/>
      <c r="F20" s="1471"/>
      <c r="G20" s="1471"/>
      <c r="H20" s="1471"/>
      <c r="I20" s="1471"/>
      <c r="J20" s="1471"/>
      <c r="K20" s="1471"/>
      <c r="L20" s="1471"/>
      <c r="M20" s="1471"/>
      <c r="N20" s="1471"/>
      <c r="O20" s="1471"/>
      <c r="P20" s="1471"/>
      <c r="Q20" s="1471"/>
      <c r="R20" s="1471"/>
      <c r="S20" s="1471"/>
      <c r="T20" s="1471"/>
      <c r="U20" s="1471"/>
      <c r="V20" s="1472"/>
      <c r="W20" s="1470"/>
      <c r="X20" s="1471"/>
      <c r="Y20" s="1471"/>
      <c r="Z20" s="1471"/>
      <c r="AA20" s="1471"/>
      <c r="AB20" s="1471"/>
      <c r="AC20" s="1471"/>
      <c r="AD20" s="1471"/>
      <c r="AE20" s="1471"/>
      <c r="AF20" s="1471"/>
      <c r="AG20" s="1471"/>
      <c r="AH20" s="1471"/>
      <c r="AI20" s="1471"/>
      <c r="AJ20" s="1471"/>
      <c r="AK20" s="1471"/>
      <c r="AL20" s="1471"/>
      <c r="AM20" s="1471"/>
      <c r="AN20" s="1471"/>
      <c r="AO20" s="1472"/>
      <c r="AP20" s="1470"/>
      <c r="AQ20" s="1471"/>
      <c r="AR20" s="1471"/>
      <c r="AS20" s="1471"/>
      <c r="AT20" s="1471"/>
      <c r="AU20" s="1471"/>
      <c r="AV20" s="1471"/>
      <c r="AW20" s="1471"/>
      <c r="AX20" s="1471"/>
      <c r="AY20" s="1471"/>
      <c r="AZ20" s="1471"/>
      <c r="BA20" s="1471"/>
      <c r="BB20" s="1471"/>
      <c r="BC20" s="1471"/>
      <c r="BD20" s="1471"/>
      <c r="BE20" s="1471"/>
      <c r="BF20" s="1471"/>
      <c r="BG20" s="1471"/>
      <c r="BH20" s="1472"/>
      <c r="BI20" s="1470"/>
      <c r="BJ20" s="1471"/>
      <c r="BK20" s="1471"/>
      <c r="BL20" s="1471"/>
      <c r="BM20" s="1471"/>
      <c r="BN20" s="1471"/>
      <c r="BO20" s="1471"/>
      <c r="BP20" s="1471"/>
      <c r="BQ20" s="1471"/>
      <c r="BR20" s="1471"/>
      <c r="BS20" s="1471"/>
      <c r="BT20" s="1471"/>
      <c r="BU20" s="1471"/>
      <c r="BV20" s="1471"/>
      <c r="BW20" s="1471"/>
      <c r="BX20" s="1471"/>
      <c r="BY20" s="1471"/>
      <c r="BZ20" s="1471"/>
      <c r="CA20" s="1472"/>
      <c r="CB20" s="1470"/>
      <c r="CC20" s="1471"/>
      <c r="CD20" s="1471"/>
      <c r="CE20" s="1471"/>
      <c r="CF20" s="1471"/>
      <c r="CG20" s="1471"/>
      <c r="CH20" s="1471"/>
      <c r="CI20" s="1471"/>
      <c r="CJ20" s="1471"/>
      <c r="CK20" s="1471"/>
      <c r="CL20" s="1471"/>
      <c r="CM20" s="1471"/>
      <c r="CN20" s="1471"/>
      <c r="CO20" s="1471"/>
      <c r="CP20" s="1471"/>
      <c r="CQ20" s="1471"/>
      <c r="CR20" s="1471"/>
      <c r="CS20" s="1471"/>
      <c r="CT20" s="1472"/>
      <c r="CU20" s="1508"/>
    </row>
    <row r="21" spans="1:99" s="1461" customFormat="1" ht="15.75" x14ac:dyDescent="0.25">
      <c r="A21" s="1455"/>
      <c r="B21" s="1473" t="s">
        <v>2097</v>
      </c>
      <c r="C21" s="1474"/>
      <c r="D21" s="1475"/>
      <c r="E21" s="1476"/>
      <c r="F21" s="1476"/>
      <c r="G21" s="1476"/>
      <c r="H21" s="1476"/>
      <c r="I21" s="1476"/>
      <c r="J21" s="1476"/>
      <c r="K21" s="1476"/>
      <c r="L21" s="1476"/>
      <c r="M21" s="1476"/>
      <c r="N21" s="1476"/>
      <c r="O21" s="1476"/>
      <c r="P21" s="1476"/>
      <c r="Q21" s="1476"/>
      <c r="R21" s="1476"/>
      <c r="S21" s="1476"/>
      <c r="T21" s="1476"/>
      <c r="U21" s="1476"/>
      <c r="V21" s="1477"/>
      <c r="W21" s="1475"/>
      <c r="X21" s="1476"/>
      <c r="Y21" s="1476"/>
      <c r="Z21" s="1476"/>
      <c r="AA21" s="1476"/>
      <c r="AB21" s="1476"/>
      <c r="AC21" s="1476"/>
      <c r="AD21" s="1476"/>
      <c r="AE21" s="1476"/>
      <c r="AF21" s="1476"/>
      <c r="AG21" s="1476"/>
      <c r="AH21" s="1476"/>
      <c r="AI21" s="1476"/>
      <c r="AJ21" s="1476"/>
      <c r="AK21" s="1476"/>
      <c r="AL21" s="1476"/>
      <c r="AM21" s="1476"/>
      <c r="AN21" s="1476"/>
      <c r="AO21" s="1477"/>
      <c r="AP21" s="1475"/>
      <c r="AQ21" s="1476"/>
      <c r="AR21" s="1476"/>
      <c r="AS21" s="1476"/>
      <c r="AT21" s="1476"/>
      <c r="AU21" s="1476"/>
      <c r="AV21" s="1476"/>
      <c r="AW21" s="1476"/>
      <c r="AX21" s="1476"/>
      <c r="AY21" s="1476"/>
      <c r="AZ21" s="1476"/>
      <c r="BA21" s="1476"/>
      <c r="BB21" s="1476"/>
      <c r="BC21" s="1476"/>
      <c r="BD21" s="1476"/>
      <c r="BE21" s="1476"/>
      <c r="BF21" s="1476"/>
      <c r="BG21" s="1476"/>
      <c r="BH21" s="1477"/>
      <c r="BI21" s="1475"/>
      <c r="BJ21" s="1476"/>
      <c r="BK21" s="1476"/>
      <c r="BL21" s="1476"/>
      <c r="BM21" s="1476"/>
      <c r="BN21" s="1476"/>
      <c r="BO21" s="1476"/>
      <c r="BP21" s="1476"/>
      <c r="BQ21" s="1476"/>
      <c r="BR21" s="1476"/>
      <c r="BS21" s="1476"/>
      <c r="BT21" s="1476"/>
      <c r="BU21" s="1476"/>
      <c r="BV21" s="1476"/>
      <c r="BW21" s="1476"/>
      <c r="BX21" s="1476"/>
      <c r="BY21" s="1476"/>
      <c r="BZ21" s="1476"/>
      <c r="CA21" s="1477"/>
      <c r="CB21" s="1475"/>
      <c r="CC21" s="1476"/>
      <c r="CD21" s="1476"/>
      <c r="CE21" s="1476"/>
      <c r="CF21" s="1476"/>
      <c r="CG21" s="1476"/>
      <c r="CH21" s="1476"/>
      <c r="CI21" s="1476"/>
      <c r="CJ21" s="1476"/>
      <c r="CK21" s="1476"/>
      <c r="CL21" s="1476"/>
      <c r="CM21" s="1476"/>
      <c r="CN21" s="1476"/>
      <c r="CO21" s="1476"/>
      <c r="CP21" s="1476"/>
      <c r="CQ21" s="1476"/>
      <c r="CR21" s="1476"/>
      <c r="CS21" s="1476"/>
      <c r="CT21" s="1477"/>
      <c r="CU21" s="1508"/>
    </row>
    <row r="22" spans="1:99" s="1461" customFormat="1" ht="15.75" x14ac:dyDescent="0.25">
      <c r="A22" s="1455"/>
      <c r="B22" s="1456" t="s">
        <v>2103</v>
      </c>
      <c r="C22" s="1457"/>
      <c r="D22" s="1458"/>
      <c r="E22" s="1459"/>
      <c r="F22" s="1459"/>
      <c r="G22" s="1459"/>
      <c r="H22" s="1459"/>
      <c r="I22" s="1459"/>
      <c r="J22" s="1459"/>
      <c r="K22" s="1459"/>
      <c r="L22" s="1459"/>
      <c r="M22" s="1459"/>
      <c r="N22" s="1459"/>
      <c r="O22" s="1459"/>
      <c r="P22" s="1459"/>
      <c r="Q22" s="1459"/>
      <c r="R22" s="1459"/>
      <c r="S22" s="1459"/>
      <c r="T22" s="1459"/>
      <c r="U22" s="1459"/>
      <c r="V22" s="1460"/>
      <c r="W22" s="1458"/>
      <c r="X22" s="1459"/>
      <c r="Y22" s="1459"/>
      <c r="Z22" s="1459"/>
      <c r="AA22" s="1459"/>
      <c r="AB22" s="1459"/>
      <c r="AC22" s="1459"/>
      <c r="AD22" s="1459"/>
      <c r="AE22" s="1459"/>
      <c r="AF22" s="1459"/>
      <c r="AG22" s="1459"/>
      <c r="AH22" s="1459"/>
      <c r="AI22" s="1459"/>
      <c r="AJ22" s="1459"/>
      <c r="AK22" s="1459"/>
      <c r="AL22" s="1459"/>
      <c r="AM22" s="1459"/>
      <c r="AN22" s="1459"/>
      <c r="AO22" s="1460"/>
      <c r="AP22" s="1458"/>
      <c r="AQ22" s="1459"/>
      <c r="AR22" s="1459"/>
      <c r="AS22" s="1459"/>
      <c r="AT22" s="1459"/>
      <c r="AU22" s="1459"/>
      <c r="AV22" s="1459"/>
      <c r="AW22" s="1459"/>
      <c r="AX22" s="1459"/>
      <c r="AY22" s="1459"/>
      <c r="AZ22" s="1459"/>
      <c r="BA22" s="1459"/>
      <c r="BB22" s="1459"/>
      <c r="BC22" s="1459"/>
      <c r="BD22" s="1459"/>
      <c r="BE22" s="1459"/>
      <c r="BF22" s="1459"/>
      <c r="BG22" s="1459"/>
      <c r="BH22" s="1460"/>
      <c r="BI22" s="1458"/>
      <c r="BJ22" s="1459"/>
      <c r="BK22" s="1459"/>
      <c r="BL22" s="1459"/>
      <c r="BM22" s="1459"/>
      <c r="BN22" s="1459"/>
      <c r="BO22" s="1459"/>
      <c r="BP22" s="1459"/>
      <c r="BQ22" s="1459"/>
      <c r="BR22" s="1459"/>
      <c r="BS22" s="1459"/>
      <c r="BT22" s="1459"/>
      <c r="BU22" s="1459"/>
      <c r="BV22" s="1459"/>
      <c r="BW22" s="1459"/>
      <c r="BX22" s="1459"/>
      <c r="BY22" s="1459"/>
      <c r="BZ22" s="1459"/>
      <c r="CA22" s="1460"/>
      <c r="CB22" s="1458"/>
      <c r="CC22" s="1459"/>
      <c r="CD22" s="1459"/>
      <c r="CE22" s="1459"/>
      <c r="CF22" s="1459"/>
      <c r="CG22" s="1459"/>
      <c r="CH22" s="1459"/>
      <c r="CI22" s="1459"/>
      <c r="CJ22" s="1459"/>
      <c r="CK22" s="1459"/>
      <c r="CL22" s="1459"/>
      <c r="CM22" s="1459"/>
      <c r="CN22" s="1459"/>
      <c r="CO22" s="1459"/>
      <c r="CP22" s="1459"/>
      <c r="CQ22" s="1459"/>
      <c r="CR22" s="1459"/>
      <c r="CS22" s="1459"/>
      <c r="CT22" s="1460"/>
      <c r="CU22" s="1508"/>
    </row>
    <row r="23" spans="1:99" s="1461" customFormat="1" ht="15.75" x14ac:dyDescent="0.25">
      <c r="A23" s="1455"/>
      <c r="B23" s="1456" t="s">
        <v>2104</v>
      </c>
      <c r="C23" s="1478"/>
      <c r="D23" s="1475"/>
      <c r="E23" s="1476"/>
      <c r="F23" s="1476"/>
      <c r="G23" s="1476"/>
      <c r="H23" s="1476"/>
      <c r="I23" s="1476"/>
      <c r="J23" s="1476"/>
      <c r="K23" s="1476"/>
      <c r="L23" s="1476"/>
      <c r="M23" s="1476"/>
      <c r="N23" s="1476"/>
      <c r="O23" s="1476"/>
      <c r="P23" s="1476"/>
      <c r="Q23" s="1476"/>
      <c r="R23" s="1476"/>
      <c r="S23" s="1476"/>
      <c r="T23" s="1476"/>
      <c r="U23" s="1476"/>
      <c r="V23" s="1477"/>
      <c r="W23" s="1475"/>
      <c r="X23" s="1476"/>
      <c r="Y23" s="1476"/>
      <c r="Z23" s="1476"/>
      <c r="AA23" s="1476"/>
      <c r="AB23" s="1476"/>
      <c r="AC23" s="1476"/>
      <c r="AD23" s="1476"/>
      <c r="AE23" s="1476"/>
      <c r="AF23" s="1476"/>
      <c r="AG23" s="1476"/>
      <c r="AH23" s="1476"/>
      <c r="AI23" s="1476"/>
      <c r="AJ23" s="1476"/>
      <c r="AK23" s="1476"/>
      <c r="AL23" s="1476"/>
      <c r="AM23" s="1476"/>
      <c r="AN23" s="1476"/>
      <c r="AO23" s="1477"/>
      <c r="AP23" s="1458"/>
      <c r="AQ23" s="1459"/>
      <c r="AR23" s="1459"/>
      <c r="AS23" s="1459"/>
      <c r="AT23" s="1459"/>
      <c r="AU23" s="1459"/>
      <c r="AV23" s="1459"/>
      <c r="AW23" s="1459"/>
      <c r="AX23" s="1459"/>
      <c r="AY23" s="1459"/>
      <c r="AZ23" s="1459"/>
      <c r="BA23" s="1459"/>
      <c r="BB23" s="1459"/>
      <c r="BC23" s="1459"/>
      <c r="BD23" s="1459"/>
      <c r="BE23" s="1459"/>
      <c r="BF23" s="1459"/>
      <c r="BG23" s="1459"/>
      <c r="BH23" s="1460"/>
      <c r="BI23" s="1475"/>
      <c r="BJ23" s="1476"/>
      <c r="BK23" s="1476"/>
      <c r="BL23" s="1476"/>
      <c r="BM23" s="1476"/>
      <c r="BN23" s="1476"/>
      <c r="BO23" s="1476"/>
      <c r="BP23" s="1476"/>
      <c r="BQ23" s="1476"/>
      <c r="BR23" s="1476"/>
      <c r="BS23" s="1476"/>
      <c r="BT23" s="1476"/>
      <c r="BU23" s="1476"/>
      <c r="BV23" s="1476"/>
      <c r="BW23" s="1476"/>
      <c r="BX23" s="1476"/>
      <c r="BY23" s="1476"/>
      <c r="BZ23" s="1476"/>
      <c r="CA23" s="1477"/>
      <c r="CB23" s="1475"/>
      <c r="CC23" s="1476"/>
      <c r="CD23" s="1476"/>
      <c r="CE23" s="1476"/>
      <c r="CF23" s="1476"/>
      <c r="CG23" s="1476"/>
      <c r="CH23" s="1476"/>
      <c r="CI23" s="1476"/>
      <c r="CJ23" s="1476"/>
      <c r="CK23" s="1476"/>
      <c r="CL23" s="1476"/>
      <c r="CM23" s="1476"/>
      <c r="CN23" s="1476"/>
      <c r="CO23" s="1476"/>
      <c r="CP23" s="1476"/>
      <c r="CQ23" s="1476"/>
      <c r="CR23" s="1476"/>
      <c r="CS23" s="1476"/>
      <c r="CT23" s="1477"/>
      <c r="CU23" s="1508"/>
    </row>
    <row r="24" spans="1:99" s="1461" customFormat="1" ht="15.75" x14ac:dyDescent="0.25">
      <c r="A24" s="1455"/>
      <c r="B24" s="1456" t="s">
        <v>2105</v>
      </c>
      <c r="C24" s="1478"/>
      <c r="D24" s="1475"/>
      <c r="E24" s="1476"/>
      <c r="F24" s="1476"/>
      <c r="G24" s="1476"/>
      <c r="H24" s="1476"/>
      <c r="I24" s="1476"/>
      <c r="J24" s="1476"/>
      <c r="K24" s="1476"/>
      <c r="L24" s="1476"/>
      <c r="M24" s="1476"/>
      <c r="N24" s="1476"/>
      <c r="O24" s="1476"/>
      <c r="P24" s="1476"/>
      <c r="Q24" s="1476"/>
      <c r="R24" s="1476"/>
      <c r="S24" s="1476"/>
      <c r="T24" s="1476"/>
      <c r="U24" s="1476"/>
      <c r="V24" s="1477"/>
      <c r="W24" s="1475"/>
      <c r="X24" s="1476"/>
      <c r="Y24" s="1476"/>
      <c r="Z24" s="1476"/>
      <c r="AA24" s="1476"/>
      <c r="AB24" s="1476"/>
      <c r="AC24" s="1476"/>
      <c r="AD24" s="1476"/>
      <c r="AE24" s="1476"/>
      <c r="AF24" s="1476"/>
      <c r="AG24" s="1476"/>
      <c r="AH24" s="1476"/>
      <c r="AI24" s="1476"/>
      <c r="AJ24" s="1476"/>
      <c r="AK24" s="1476"/>
      <c r="AL24" s="1476"/>
      <c r="AM24" s="1476"/>
      <c r="AN24" s="1476"/>
      <c r="AO24" s="1477"/>
      <c r="AP24" s="1458"/>
      <c r="AQ24" s="1459"/>
      <c r="AR24" s="1459"/>
      <c r="AS24" s="1459"/>
      <c r="AT24" s="1459"/>
      <c r="AU24" s="1459"/>
      <c r="AV24" s="1459"/>
      <c r="AW24" s="1459"/>
      <c r="AX24" s="1459"/>
      <c r="AY24" s="1459"/>
      <c r="AZ24" s="1459"/>
      <c r="BA24" s="1459"/>
      <c r="BB24" s="1459"/>
      <c r="BC24" s="1459"/>
      <c r="BD24" s="1459"/>
      <c r="BE24" s="1459"/>
      <c r="BF24" s="1459"/>
      <c r="BG24" s="1459"/>
      <c r="BH24" s="1460"/>
      <c r="BI24" s="1475"/>
      <c r="BJ24" s="1476"/>
      <c r="BK24" s="1476"/>
      <c r="BL24" s="1476"/>
      <c r="BM24" s="1476"/>
      <c r="BN24" s="1476"/>
      <c r="BO24" s="1476"/>
      <c r="BP24" s="1476"/>
      <c r="BQ24" s="1476"/>
      <c r="BR24" s="1476"/>
      <c r="BS24" s="1476"/>
      <c r="BT24" s="1476"/>
      <c r="BU24" s="1476"/>
      <c r="BV24" s="1476"/>
      <c r="BW24" s="1476"/>
      <c r="BX24" s="1476"/>
      <c r="BY24" s="1476"/>
      <c r="BZ24" s="1476"/>
      <c r="CA24" s="1477"/>
      <c r="CB24" s="1475"/>
      <c r="CC24" s="1476"/>
      <c r="CD24" s="1476"/>
      <c r="CE24" s="1476"/>
      <c r="CF24" s="1476"/>
      <c r="CG24" s="1476"/>
      <c r="CH24" s="1476"/>
      <c r="CI24" s="1476"/>
      <c r="CJ24" s="1476"/>
      <c r="CK24" s="1476"/>
      <c r="CL24" s="1476"/>
      <c r="CM24" s="1476"/>
      <c r="CN24" s="1476"/>
      <c r="CO24" s="1476"/>
      <c r="CP24" s="1476"/>
      <c r="CQ24" s="1476"/>
      <c r="CR24" s="1476"/>
      <c r="CS24" s="1476"/>
      <c r="CT24" s="1477"/>
      <c r="CU24" s="1508"/>
    </row>
    <row r="25" spans="1:99" s="1461" customFormat="1" ht="15.75" x14ac:dyDescent="0.25">
      <c r="A25" s="1455"/>
      <c r="B25" s="1456" t="s">
        <v>2106</v>
      </c>
      <c r="C25" s="1478"/>
      <c r="D25" s="1475"/>
      <c r="E25" s="1476"/>
      <c r="F25" s="1476"/>
      <c r="G25" s="1476"/>
      <c r="H25" s="1476"/>
      <c r="I25" s="1476"/>
      <c r="J25" s="1476"/>
      <c r="K25" s="1476"/>
      <c r="L25" s="1476"/>
      <c r="M25" s="1476"/>
      <c r="N25" s="1476"/>
      <c r="O25" s="1476"/>
      <c r="P25" s="1476"/>
      <c r="Q25" s="1476"/>
      <c r="R25" s="1476"/>
      <c r="S25" s="1476"/>
      <c r="T25" s="1476"/>
      <c r="U25" s="1476"/>
      <c r="V25" s="1477"/>
      <c r="W25" s="1475"/>
      <c r="X25" s="1476"/>
      <c r="Y25" s="1476"/>
      <c r="Z25" s="1476"/>
      <c r="AA25" s="1476"/>
      <c r="AB25" s="1476"/>
      <c r="AC25" s="1476"/>
      <c r="AD25" s="1476"/>
      <c r="AE25" s="1476"/>
      <c r="AF25" s="1476"/>
      <c r="AG25" s="1476"/>
      <c r="AH25" s="1476"/>
      <c r="AI25" s="1476"/>
      <c r="AJ25" s="1476"/>
      <c r="AK25" s="1476"/>
      <c r="AL25" s="1476"/>
      <c r="AM25" s="1476"/>
      <c r="AN25" s="1476"/>
      <c r="AO25" s="1477"/>
      <c r="AP25" s="1463"/>
      <c r="AQ25" s="1459"/>
      <c r="AR25" s="1459"/>
      <c r="AS25" s="1459"/>
      <c r="AT25" s="1459"/>
      <c r="AU25" s="1459"/>
      <c r="AV25" s="1459"/>
      <c r="AW25" s="1459"/>
      <c r="AX25" s="1459"/>
      <c r="AY25" s="1459"/>
      <c r="AZ25" s="1459"/>
      <c r="BA25" s="1459"/>
      <c r="BB25" s="1459"/>
      <c r="BC25" s="1459"/>
      <c r="BD25" s="1459"/>
      <c r="BE25" s="1459"/>
      <c r="BF25" s="1459"/>
      <c r="BG25" s="1459"/>
      <c r="BH25" s="1459"/>
      <c r="BI25" s="1475"/>
      <c r="BJ25" s="1476"/>
      <c r="BK25" s="1476"/>
      <c r="BL25" s="1476"/>
      <c r="BM25" s="1476"/>
      <c r="BN25" s="1476"/>
      <c r="BO25" s="1476"/>
      <c r="BP25" s="1476"/>
      <c r="BQ25" s="1476"/>
      <c r="BR25" s="1476"/>
      <c r="BS25" s="1476"/>
      <c r="BT25" s="1476"/>
      <c r="BU25" s="1476"/>
      <c r="BV25" s="1476"/>
      <c r="BW25" s="1476"/>
      <c r="BX25" s="1476"/>
      <c r="BY25" s="1476"/>
      <c r="BZ25" s="1476"/>
      <c r="CA25" s="1477"/>
      <c r="CB25" s="1475"/>
      <c r="CC25" s="1476"/>
      <c r="CD25" s="1476"/>
      <c r="CE25" s="1476"/>
      <c r="CF25" s="1476"/>
      <c r="CG25" s="1476"/>
      <c r="CH25" s="1476"/>
      <c r="CI25" s="1476"/>
      <c r="CJ25" s="1476"/>
      <c r="CK25" s="1476"/>
      <c r="CL25" s="1476"/>
      <c r="CM25" s="1476"/>
      <c r="CN25" s="1476"/>
      <c r="CO25" s="1476"/>
      <c r="CP25" s="1476"/>
      <c r="CQ25" s="1476"/>
      <c r="CR25" s="1476"/>
      <c r="CS25" s="1476"/>
      <c r="CT25" s="1477"/>
      <c r="CU25" s="1508"/>
    </row>
    <row r="26" spans="1:99" s="1461" customFormat="1" ht="15.75" x14ac:dyDescent="0.25">
      <c r="A26" s="1455"/>
      <c r="B26" s="1456" t="s">
        <v>2107</v>
      </c>
      <c r="C26" s="1478"/>
      <c r="D26" s="1475"/>
      <c r="E26" s="1476"/>
      <c r="F26" s="1476"/>
      <c r="G26" s="1476"/>
      <c r="H26" s="1476"/>
      <c r="I26" s="1476"/>
      <c r="J26" s="1476"/>
      <c r="K26" s="1476"/>
      <c r="L26" s="1476"/>
      <c r="M26" s="1476"/>
      <c r="N26" s="1476"/>
      <c r="O26" s="1476"/>
      <c r="P26" s="1476"/>
      <c r="Q26" s="1476"/>
      <c r="R26" s="1476"/>
      <c r="S26" s="1476"/>
      <c r="T26" s="1476"/>
      <c r="U26" s="1476"/>
      <c r="V26" s="1477"/>
      <c r="W26" s="1475"/>
      <c r="X26" s="1476"/>
      <c r="Y26" s="1476"/>
      <c r="Z26" s="1476"/>
      <c r="AA26" s="1476"/>
      <c r="AB26" s="1476"/>
      <c r="AC26" s="1476"/>
      <c r="AD26" s="1476"/>
      <c r="AE26" s="1476"/>
      <c r="AF26" s="1476"/>
      <c r="AG26" s="1476"/>
      <c r="AH26" s="1476"/>
      <c r="AI26" s="1476"/>
      <c r="AJ26" s="1476"/>
      <c r="AK26" s="1476"/>
      <c r="AL26" s="1476"/>
      <c r="AM26" s="1476"/>
      <c r="AN26" s="1476"/>
      <c r="AO26" s="1477"/>
      <c r="AP26" s="1463"/>
      <c r="AQ26" s="1476"/>
      <c r="AR26" s="1476"/>
      <c r="AS26" s="1476"/>
      <c r="AT26" s="1476"/>
      <c r="AU26" s="1476"/>
      <c r="AV26" s="1476"/>
      <c r="AW26" s="1476"/>
      <c r="AX26" s="1476"/>
      <c r="AY26" s="1476"/>
      <c r="AZ26" s="1476"/>
      <c r="BA26" s="1476"/>
      <c r="BB26" s="1476"/>
      <c r="BC26" s="1476"/>
      <c r="BD26" s="1476"/>
      <c r="BE26" s="1476"/>
      <c r="BF26" s="1476"/>
      <c r="BG26" s="1476"/>
      <c r="BH26" s="1477"/>
      <c r="BI26" s="1475"/>
      <c r="BJ26" s="1476"/>
      <c r="BK26" s="1476"/>
      <c r="BL26" s="1476"/>
      <c r="BM26" s="1476"/>
      <c r="BN26" s="1476"/>
      <c r="BO26" s="1476"/>
      <c r="BP26" s="1476"/>
      <c r="BQ26" s="1476"/>
      <c r="BR26" s="1476"/>
      <c r="BS26" s="1476"/>
      <c r="BT26" s="1476"/>
      <c r="BU26" s="1476"/>
      <c r="BV26" s="1476"/>
      <c r="BW26" s="1476"/>
      <c r="BX26" s="1476"/>
      <c r="BY26" s="1476"/>
      <c r="BZ26" s="1476"/>
      <c r="CA26" s="1477"/>
      <c r="CB26" s="1475"/>
      <c r="CC26" s="1476"/>
      <c r="CD26" s="1476"/>
      <c r="CE26" s="1476"/>
      <c r="CF26" s="1476"/>
      <c r="CG26" s="1476"/>
      <c r="CH26" s="1476"/>
      <c r="CI26" s="1476"/>
      <c r="CJ26" s="1476"/>
      <c r="CK26" s="1476"/>
      <c r="CL26" s="1476"/>
      <c r="CM26" s="1476"/>
      <c r="CN26" s="1476"/>
      <c r="CO26" s="1476"/>
      <c r="CP26" s="1476"/>
      <c r="CQ26" s="1476"/>
      <c r="CR26" s="1476"/>
      <c r="CS26" s="1476"/>
      <c r="CT26" s="1477"/>
      <c r="CU26" s="1508"/>
    </row>
    <row r="27" spans="1:99" s="1461" customFormat="1" ht="15.75" x14ac:dyDescent="0.25">
      <c r="A27" s="1455"/>
      <c r="B27" s="1456" t="s">
        <v>2108</v>
      </c>
      <c r="C27" s="1457"/>
      <c r="D27" s="1458"/>
      <c r="E27" s="1459"/>
      <c r="F27" s="1459"/>
      <c r="G27" s="1459"/>
      <c r="H27" s="1459"/>
      <c r="I27" s="1459"/>
      <c r="J27" s="1459"/>
      <c r="K27" s="1459"/>
      <c r="L27" s="1459"/>
      <c r="M27" s="1459"/>
      <c r="N27" s="1459"/>
      <c r="O27" s="1459"/>
      <c r="P27" s="1459"/>
      <c r="Q27" s="1459"/>
      <c r="R27" s="1459"/>
      <c r="S27" s="1459"/>
      <c r="T27" s="1459"/>
      <c r="U27" s="1459"/>
      <c r="V27" s="1460"/>
      <c r="W27" s="1458"/>
      <c r="X27" s="1459"/>
      <c r="Y27" s="1459"/>
      <c r="Z27" s="1459"/>
      <c r="AA27" s="1459"/>
      <c r="AB27" s="1459"/>
      <c r="AC27" s="1459"/>
      <c r="AD27" s="1459"/>
      <c r="AE27" s="1459"/>
      <c r="AF27" s="1459"/>
      <c r="AG27" s="1459"/>
      <c r="AH27" s="1459"/>
      <c r="AI27" s="1459"/>
      <c r="AJ27" s="1459"/>
      <c r="AK27" s="1459"/>
      <c r="AL27" s="1459"/>
      <c r="AM27" s="1459"/>
      <c r="AN27" s="1459"/>
      <c r="AO27" s="1460"/>
      <c r="AP27" s="1458"/>
      <c r="AQ27" s="1459"/>
      <c r="AR27" s="1459"/>
      <c r="AS27" s="1459"/>
      <c r="AT27" s="1459"/>
      <c r="AU27" s="1459"/>
      <c r="AV27" s="1459"/>
      <c r="AW27" s="1459"/>
      <c r="AX27" s="1459"/>
      <c r="AY27" s="1459"/>
      <c r="AZ27" s="1459"/>
      <c r="BA27" s="1459"/>
      <c r="BB27" s="1459"/>
      <c r="BC27" s="1459"/>
      <c r="BD27" s="1459"/>
      <c r="BE27" s="1459"/>
      <c r="BF27" s="1459"/>
      <c r="BG27" s="1459"/>
      <c r="BH27" s="1460"/>
      <c r="BI27" s="1463"/>
      <c r="BJ27" s="1459"/>
      <c r="BK27" s="1459"/>
      <c r="BL27" s="1459"/>
      <c r="BM27" s="1459"/>
      <c r="BN27" s="1459"/>
      <c r="BO27" s="1459"/>
      <c r="BP27" s="1459"/>
      <c r="BQ27" s="1459"/>
      <c r="BR27" s="1459"/>
      <c r="BS27" s="1459"/>
      <c r="BT27" s="1459"/>
      <c r="BU27" s="1459"/>
      <c r="BV27" s="1459"/>
      <c r="BW27" s="1459"/>
      <c r="BX27" s="1459"/>
      <c r="BY27" s="1459"/>
      <c r="BZ27" s="1459"/>
      <c r="CA27" s="1459"/>
      <c r="CB27" s="1458"/>
      <c r="CC27" s="1459"/>
      <c r="CD27" s="1459"/>
      <c r="CE27" s="1459"/>
      <c r="CF27" s="1459"/>
      <c r="CG27" s="1459"/>
      <c r="CH27" s="1459"/>
      <c r="CI27" s="1459"/>
      <c r="CJ27" s="1459"/>
      <c r="CK27" s="1459"/>
      <c r="CL27" s="1459"/>
      <c r="CM27" s="1459"/>
      <c r="CN27" s="1459"/>
      <c r="CO27" s="1459"/>
      <c r="CP27" s="1459"/>
      <c r="CQ27" s="1459"/>
      <c r="CR27" s="1459"/>
      <c r="CS27" s="1459"/>
      <c r="CT27" s="1460"/>
      <c r="CU27" s="1508"/>
    </row>
    <row r="28" spans="1:99" s="1461" customFormat="1" ht="15.75" x14ac:dyDescent="0.25">
      <c r="A28" s="1455"/>
      <c r="B28" s="1462" t="s">
        <v>2098</v>
      </c>
      <c r="C28" s="1457"/>
      <c r="D28" s="1458"/>
      <c r="E28" s="1459"/>
      <c r="F28" s="1459"/>
      <c r="G28" s="1459"/>
      <c r="H28" s="1459"/>
      <c r="I28" s="1459"/>
      <c r="J28" s="1459"/>
      <c r="K28" s="1459"/>
      <c r="L28" s="1459"/>
      <c r="M28" s="1459"/>
      <c r="N28" s="1459"/>
      <c r="O28" s="1459"/>
      <c r="P28" s="1459"/>
      <c r="Q28" s="1459"/>
      <c r="R28" s="1459"/>
      <c r="S28" s="1459"/>
      <c r="T28" s="1459"/>
      <c r="U28" s="1459"/>
      <c r="V28" s="1460"/>
      <c r="W28" s="1458"/>
      <c r="X28" s="1459"/>
      <c r="Y28" s="1459"/>
      <c r="Z28" s="1459"/>
      <c r="AA28" s="1459"/>
      <c r="AB28" s="1459"/>
      <c r="AC28" s="1459"/>
      <c r="AD28" s="1459"/>
      <c r="AE28" s="1459"/>
      <c r="AF28" s="1459"/>
      <c r="AG28" s="1459"/>
      <c r="AH28" s="1459"/>
      <c r="AI28" s="1459"/>
      <c r="AJ28" s="1459"/>
      <c r="AK28" s="1459"/>
      <c r="AL28" s="1459"/>
      <c r="AM28" s="1459"/>
      <c r="AN28" s="1459"/>
      <c r="AO28" s="1460"/>
      <c r="AP28" s="1458"/>
      <c r="AQ28" s="1459"/>
      <c r="AR28" s="1459"/>
      <c r="AS28" s="1459"/>
      <c r="AT28" s="1459"/>
      <c r="AU28" s="1459"/>
      <c r="AV28" s="1459"/>
      <c r="AW28" s="1459"/>
      <c r="AX28" s="1459"/>
      <c r="AY28" s="1459"/>
      <c r="AZ28" s="1459"/>
      <c r="BA28" s="1459"/>
      <c r="BB28" s="1459"/>
      <c r="BC28" s="1459"/>
      <c r="BD28" s="1459"/>
      <c r="BE28" s="1459"/>
      <c r="BF28" s="1459"/>
      <c r="BG28" s="1459"/>
      <c r="BH28" s="1460"/>
      <c r="BI28" s="1463"/>
      <c r="BJ28" s="1459"/>
      <c r="BK28" s="1459"/>
      <c r="BL28" s="1459"/>
      <c r="BM28" s="1459"/>
      <c r="BN28" s="1459"/>
      <c r="BO28" s="1459"/>
      <c r="BP28" s="1459"/>
      <c r="BQ28" s="1459"/>
      <c r="BR28" s="1459"/>
      <c r="BS28" s="1459"/>
      <c r="BT28" s="1459"/>
      <c r="BU28" s="1459"/>
      <c r="BV28" s="1459"/>
      <c r="BW28" s="1459"/>
      <c r="BX28" s="1459"/>
      <c r="BY28" s="1459"/>
      <c r="BZ28" s="1459"/>
      <c r="CA28" s="1459"/>
      <c r="CB28" s="1458"/>
      <c r="CC28" s="1459"/>
      <c r="CD28" s="1459"/>
      <c r="CE28" s="1459"/>
      <c r="CF28" s="1459"/>
      <c r="CG28" s="1459"/>
      <c r="CH28" s="1459"/>
      <c r="CI28" s="1459"/>
      <c r="CJ28" s="1459"/>
      <c r="CK28" s="1459"/>
      <c r="CL28" s="1459"/>
      <c r="CM28" s="1459"/>
      <c r="CN28" s="1459"/>
      <c r="CO28" s="1459"/>
      <c r="CP28" s="1459"/>
      <c r="CQ28" s="1459"/>
      <c r="CR28" s="1459"/>
      <c r="CS28" s="1459"/>
      <c r="CT28" s="1460"/>
      <c r="CU28" s="1508"/>
    </row>
    <row r="29" spans="1:99" s="1461" customFormat="1" ht="15.75" x14ac:dyDescent="0.25">
      <c r="A29" s="1455"/>
      <c r="B29" s="1462" t="s">
        <v>2099</v>
      </c>
      <c r="C29" s="1457"/>
      <c r="D29" s="1458"/>
      <c r="E29" s="1459"/>
      <c r="F29" s="1459"/>
      <c r="G29" s="1459"/>
      <c r="H29" s="1459"/>
      <c r="I29" s="1459"/>
      <c r="J29" s="1459"/>
      <c r="K29" s="1459"/>
      <c r="L29" s="1459"/>
      <c r="M29" s="1459"/>
      <c r="N29" s="1459"/>
      <c r="O29" s="1459"/>
      <c r="P29" s="1459"/>
      <c r="Q29" s="1459"/>
      <c r="R29" s="1459"/>
      <c r="S29" s="1459"/>
      <c r="T29" s="1459"/>
      <c r="U29" s="1459"/>
      <c r="V29" s="1460"/>
      <c r="W29" s="1458"/>
      <c r="X29" s="1459"/>
      <c r="Y29" s="1459"/>
      <c r="Z29" s="1459"/>
      <c r="AA29" s="1459"/>
      <c r="AB29" s="1459"/>
      <c r="AC29" s="1459"/>
      <c r="AD29" s="1459"/>
      <c r="AE29" s="1459"/>
      <c r="AF29" s="1459"/>
      <c r="AG29" s="1459"/>
      <c r="AH29" s="1459"/>
      <c r="AI29" s="1459"/>
      <c r="AJ29" s="1459"/>
      <c r="AK29" s="1459"/>
      <c r="AL29" s="1459"/>
      <c r="AM29" s="1459"/>
      <c r="AN29" s="1459"/>
      <c r="AO29" s="1460"/>
      <c r="AP29" s="1458"/>
      <c r="AQ29" s="1459"/>
      <c r="AR29" s="1459"/>
      <c r="AS29" s="1459"/>
      <c r="AT29" s="1459"/>
      <c r="AU29" s="1459"/>
      <c r="AV29" s="1459"/>
      <c r="AW29" s="1459"/>
      <c r="AX29" s="1459"/>
      <c r="AY29" s="1459"/>
      <c r="AZ29" s="1459"/>
      <c r="BA29" s="1459"/>
      <c r="BB29" s="1459"/>
      <c r="BC29" s="1459"/>
      <c r="BD29" s="1459"/>
      <c r="BE29" s="1459"/>
      <c r="BF29" s="1459"/>
      <c r="BG29" s="1459"/>
      <c r="BH29" s="1460"/>
      <c r="BI29" s="1463"/>
      <c r="BJ29" s="1459"/>
      <c r="BK29" s="1459"/>
      <c r="BL29" s="1459"/>
      <c r="BM29" s="1459"/>
      <c r="BN29" s="1459"/>
      <c r="BO29" s="1459"/>
      <c r="BP29" s="1459"/>
      <c r="BQ29" s="1459"/>
      <c r="BR29" s="1459"/>
      <c r="BS29" s="1459"/>
      <c r="BT29" s="1459"/>
      <c r="BU29" s="1459"/>
      <c r="BV29" s="1459"/>
      <c r="BW29" s="1459"/>
      <c r="BX29" s="1459"/>
      <c r="BY29" s="1459"/>
      <c r="BZ29" s="1459"/>
      <c r="CA29" s="1459"/>
      <c r="CB29" s="1458"/>
      <c r="CC29" s="1459"/>
      <c r="CD29" s="1459"/>
      <c r="CE29" s="1459"/>
      <c r="CF29" s="1459"/>
      <c r="CG29" s="1459"/>
      <c r="CH29" s="1459"/>
      <c r="CI29" s="1459"/>
      <c r="CJ29" s="1459"/>
      <c r="CK29" s="1459"/>
      <c r="CL29" s="1459"/>
      <c r="CM29" s="1459"/>
      <c r="CN29" s="1459"/>
      <c r="CO29" s="1459"/>
      <c r="CP29" s="1459"/>
      <c r="CQ29" s="1459"/>
      <c r="CR29" s="1459"/>
      <c r="CS29" s="1459"/>
      <c r="CT29" s="1460"/>
      <c r="CU29" s="1508"/>
    </row>
    <row r="30" spans="1:99" s="1461" customFormat="1" ht="15.75" x14ac:dyDescent="0.25">
      <c r="A30" s="1455"/>
      <c r="B30" s="1456" t="s">
        <v>2100</v>
      </c>
      <c r="C30" s="1457"/>
      <c r="D30" s="1458"/>
      <c r="E30" s="1459"/>
      <c r="F30" s="1459"/>
      <c r="G30" s="1459"/>
      <c r="H30" s="1459"/>
      <c r="I30" s="1459"/>
      <c r="J30" s="1459"/>
      <c r="K30" s="1459"/>
      <c r="L30" s="1459"/>
      <c r="M30" s="1459"/>
      <c r="N30" s="1459"/>
      <c r="O30" s="1459"/>
      <c r="P30" s="1459"/>
      <c r="Q30" s="1459"/>
      <c r="R30" s="1459"/>
      <c r="S30" s="1459"/>
      <c r="T30" s="1459"/>
      <c r="U30" s="1459"/>
      <c r="V30" s="1460"/>
      <c r="W30" s="1458"/>
      <c r="X30" s="1459"/>
      <c r="Y30" s="1459"/>
      <c r="Z30" s="1459"/>
      <c r="AA30" s="1459"/>
      <c r="AB30" s="1459"/>
      <c r="AC30" s="1459"/>
      <c r="AD30" s="1459"/>
      <c r="AE30" s="1459"/>
      <c r="AF30" s="1459"/>
      <c r="AG30" s="1459"/>
      <c r="AH30" s="1459"/>
      <c r="AI30" s="1459"/>
      <c r="AJ30" s="1459"/>
      <c r="AK30" s="1459"/>
      <c r="AL30" s="1459"/>
      <c r="AM30" s="1459"/>
      <c r="AN30" s="1459"/>
      <c r="AO30" s="1460"/>
      <c r="AP30" s="1458"/>
      <c r="AQ30" s="1459"/>
      <c r="AR30" s="1459"/>
      <c r="AS30" s="1459"/>
      <c r="AT30" s="1459"/>
      <c r="AU30" s="1459"/>
      <c r="AV30" s="1459"/>
      <c r="AW30" s="1459"/>
      <c r="AX30" s="1459"/>
      <c r="AY30" s="1459"/>
      <c r="AZ30" s="1459"/>
      <c r="BA30" s="1459"/>
      <c r="BB30" s="1459"/>
      <c r="BC30" s="1459"/>
      <c r="BD30" s="1459"/>
      <c r="BE30" s="1459"/>
      <c r="BF30" s="1459"/>
      <c r="BG30" s="1459"/>
      <c r="BH30" s="1460"/>
      <c r="BI30" s="1458"/>
      <c r="BJ30" s="1459"/>
      <c r="BK30" s="1459"/>
      <c r="BL30" s="1459"/>
      <c r="BM30" s="1459"/>
      <c r="BN30" s="1459"/>
      <c r="BO30" s="1459"/>
      <c r="BP30" s="1459"/>
      <c r="BQ30" s="1459"/>
      <c r="BR30" s="1459"/>
      <c r="BS30" s="1459"/>
      <c r="BT30" s="1459"/>
      <c r="BU30" s="1459"/>
      <c r="BV30" s="1459"/>
      <c r="BW30" s="1459"/>
      <c r="BX30" s="1459"/>
      <c r="BY30" s="1459"/>
      <c r="BZ30" s="1459"/>
      <c r="CA30" s="1460"/>
      <c r="CB30" s="1458"/>
      <c r="CC30" s="1459"/>
      <c r="CD30" s="1459"/>
      <c r="CE30" s="1459"/>
      <c r="CF30" s="1459"/>
      <c r="CG30" s="1459"/>
      <c r="CH30" s="1459"/>
      <c r="CI30" s="1459"/>
      <c r="CJ30" s="1459"/>
      <c r="CK30" s="1459"/>
      <c r="CL30" s="1459"/>
      <c r="CM30" s="1459"/>
      <c r="CN30" s="1459"/>
      <c r="CO30" s="1459"/>
      <c r="CP30" s="1459"/>
      <c r="CQ30" s="1459"/>
      <c r="CR30" s="1459"/>
      <c r="CS30" s="1459"/>
      <c r="CT30" s="1460"/>
      <c r="CU30" s="1508"/>
    </row>
    <row r="31" spans="1:99" s="1461" customFormat="1" ht="15.75" x14ac:dyDescent="0.25">
      <c r="A31" s="1455"/>
      <c r="B31" s="1456" t="s">
        <v>1235</v>
      </c>
      <c r="C31" s="1478"/>
      <c r="D31" s="1463"/>
      <c r="E31" s="1464"/>
      <c r="F31" s="1464"/>
      <c r="G31" s="1464"/>
      <c r="H31" s="1464"/>
      <c r="I31" s="1464"/>
      <c r="J31" s="1464"/>
      <c r="K31" s="1464"/>
      <c r="L31" s="1464"/>
      <c r="M31" s="1464"/>
      <c r="N31" s="1464"/>
      <c r="O31" s="1464"/>
      <c r="P31" s="1464"/>
      <c r="Q31" s="1464"/>
      <c r="R31" s="1464"/>
      <c r="S31" s="1464"/>
      <c r="T31" s="1464"/>
      <c r="U31" s="1464"/>
      <c r="V31" s="1465"/>
      <c r="W31" s="1463"/>
      <c r="X31" s="1464"/>
      <c r="Y31" s="1464"/>
      <c r="Z31" s="1464"/>
      <c r="AA31" s="1464"/>
      <c r="AB31" s="1464"/>
      <c r="AC31" s="1464"/>
      <c r="AD31" s="1464"/>
      <c r="AE31" s="1464"/>
      <c r="AF31" s="1464"/>
      <c r="AG31" s="1464"/>
      <c r="AH31" s="1464"/>
      <c r="AI31" s="1464"/>
      <c r="AJ31" s="1464"/>
      <c r="AK31" s="1464"/>
      <c r="AL31" s="1464"/>
      <c r="AM31" s="1464"/>
      <c r="AN31" s="1464"/>
      <c r="AO31" s="1465"/>
      <c r="AP31" s="1463"/>
      <c r="AQ31" s="1464"/>
      <c r="AR31" s="1464"/>
      <c r="AS31" s="1464"/>
      <c r="AT31" s="1464"/>
      <c r="AU31" s="1464"/>
      <c r="AV31" s="1464"/>
      <c r="AW31" s="1464"/>
      <c r="AX31" s="1464"/>
      <c r="AY31" s="1464"/>
      <c r="AZ31" s="1464"/>
      <c r="BA31" s="1464"/>
      <c r="BB31" s="1464"/>
      <c r="BC31" s="1464"/>
      <c r="BD31" s="1464"/>
      <c r="BE31" s="1464"/>
      <c r="BF31" s="1464"/>
      <c r="BG31" s="1464"/>
      <c r="BH31" s="1465"/>
      <c r="BI31" s="1463"/>
      <c r="BJ31" s="1464"/>
      <c r="BK31" s="1464"/>
      <c r="BL31" s="1464"/>
      <c r="BM31" s="1464"/>
      <c r="BN31" s="1464"/>
      <c r="BO31" s="1464"/>
      <c r="BP31" s="1464"/>
      <c r="BQ31" s="1464"/>
      <c r="BR31" s="1464"/>
      <c r="BS31" s="1464"/>
      <c r="BT31" s="1464"/>
      <c r="BU31" s="1464"/>
      <c r="BV31" s="1464"/>
      <c r="BW31" s="1464"/>
      <c r="BX31" s="1464"/>
      <c r="BY31" s="1464"/>
      <c r="BZ31" s="1464"/>
      <c r="CA31" s="1465"/>
      <c r="CB31" s="1463"/>
      <c r="CC31" s="1464"/>
      <c r="CD31" s="1464"/>
      <c r="CE31" s="1464"/>
      <c r="CF31" s="1464"/>
      <c r="CG31" s="1464"/>
      <c r="CH31" s="1464"/>
      <c r="CI31" s="1464"/>
      <c r="CJ31" s="1464"/>
      <c r="CK31" s="1464"/>
      <c r="CL31" s="1464"/>
      <c r="CM31" s="1464"/>
      <c r="CN31" s="1464"/>
      <c r="CO31" s="1464"/>
      <c r="CP31" s="1464"/>
      <c r="CQ31" s="1464"/>
      <c r="CR31" s="1464"/>
      <c r="CS31" s="1464"/>
      <c r="CT31" s="1465"/>
      <c r="CU31" s="1508"/>
    </row>
    <row r="32" spans="1:99" s="1461" customFormat="1" ht="16.5" thickBot="1" x14ac:dyDescent="0.3">
      <c r="A32" s="1455"/>
      <c r="B32" s="1479" t="s">
        <v>2109</v>
      </c>
      <c r="C32" s="1480">
        <f>SUM(C22,C23,C24,C25,C26,C27,C30,C31)</f>
        <v>0</v>
      </c>
      <c r="D32" s="1480">
        <f t="shared" ref="D32:BO32" si="2">SUM(D22,D23,D24,D25,D26,D27,D30,D31)</f>
        <v>0</v>
      </c>
      <c r="E32" s="1480">
        <f t="shared" si="2"/>
        <v>0</v>
      </c>
      <c r="F32" s="1480">
        <f t="shared" si="2"/>
        <v>0</v>
      </c>
      <c r="G32" s="1480">
        <f t="shared" si="2"/>
        <v>0</v>
      </c>
      <c r="H32" s="1480">
        <f t="shared" si="2"/>
        <v>0</v>
      </c>
      <c r="I32" s="1480">
        <f t="shared" si="2"/>
        <v>0</v>
      </c>
      <c r="J32" s="1480">
        <f t="shared" si="2"/>
        <v>0</v>
      </c>
      <c r="K32" s="1480">
        <f t="shared" si="2"/>
        <v>0</v>
      </c>
      <c r="L32" s="1480">
        <f t="shared" si="2"/>
        <v>0</v>
      </c>
      <c r="M32" s="1480">
        <f t="shared" si="2"/>
        <v>0</v>
      </c>
      <c r="N32" s="1480">
        <f t="shared" si="2"/>
        <v>0</v>
      </c>
      <c r="O32" s="1480">
        <f t="shared" si="2"/>
        <v>0</v>
      </c>
      <c r="P32" s="1480">
        <f t="shared" si="2"/>
        <v>0</v>
      </c>
      <c r="Q32" s="1480">
        <f t="shared" si="2"/>
        <v>0</v>
      </c>
      <c r="R32" s="1480">
        <f t="shared" si="2"/>
        <v>0</v>
      </c>
      <c r="S32" s="1480">
        <f t="shared" si="2"/>
        <v>0</v>
      </c>
      <c r="T32" s="1480">
        <f t="shared" si="2"/>
        <v>0</v>
      </c>
      <c r="U32" s="1480">
        <f t="shared" si="2"/>
        <v>0</v>
      </c>
      <c r="V32" s="1480">
        <f t="shared" si="2"/>
        <v>0</v>
      </c>
      <c r="W32" s="1480">
        <f t="shared" si="2"/>
        <v>0</v>
      </c>
      <c r="X32" s="1480">
        <f t="shared" si="2"/>
        <v>0</v>
      </c>
      <c r="Y32" s="1480">
        <f t="shared" si="2"/>
        <v>0</v>
      </c>
      <c r="Z32" s="1480">
        <f t="shared" si="2"/>
        <v>0</v>
      </c>
      <c r="AA32" s="1480">
        <f t="shared" si="2"/>
        <v>0</v>
      </c>
      <c r="AB32" s="1480">
        <f t="shared" si="2"/>
        <v>0</v>
      </c>
      <c r="AC32" s="1480">
        <f t="shared" si="2"/>
        <v>0</v>
      </c>
      <c r="AD32" s="1480">
        <f t="shared" si="2"/>
        <v>0</v>
      </c>
      <c r="AE32" s="1480">
        <f t="shared" si="2"/>
        <v>0</v>
      </c>
      <c r="AF32" s="1480">
        <f t="shared" si="2"/>
        <v>0</v>
      </c>
      <c r="AG32" s="1480">
        <f t="shared" si="2"/>
        <v>0</v>
      </c>
      <c r="AH32" s="1480">
        <f t="shared" si="2"/>
        <v>0</v>
      </c>
      <c r="AI32" s="1480">
        <f t="shared" si="2"/>
        <v>0</v>
      </c>
      <c r="AJ32" s="1480">
        <f t="shared" si="2"/>
        <v>0</v>
      </c>
      <c r="AK32" s="1480">
        <f t="shared" si="2"/>
        <v>0</v>
      </c>
      <c r="AL32" s="1480">
        <f t="shared" si="2"/>
        <v>0</v>
      </c>
      <c r="AM32" s="1480">
        <f t="shared" si="2"/>
        <v>0</v>
      </c>
      <c r="AN32" s="1480">
        <f t="shared" si="2"/>
        <v>0</v>
      </c>
      <c r="AO32" s="1480">
        <f t="shared" si="2"/>
        <v>0</v>
      </c>
      <c r="AP32" s="1480">
        <f t="shared" si="2"/>
        <v>0</v>
      </c>
      <c r="AQ32" s="1480">
        <f t="shared" si="2"/>
        <v>0</v>
      </c>
      <c r="AR32" s="1480">
        <f t="shared" si="2"/>
        <v>0</v>
      </c>
      <c r="AS32" s="1480">
        <f t="shared" si="2"/>
        <v>0</v>
      </c>
      <c r="AT32" s="1480">
        <f t="shared" si="2"/>
        <v>0</v>
      </c>
      <c r="AU32" s="1480">
        <f t="shared" si="2"/>
        <v>0</v>
      </c>
      <c r="AV32" s="1480">
        <f t="shared" si="2"/>
        <v>0</v>
      </c>
      <c r="AW32" s="1480">
        <f t="shared" si="2"/>
        <v>0</v>
      </c>
      <c r="AX32" s="1480">
        <f t="shared" si="2"/>
        <v>0</v>
      </c>
      <c r="AY32" s="1480">
        <f t="shared" si="2"/>
        <v>0</v>
      </c>
      <c r="AZ32" s="1480">
        <f t="shared" si="2"/>
        <v>0</v>
      </c>
      <c r="BA32" s="1480">
        <f t="shared" si="2"/>
        <v>0</v>
      </c>
      <c r="BB32" s="1480">
        <f t="shared" si="2"/>
        <v>0</v>
      </c>
      <c r="BC32" s="1480">
        <f t="shared" si="2"/>
        <v>0</v>
      </c>
      <c r="BD32" s="1480">
        <f t="shared" si="2"/>
        <v>0</v>
      </c>
      <c r="BE32" s="1480">
        <f t="shared" si="2"/>
        <v>0</v>
      </c>
      <c r="BF32" s="1480">
        <f t="shared" si="2"/>
        <v>0</v>
      </c>
      <c r="BG32" s="1480">
        <f t="shared" si="2"/>
        <v>0</v>
      </c>
      <c r="BH32" s="1480">
        <f t="shared" si="2"/>
        <v>0</v>
      </c>
      <c r="BI32" s="1480">
        <f t="shared" si="2"/>
        <v>0</v>
      </c>
      <c r="BJ32" s="1480">
        <f t="shared" si="2"/>
        <v>0</v>
      </c>
      <c r="BK32" s="1480">
        <f t="shared" si="2"/>
        <v>0</v>
      </c>
      <c r="BL32" s="1480">
        <f t="shared" si="2"/>
        <v>0</v>
      </c>
      <c r="BM32" s="1480">
        <f t="shared" si="2"/>
        <v>0</v>
      </c>
      <c r="BN32" s="1480">
        <f t="shared" si="2"/>
        <v>0</v>
      </c>
      <c r="BO32" s="1480">
        <f t="shared" si="2"/>
        <v>0</v>
      </c>
      <c r="BP32" s="1480">
        <f t="shared" ref="BP32:CT32" si="3">SUM(BP22,BP23,BP24,BP25,BP26,BP27,BP30,BP31)</f>
        <v>0</v>
      </c>
      <c r="BQ32" s="1480">
        <f t="shared" si="3"/>
        <v>0</v>
      </c>
      <c r="BR32" s="1480">
        <f t="shared" si="3"/>
        <v>0</v>
      </c>
      <c r="BS32" s="1480">
        <f t="shared" si="3"/>
        <v>0</v>
      </c>
      <c r="BT32" s="1480">
        <f t="shared" si="3"/>
        <v>0</v>
      </c>
      <c r="BU32" s="1480">
        <f t="shared" si="3"/>
        <v>0</v>
      </c>
      <c r="BV32" s="1480">
        <f t="shared" si="3"/>
        <v>0</v>
      </c>
      <c r="BW32" s="1480">
        <f t="shared" si="3"/>
        <v>0</v>
      </c>
      <c r="BX32" s="1480">
        <f t="shared" si="3"/>
        <v>0</v>
      </c>
      <c r="BY32" s="1480">
        <f t="shared" si="3"/>
        <v>0</v>
      </c>
      <c r="BZ32" s="1480">
        <f t="shared" si="3"/>
        <v>0</v>
      </c>
      <c r="CA32" s="1480">
        <f t="shared" si="3"/>
        <v>0</v>
      </c>
      <c r="CB32" s="1480">
        <f t="shared" si="3"/>
        <v>0</v>
      </c>
      <c r="CC32" s="1480">
        <f t="shared" si="3"/>
        <v>0</v>
      </c>
      <c r="CD32" s="1480">
        <f t="shared" si="3"/>
        <v>0</v>
      </c>
      <c r="CE32" s="1480">
        <f t="shared" si="3"/>
        <v>0</v>
      </c>
      <c r="CF32" s="1480">
        <f t="shared" si="3"/>
        <v>0</v>
      </c>
      <c r="CG32" s="1480">
        <f t="shared" si="3"/>
        <v>0</v>
      </c>
      <c r="CH32" s="1480">
        <f t="shared" si="3"/>
        <v>0</v>
      </c>
      <c r="CI32" s="1480">
        <f t="shared" si="3"/>
        <v>0</v>
      </c>
      <c r="CJ32" s="1480">
        <f t="shared" si="3"/>
        <v>0</v>
      </c>
      <c r="CK32" s="1480">
        <f t="shared" si="3"/>
        <v>0</v>
      </c>
      <c r="CL32" s="1480">
        <f t="shared" si="3"/>
        <v>0</v>
      </c>
      <c r="CM32" s="1480">
        <f t="shared" si="3"/>
        <v>0</v>
      </c>
      <c r="CN32" s="1480">
        <f t="shared" si="3"/>
        <v>0</v>
      </c>
      <c r="CO32" s="1480">
        <f t="shared" si="3"/>
        <v>0</v>
      </c>
      <c r="CP32" s="1480">
        <f t="shared" si="3"/>
        <v>0</v>
      </c>
      <c r="CQ32" s="1480">
        <f t="shared" si="3"/>
        <v>0</v>
      </c>
      <c r="CR32" s="1480">
        <f t="shared" si="3"/>
        <v>0</v>
      </c>
      <c r="CS32" s="1480">
        <f t="shared" si="3"/>
        <v>0</v>
      </c>
      <c r="CT32" s="1480">
        <f t="shared" si="3"/>
        <v>0</v>
      </c>
      <c r="CU32" s="1508"/>
    </row>
    <row r="33" spans="1:99" s="1461" customFormat="1" ht="15.75" x14ac:dyDescent="0.25">
      <c r="A33" s="1455"/>
      <c r="B33" s="1468" t="s">
        <v>2110</v>
      </c>
      <c r="C33" s="1469"/>
      <c r="D33" s="1470"/>
      <c r="E33" s="1471"/>
      <c r="F33" s="1471"/>
      <c r="G33" s="1471"/>
      <c r="H33" s="1471"/>
      <c r="I33" s="1471"/>
      <c r="J33" s="1471"/>
      <c r="K33" s="1471"/>
      <c r="L33" s="1471"/>
      <c r="M33" s="1471"/>
      <c r="N33" s="1471"/>
      <c r="O33" s="1471"/>
      <c r="P33" s="1471"/>
      <c r="Q33" s="1471"/>
      <c r="R33" s="1471"/>
      <c r="S33" s="1471"/>
      <c r="T33" s="1471"/>
      <c r="U33" s="1471"/>
      <c r="V33" s="1472"/>
      <c r="W33" s="1470"/>
      <c r="X33" s="1471"/>
      <c r="Y33" s="1471"/>
      <c r="Z33" s="1471"/>
      <c r="AA33" s="1471"/>
      <c r="AB33" s="1471"/>
      <c r="AC33" s="1471"/>
      <c r="AD33" s="1471"/>
      <c r="AE33" s="1471"/>
      <c r="AF33" s="1471"/>
      <c r="AG33" s="1471"/>
      <c r="AH33" s="1471"/>
      <c r="AI33" s="1471"/>
      <c r="AJ33" s="1471"/>
      <c r="AK33" s="1471"/>
      <c r="AL33" s="1471"/>
      <c r="AM33" s="1471"/>
      <c r="AN33" s="1471"/>
      <c r="AO33" s="1472"/>
      <c r="AP33" s="1470"/>
      <c r="AQ33" s="1471"/>
      <c r="AR33" s="1471"/>
      <c r="AS33" s="1471"/>
      <c r="AT33" s="1471"/>
      <c r="AU33" s="1471"/>
      <c r="AV33" s="1471"/>
      <c r="AW33" s="1471"/>
      <c r="AX33" s="1471"/>
      <c r="AY33" s="1471"/>
      <c r="AZ33" s="1471"/>
      <c r="BA33" s="1471"/>
      <c r="BB33" s="1471"/>
      <c r="BC33" s="1471"/>
      <c r="BD33" s="1471"/>
      <c r="BE33" s="1471"/>
      <c r="BF33" s="1471"/>
      <c r="BG33" s="1471"/>
      <c r="BH33" s="1472"/>
      <c r="BI33" s="1470"/>
      <c r="BJ33" s="1471"/>
      <c r="BK33" s="1471"/>
      <c r="BL33" s="1471"/>
      <c r="BM33" s="1471"/>
      <c r="BN33" s="1471"/>
      <c r="BO33" s="1471"/>
      <c r="BP33" s="1471"/>
      <c r="BQ33" s="1471"/>
      <c r="BR33" s="1471"/>
      <c r="BS33" s="1471"/>
      <c r="BT33" s="1471"/>
      <c r="BU33" s="1471"/>
      <c r="BV33" s="1471"/>
      <c r="BW33" s="1471"/>
      <c r="BX33" s="1471"/>
      <c r="BY33" s="1471"/>
      <c r="BZ33" s="1471"/>
      <c r="CA33" s="1472"/>
      <c r="CB33" s="1470"/>
      <c r="CC33" s="1471"/>
      <c r="CD33" s="1471"/>
      <c r="CE33" s="1471"/>
      <c r="CF33" s="1471"/>
      <c r="CG33" s="1471"/>
      <c r="CH33" s="1471"/>
      <c r="CI33" s="1471"/>
      <c r="CJ33" s="1471"/>
      <c r="CK33" s="1471"/>
      <c r="CL33" s="1471"/>
      <c r="CM33" s="1471"/>
      <c r="CN33" s="1471"/>
      <c r="CO33" s="1471"/>
      <c r="CP33" s="1471"/>
      <c r="CQ33" s="1471"/>
      <c r="CR33" s="1471"/>
      <c r="CS33" s="1471"/>
      <c r="CT33" s="1472"/>
      <c r="CU33" s="1508"/>
    </row>
    <row r="34" spans="1:99" s="1461" customFormat="1" ht="16.5" thickBot="1" x14ac:dyDescent="0.3">
      <c r="A34" s="1455"/>
      <c r="B34" s="1479" t="s">
        <v>2111</v>
      </c>
      <c r="C34" s="1481">
        <f>C19-C32</f>
        <v>0</v>
      </c>
      <c r="D34" s="1482">
        <f t="shared" ref="D34:BO34" si="4">D19-D32</f>
        <v>0</v>
      </c>
      <c r="E34" s="1483">
        <f t="shared" si="4"/>
        <v>0</v>
      </c>
      <c r="F34" s="1483">
        <f t="shared" si="4"/>
        <v>0</v>
      </c>
      <c r="G34" s="1483">
        <f t="shared" si="4"/>
        <v>0</v>
      </c>
      <c r="H34" s="1483">
        <f t="shared" si="4"/>
        <v>0</v>
      </c>
      <c r="I34" s="1483">
        <f t="shared" si="4"/>
        <v>0</v>
      </c>
      <c r="J34" s="1483">
        <f t="shared" si="4"/>
        <v>0</v>
      </c>
      <c r="K34" s="1483">
        <f t="shared" si="4"/>
        <v>0</v>
      </c>
      <c r="L34" s="1483">
        <f t="shared" si="4"/>
        <v>0</v>
      </c>
      <c r="M34" s="1483">
        <f t="shared" si="4"/>
        <v>0</v>
      </c>
      <c r="N34" s="1483">
        <f t="shared" si="4"/>
        <v>0</v>
      </c>
      <c r="O34" s="1483">
        <f t="shared" si="4"/>
        <v>0</v>
      </c>
      <c r="P34" s="1483">
        <f t="shared" si="4"/>
        <v>0</v>
      </c>
      <c r="Q34" s="1483">
        <f t="shared" si="4"/>
        <v>0</v>
      </c>
      <c r="R34" s="1483">
        <f t="shared" si="4"/>
        <v>0</v>
      </c>
      <c r="S34" s="1483">
        <f t="shared" si="4"/>
        <v>0</v>
      </c>
      <c r="T34" s="1483">
        <f t="shared" si="4"/>
        <v>0</v>
      </c>
      <c r="U34" s="1483">
        <f t="shared" si="4"/>
        <v>0</v>
      </c>
      <c r="V34" s="1484">
        <f t="shared" si="4"/>
        <v>0</v>
      </c>
      <c r="W34" s="1482">
        <f t="shared" si="4"/>
        <v>0</v>
      </c>
      <c r="X34" s="1483">
        <f t="shared" si="4"/>
        <v>0</v>
      </c>
      <c r="Y34" s="1483">
        <f t="shared" si="4"/>
        <v>0</v>
      </c>
      <c r="Z34" s="1483">
        <f t="shared" si="4"/>
        <v>0</v>
      </c>
      <c r="AA34" s="1483">
        <f t="shared" si="4"/>
        <v>0</v>
      </c>
      <c r="AB34" s="1483">
        <f t="shared" si="4"/>
        <v>0</v>
      </c>
      <c r="AC34" s="1483">
        <f t="shared" si="4"/>
        <v>0</v>
      </c>
      <c r="AD34" s="1483">
        <f t="shared" si="4"/>
        <v>0</v>
      </c>
      <c r="AE34" s="1483">
        <f t="shared" si="4"/>
        <v>0</v>
      </c>
      <c r="AF34" s="1483">
        <f t="shared" si="4"/>
        <v>0</v>
      </c>
      <c r="AG34" s="1483">
        <f t="shared" si="4"/>
        <v>0</v>
      </c>
      <c r="AH34" s="1483">
        <f t="shared" si="4"/>
        <v>0</v>
      </c>
      <c r="AI34" s="1483">
        <f t="shared" si="4"/>
        <v>0</v>
      </c>
      <c r="AJ34" s="1483">
        <f t="shared" si="4"/>
        <v>0</v>
      </c>
      <c r="AK34" s="1483">
        <f t="shared" si="4"/>
        <v>0</v>
      </c>
      <c r="AL34" s="1483">
        <f t="shared" si="4"/>
        <v>0</v>
      </c>
      <c r="AM34" s="1483">
        <f t="shared" si="4"/>
        <v>0</v>
      </c>
      <c r="AN34" s="1483">
        <f t="shared" si="4"/>
        <v>0</v>
      </c>
      <c r="AO34" s="1484">
        <f t="shared" si="4"/>
        <v>0</v>
      </c>
      <c r="AP34" s="1482">
        <f t="shared" si="4"/>
        <v>0</v>
      </c>
      <c r="AQ34" s="1483">
        <f t="shared" si="4"/>
        <v>0</v>
      </c>
      <c r="AR34" s="1483">
        <f t="shared" si="4"/>
        <v>0</v>
      </c>
      <c r="AS34" s="1483">
        <f t="shared" si="4"/>
        <v>0</v>
      </c>
      <c r="AT34" s="1483">
        <f t="shared" si="4"/>
        <v>0</v>
      </c>
      <c r="AU34" s="1483">
        <f t="shared" si="4"/>
        <v>0</v>
      </c>
      <c r="AV34" s="1483">
        <f t="shared" si="4"/>
        <v>0</v>
      </c>
      <c r="AW34" s="1483">
        <f t="shared" si="4"/>
        <v>0</v>
      </c>
      <c r="AX34" s="1483">
        <f t="shared" si="4"/>
        <v>0</v>
      </c>
      <c r="AY34" s="1483">
        <f t="shared" si="4"/>
        <v>0</v>
      </c>
      <c r="AZ34" s="1483">
        <f t="shared" si="4"/>
        <v>0</v>
      </c>
      <c r="BA34" s="1483">
        <f t="shared" si="4"/>
        <v>0</v>
      </c>
      <c r="BB34" s="1483">
        <f t="shared" si="4"/>
        <v>0</v>
      </c>
      <c r="BC34" s="1483">
        <f t="shared" si="4"/>
        <v>0</v>
      </c>
      <c r="BD34" s="1483">
        <f t="shared" si="4"/>
        <v>0</v>
      </c>
      <c r="BE34" s="1483">
        <f t="shared" si="4"/>
        <v>0</v>
      </c>
      <c r="BF34" s="1483">
        <f t="shared" si="4"/>
        <v>0</v>
      </c>
      <c r="BG34" s="1483">
        <f t="shared" si="4"/>
        <v>0</v>
      </c>
      <c r="BH34" s="1484">
        <f t="shared" si="4"/>
        <v>0</v>
      </c>
      <c r="BI34" s="1482">
        <f t="shared" si="4"/>
        <v>0</v>
      </c>
      <c r="BJ34" s="1483">
        <f t="shared" si="4"/>
        <v>0</v>
      </c>
      <c r="BK34" s="1483">
        <f t="shared" si="4"/>
        <v>0</v>
      </c>
      <c r="BL34" s="1483">
        <f t="shared" si="4"/>
        <v>0</v>
      </c>
      <c r="BM34" s="1483">
        <f t="shared" si="4"/>
        <v>0</v>
      </c>
      <c r="BN34" s="1483">
        <f t="shared" si="4"/>
        <v>0</v>
      </c>
      <c r="BO34" s="1483">
        <f t="shared" si="4"/>
        <v>0</v>
      </c>
      <c r="BP34" s="1483">
        <f t="shared" ref="BP34:CT34" si="5">BP19-BP32</f>
        <v>0</v>
      </c>
      <c r="BQ34" s="1483">
        <f t="shared" si="5"/>
        <v>0</v>
      </c>
      <c r="BR34" s="1483">
        <f t="shared" si="5"/>
        <v>0</v>
      </c>
      <c r="BS34" s="1483">
        <f t="shared" si="5"/>
        <v>0</v>
      </c>
      <c r="BT34" s="1483">
        <f t="shared" si="5"/>
        <v>0</v>
      </c>
      <c r="BU34" s="1483">
        <f t="shared" si="5"/>
        <v>0</v>
      </c>
      <c r="BV34" s="1483">
        <f t="shared" si="5"/>
        <v>0</v>
      </c>
      <c r="BW34" s="1483">
        <f t="shared" si="5"/>
        <v>0</v>
      </c>
      <c r="BX34" s="1483">
        <f t="shared" si="5"/>
        <v>0</v>
      </c>
      <c r="BY34" s="1483">
        <f t="shared" si="5"/>
        <v>0</v>
      </c>
      <c r="BZ34" s="1483">
        <f t="shared" si="5"/>
        <v>0</v>
      </c>
      <c r="CA34" s="1484">
        <f t="shared" si="5"/>
        <v>0</v>
      </c>
      <c r="CB34" s="1482">
        <f t="shared" si="5"/>
        <v>0</v>
      </c>
      <c r="CC34" s="1483">
        <f t="shared" si="5"/>
        <v>0</v>
      </c>
      <c r="CD34" s="1483">
        <f t="shared" si="5"/>
        <v>0</v>
      </c>
      <c r="CE34" s="1483">
        <f t="shared" si="5"/>
        <v>0</v>
      </c>
      <c r="CF34" s="1483">
        <f t="shared" si="5"/>
        <v>0</v>
      </c>
      <c r="CG34" s="1483">
        <f t="shared" si="5"/>
        <v>0</v>
      </c>
      <c r="CH34" s="1483">
        <f t="shared" si="5"/>
        <v>0</v>
      </c>
      <c r="CI34" s="1483">
        <f t="shared" si="5"/>
        <v>0</v>
      </c>
      <c r="CJ34" s="1483">
        <f t="shared" si="5"/>
        <v>0</v>
      </c>
      <c r="CK34" s="1483">
        <f t="shared" si="5"/>
        <v>0</v>
      </c>
      <c r="CL34" s="1483">
        <f t="shared" si="5"/>
        <v>0</v>
      </c>
      <c r="CM34" s="1483">
        <f t="shared" si="5"/>
        <v>0</v>
      </c>
      <c r="CN34" s="1483">
        <f t="shared" si="5"/>
        <v>0</v>
      </c>
      <c r="CO34" s="1483">
        <f t="shared" si="5"/>
        <v>0</v>
      </c>
      <c r="CP34" s="1483">
        <f t="shared" si="5"/>
        <v>0</v>
      </c>
      <c r="CQ34" s="1483">
        <f t="shared" si="5"/>
        <v>0</v>
      </c>
      <c r="CR34" s="1483">
        <f t="shared" si="5"/>
        <v>0</v>
      </c>
      <c r="CS34" s="1483">
        <f t="shared" si="5"/>
        <v>0</v>
      </c>
      <c r="CT34" s="1484">
        <f t="shared" si="5"/>
        <v>0</v>
      </c>
      <c r="CU34" s="1508"/>
    </row>
    <row r="35" spans="1:99" s="1461" customFormat="1" ht="15.75" x14ac:dyDescent="0.25">
      <c r="A35" s="1455"/>
      <c r="B35" s="1485" t="s">
        <v>720</v>
      </c>
      <c r="C35" s="1486"/>
      <c r="D35" s="1487"/>
      <c r="E35" s="1488"/>
      <c r="F35" s="1488"/>
      <c r="G35" s="1488"/>
      <c r="H35" s="1488"/>
      <c r="I35" s="1488"/>
      <c r="J35" s="1488"/>
      <c r="K35" s="1488"/>
      <c r="L35" s="1488"/>
      <c r="M35" s="1488"/>
      <c r="N35" s="1488"/>
      <c r="O35" s="1488"/>
      <c r="P35" s="1488"/>
      <c r="Q35" s="1488"/>
      <c r="R35" s="1488"/>
      <c r="S35" s="1488"/>
      <c r="T35" s="1488"/>
      <c r="U35" s="1488"/>
      <c r="V35" s="1489"/>
      <c r="W35" s="1487"/>
      <c r="X35" s="1488"/>
      <c r="Y35" s="1488"/>
      <c r="Z35" s="1488"/>
      <c r="AA35" s="1488"/>
      <c r="AB35" s="1488"/>
      <c r="AC35" s="1488"/>
      <c r="AD35" s="1488"/>
      <c r="AE35" s="1488"/>
      <c r="AF35" s="1488"/>
      <c r="AG35" s="1488"/>
      <c r="AH35" s="1488"/>
      <c r="AI35" s="1488"/>
      <c r="AJ35" s="1488"/>
      <c r="AK35" s="1488"/>
      <c r="AL35" s="1488"/>
      <c r="AM35" s="1488"/>
      <c r="AN35" s="1488"/>
      <c r="AO35" s="1489"/>
      <c r="AP35" s="1487"/>
      <c r="AQ35" s="1488"/>
      <c r="AR35" s="1488"/>
      <c r="AS35" s="1488"/>
      <c r="AT35" s="1488"/>
      <c r="AU35" s="1488"/>
      <c r="AV35" s="1488"/>
      <c r="AW35" s="1488"/>
      <c r="AX35" s="1488"/>
      <c r="AY35" s="1488"/>
      <c r="AZ35" s="1488"/>
      <c r="BA35" s="1488"/>
      <c r="BB35" s="1488"/>
      <c r="BC35" s="1488"/>
      <c r="BD35" s="1488"/>
      <c r="BE35" s="1488"/>
      <c r="BF35" s="1488"/>
      <c r="BG35" s="1488"/>
      <c r="BH35" s="1489"/>
      <c r="BI35" s="1487"/>
      <c r="BJ35" s="1488"/>
      <c r="BK35" s="1488"/>
      <c r="BL35" s="1488"/>
      <c r="BM35" s="1488"/>
      <c r="BN35" s="1488"/>
      <c r="BO35" s="1488"/>
      <c r="BP35" s="1488"/>
      <c r="BQ35" s="1488"/>
      <c r="BR35" s="1488"/>
      <c r="BS35" s="1488"/>
      <c r="BT35" s="1488"/>
      <c r="BU35" s="1488"/>
      <c r="BV35" s="1488"/>
      <c r="BW35" s="1488"/>
      <c r="BX35" s="1488"/>
      <c r="BY35" s="1488"/>
      <c r="BZ35" s="1488"/>
      <c r="CA35" s="1489"/>
      <c r="CB35" s="1487"/>
      <c r="CC35" s="1488"/>
      <c r="CD35" s="1488"/>
      <c r="CE35" s="1488"/>
      <c r="CF35" s="1488"/>
      <c r="CG35" s="1488"/>
      <c r="CH35" s="1488"/>
      <c r="CI35" s="1488"/>
      <c r="CJ35" s="1488"/>
      <c r="CK35" s="1488"/>
      <c r="CL35" s="1488"/>
      <c r="CM35" s="1488"/>
      <c r="CN35" s="1488"/>
      <c r="CO35" s="1488"/>
      <c r="CP35" s="1488"/>
      <c r="CQ35" s="1488"/>
      <c r="CR35" s="1488"/>
      <c r="CS35" s="1488"/>
      <c r="CT35" s="1489"/>
      <c r="CU35" s="1508"/>
    </row>
    <row r="36" spans="1:99" s="1461" customFormat="1" ht="15.75" x14ac:dyDescent="0.25">
      <c r="A36" s="1455"/>
      <c r="B36" s="1466" t="s">
        <v>2097</v>
      </c>
      <c r="C36" s="1474"/>
      <c r="D36" s="1490"/>
      <c r="E36" s="1491"/>
      <c r="F36" s="1491"/>
      <c r="G36" s="1491"/>
      <c r="H36" s="1491"/>
      <c r="I36" s="1491"/>
      <c r="J36" s="1491"/>
      <c r="K36" s="1491"/>
      <c r="L36" s="1491"/>
      <c r="M36" s="1491"/>
      <c r="N36" s="1491"/>
      <c r="O36" s="1491"/>
      <c r="P36" s="1491"/>
      <c r="Q36" s="1491"/>
      <c r="R36" s="1491"/>
      <c r="S36" s="1491"/>
      <c r="T36" s="1491"/>
      <c r="U36" s="1491"/>
      <c r="V36" s="1492"/>
      <c r="W36" s="1490"/>
      <c r="X36" s="1491"/>
      <c r="Y36" s="1491"/>
      <c r="Z36" s="1491"/>
      <c r="AA36" s="1491"/>
      <c r="AB36" s="1491"/>
      <c r="AC36" s="1491"/>
      <c r="AD36" s="1491"/>
      <c r="AE36" s="1491"/>
      <c r="AF36" s="1491"/>
      <c r="AG36" s="1491"/>
      <c r="AH36" s="1491"/>
      <c r="AI36" s="1491"/>
      <c r="AJ36" s="1491"/>
      <c r="AK36" s="1491"/>
      <c r="AL36" s="1491"/>
      <c r="AM36" s="1491"/>
      <c r="AN36" s="1491"/>
      <c r="AO36" s="1477"/>
      <c r="AP36" s="1490"/>
      <c r="AQ36" s="1491"/>
      <c r="AR36" s="1491"/>
      <c r="AS36" s="1491"/>
      <c r="AT36" s="1491"/>
      <c r="AU36" s="1491"/>
      <c r="AV36" s="1491"/>
      <c r="AW36" s="1491"/>
      <c r="AX36" s="1491"/>
      <c r="AY36" s="1491"/>
      <c r="AZ36" s="1491"/>
      <c r="BA36" s="1491"/>
      <c r="BB36" s="1491"/>
      <c r="BC36" s="1491"/>
      <c r="BD36" s="1491"/>
      <c r="BE36" s="1491"/>
      <c r="BF36" s="1491"/>
      <c r="BG36" s="1491"/>
      <c r="BH36" s="1477"/>
      <c r="BI36" s="1490"/>
      <c r="BJ36" s="1491"/>
      <c r="BK36" s="1491"/>
      <c r="BL36" s="1491"/>
      <c r="BM36" s="1491"/>
      <c r="BN36" s="1491"/>
      <c r="BO36" s="1491"/>
      <c r="BP36" s="1491"/>
      <c r="BQ36" s="1491"/>
      <c r="BR36" s="1491"/>
      <c r="BS36" s="1491"/>
      <c r="BT36" s="1491"/>
      <c r="BU36" s="1491"/>
      <c r="BV36" s="1491"/>
      <c r="BW36" s="1491"/>
      <c r="BX36" s="1491"/>
      <c r="BY36" s="1491"/>
      <c r="BZ36" s="1491"/>
      <c r="CA36" s="1477"/>
      <c r="CB36" s="1490"/>
      <c r="CC36" s="1491"/>
      <c r="CD36" s="1491"/>
      <c r="CE36" s="1491"/>
      <c r="CF36" s="1491"/>
      <c r="CG36" s="1491"/>
      <c r="CH36" s="1491"/>
      <c r="CI36" s="1491"/>
      <c r="CJ36" s="1491"/>
      <c r="CK36" s="1491"/>
      <c r="CL36" s="1491"/>
      <c r="CM36" s="1491"/>
      <c r="CN36" s="1491"/>
      <c r="CO36" s="1491"/>
      <c r="CP36" s="1491"/>
      <c r="CQ36" s="1491"/>
      <c r="CR36" s="1491"/>
      <c r="CS36" s="1491"/>
      <c r="CT36" s="1477"/>
      <c r="CU36" s="1508"/>
    </row>
    <row r="37" spans="1:99" s="1461" customFormat="1" ht="15.75" x14ac:dyDescent="0.25">
      <c r="A37" s="1455"/>
      <c r="B37" s="1456" t="s">
        <v>2112</v>
      </c>
      <c r="C37" s="1478"/>
      <c r="D37" s="1458"/>
      <c r="E37" s="1459"/>
      <c r="F37" s="1459"/>
      <c r="G37" s="1459"/>
      <c r="H37" s="1459"/>
      <c r="I37" s="1459"/>
      <c r="J37" s="1459"/>
      <c r="K37" s="1459"/>
      <c r="L37" s="1459"/>
      <c r="M37" s="1459"/>
      <c r="N37" s="1459"/>
      <c r="O37" s="1459"/>
      <c r="P37" s="1459"/>
      <c r="Q37" s="1459"/>
      <c r="R37" s="1459"/>
      <c r="S37" s="1459"/>
      <c r="T37" s="1459"/>
      <c r="U37" s="1459"/>
      <c r="V37" s="1460"/>
      <c r="W37" s="1458"/>
      <c r="X37" s="1459"/>
      <c r="Y37" s="1459"/>
      <c r="Z37" s="1459"/>
      <c r="AA37" s="1459"/>
      <c r="AB37" s="1459"/>
      <c r="AC37" s="1459"/>
      <c r="AD37" s="1459"/>
      <c r="AE37" s="1459"/>
      <c r="AF37" s="1459"/>
      <c r="AG37" s="1459"/>
      <c r="AH37" s="1459"/>
      <c r="AI37" s="1459"/>
      <c r="AJ37" s="1459"/>
      <c r="AK37" s="1459"/>
      <c r="AL37" s="1459"/>
      <c r="AM37" s="1459"/>
      <c r="AN37" s="1459"/>
      <c r="AO37" s="1460"/>
      <c r="AP37" s="1458"/>
      <c r="AQ37" s="1459"/>
      <c r="AR37" s="1459"/>
      <c r="AS37" s="1459"/>
      <c r="AT37" s="1459"/>
      <c r="AU37" s="1459"/>
      <c r="AV37" s="1459"/>
      <c r="AW37" s="1459"/>
      <c r="AX37" s="1459"/>
      <c r="AY37" s="1459"/>
      <c r="AZ37" s="1459"/>
      <c r="BA37" s="1459"/>
      <c r="BB37" s="1459"/>
      <c r="BC37" s="1459"/>
      <c r="BD37" s="1459"/>
      <c r="BE37" s="1459"/>
      <c r="BF37" s="1459"/>
      <c r="BG37" s="1459"/>
      <c r="BH37" s="1460"/>
      <c r="BI37" s="1458"/>
      <c r="BJ37" s="1459"/>
      <c r="BK37" s="1459"/>
      <c r="BL37" s="1459"/>
      <c r="BM37" s="1459"/>
      <c r="BN37" s="1459"/>
      <c r="BO37" s="1459"/>
      <c r="BP37" s="1459"/>
      <c r="BQ37" s="1459"/>
      <c r="BR37" s="1459"/>
      <c r="BS37" s="1459"/>
      <c r="BT37" s="1459"/>
      <c r="BU37" s="1459"/>
      <c r="BV37" s="1459"/>
      <c r="BW37" s="1459"/>
      <c r="BX37" s="1459"/>
      <c r="BY37" s="1459"/>
      <c r="BZ37" s="1459"/>
      <c r="CA37" s="1460"/>
      <c r="CB37" s="1458"/>
      <c r="CC37" s="1459"/>
      <c r="CD37" s="1459"/>
      <c r="CE37" s="1459"/>
      <c r="CF37" s="1459"/>
      <c r="CG37" s="1459"/>
      <c r="CH37" s="1459"/>
      <c r="CI37" s="1459"/>
      <c r="CJ37" s="1459"/>
      <c r="CK37" s="1459"/>
      <c r="CL37" s="1459"/>
      <c r="CM37" s="1459"/>
      <c r="CN37" s="1459"/>
      <c r="CO37" s="1459"/>
      <c r="CP37" s="1459"/>
      <c r="CQ37" s="1459"/>
      <c r="CR37" s="1459"/>
      <c r="CS37" s="1459"/>
      <c r="CT37" s="1460"/>
      <c r="CU37" s="1508"/>
    </row>
    <row r="38" spans="1:99" s="1461" customFormat="1" ht="15.75" x14ac:dyDescent="0.25">
      <c r="A38" s="1455"/>
      <c r="B38" s="1456" t="s">
        <v>2113</v>
      </c>
      <c r="C38" s="1478"/>
      <c r="D38" s="1458"/>
      <c r="E38" s="1459"/>
      <c r="F38" s="1459"/>
      <c r="G38" s="1459"/>
      <c r="H38" s="1459"/>
      <c r="I38" s="1459"/>
      <c r="J38" s="1459"/>
      <c r="K38" s="1459"/>
      <c r="L38" s="1459"/>
      <c r="M38" s="1459"/>
      <c r="N38" s="1459"/>
      <c r="O38" s="1459"/>
      <c r="P38" s="1459"/>
      <c r="Q38" s="1459"/>
      <c r="R38" s="1459"/>
      <c r="S38" s="1459"/>
      <c r="T38" s="1459"/>
      <c r="U38" s="1459"/>
      <c r="V38" s="1460"/>
      <c r="W38" s="1458"/>
      <c r="X38" s="1459"/>
      <c r="Y38" s="1459"/>
      <c r="Z38" s="1459"/>
      <c r="AA38" s="1459"/>
      <c r="AB38" s="1459"/>
      <c r="AC38" s="1459"/>
      <c r="AD38" s="1459"/>
      <c r="AE38" s="1459"/>
      <c r="AF38" s="1459"/>
      <c r="AG38" s="1459"/>
      <c r="AH38" s="1459"/>
      <c r="AI38" s="1459"/>
      <c r="AJ38" s="1459"/>
      <c r="AK38" s="1459"/>
      <c r="AL38" s="1459"/>
      <c r="AM38" s="1459"/>
      <c r="AN38" s="1459"/>
      <c r="AO38" s="1460"/>
      <c r="AP38" s="1458"/>
      <c r="AQ38" s="1459"/>
      <c r="AR38" s="1459"/>
      <c r="AS38" s="1459"/>
      <c r="AT38" s="1459"/>
      <c r="AU38" s="1459"/>
      <c r="AV38" s="1459"/>
      <c r="AW38" s="1459"/>
      <c r="AX38" s="1459"/>
      <c r="AY38" s="1459"/>
      <c r="AZ38" s="1459"/>
      <c r="BA38" s="1459"/>
      <c r="BB38" s="1459"/>
      <c r="BC38" s="1459"/>
      <c r="BD38" s="1459"/>
      <c r="BE38" s="1459"/>
      <c r="BF38" s="1459"/>
      <c r="BG38" s="1459"/>
      <c r="BH38" s="1460"/>
      <c r="BI38" s="1458"/>
      <c r="BJ38" s="1459"/>
      <c r="BK38" s="1459"/>
      <c r="BL38" s="1459"/>
      <c r="BM38" s="1459"/>
      <c r="BN38" s="1459"/>
      <c r="BO38" s="1459"/>
      <c r="BP38" s="1459"/>
      <c r="BQ38" s="1459"/>
      <c r="BR38" s="1459"/>
      <c r="BS38" s="1459"/>
      <c r="BT38" s="1459"/>
      <c r="BU38" s="1459"/>
      <c r="BV38" s="1459"/>
      <c r="BW38" s="1459"/>
      <c r="BX38" s="1459"/>
      <c r="BY38" s="1459"/>
      <c r="BZ38" s="1459"/>
      <c r="CA38" s="1460"/>
      <c r="CB38" s="1458"/>
      <c r="CC38" s="1459"/>
      <c r="CD38" s="1459"/>
      <c r="CE38" s="1459"/>
      <c r="CF38" s="1459"/>
      <c r="CG38" s="1459"/>
      <c r="CH38" s="1459"/>
      <c r="CI38" s="1459"/>
      <c r="CJ38" s="1459"/>
      <c r="CK38" s="1459"/>
      <c r="CL38" s="1459"/>
      <c r="CM38" s="1459"/>
      <c r="CN38" s="1459"/>
      <c r="CO38" s="1459"/>
      <c r="CP38" s="1459"/>
      <c r="CQ38" s="1459"/>
      <c r="CR38" s="1459"/>
      <c r="CS38" s="1459"/>
      <c r="CT38" s="1460"/>
      <c r="CU38" s="1508"/>
    </row>
    <row r="39" spans="1:99" s="1461" customFormat="1" ht="16.5" thickBot="1" x14ac:dyDescent="0.3">
      <c r="A39" s="1455"/>
      <c r="B39" s="1479" t="s">
        <v>2114</v>
      </c>
      <c r="C39" s="1493">
        <f>C37-C38</f>
        <v>0</v>
      </c>
      <c r="D39" s="1494">
        <f t="shared" ref="D39:BO39" si="6">D37-D38</f>
        <v>0</v>
      </c>
      <c r="E39" s="1495">
        <f t="shared" si="6"/>
        <v>0</v>
      </c>
      <c r="F39" s="1495">
        <f t="shared" si="6"/>
        <v>0</v>
      </c>
      <c r="G39" s="1495">
        <f t="shared" si="6"/>
        <v>0</v>
      </c>
      <c r="H39" s="1495">
        <f t="shared" si="6"/>
        <v>0</v>
      </c>
      <c r="I39" s="1495">
        <f t="shared" si="6"/>
        <v>0</v>
      </c>
      <c r="J39" s="1495">
        <f t="shared" si="6"/>
        <v>0</v>
      </c>
      <c r="K39" s="1495">
        <f t="shared" si="6"/>
        <v>0</v>
      </c>
      <c r="L39" s="1495">
        <f t="shared" si="6"/>
        <v>0</v>
      </c>
      <c r="M39" s="1495">
        <f t="shared" si="6"/>
        <v>0</v>
      </c>
      <c r="N39" s="1495">
        <f t="shared" si="6"/>
        <v>0</v>
      </c>
      <c r="O39" s="1495">
        <f t="shared" si="6"/>
        <v>0</v>
      </c>
      <c r="P39" s="1495">
        <f t="shared" si="6"/>
        <v>0</v>
      </c>
      <c r="Q39" s="1495">
        <f t="shared" si="6"/>
        <v>0</v>
      </c>
      <c r="R39" s="1495">
        <f t="shared" si="6"/>
        <v>0</v>
      </c>
      <c r="S39" s="1495">
        <f t="shared" si="6"/>
        <v>0</v>
      </c>
      <c r="T39" s="1495">
        <f t="shared" si="6"/>
        <v>0</v>
      </c>
      <c r="U39" s="1495">
        <f t="shared" si="6"/>
        <v>0</v>
      </c>
      <c r="V39" s="1496">
        <f t="shared" si="6"/>
        <v>0</v>
      </c>
      <c r="W39" s="1494">
        <f t="shared" si="6"/>
        <v>0</v>
      </c>
      <c r="X39" s="1495">
        <f t="shared" si="6"/>
        <v>0</v>
      </c>
      <c r="Y39" s="1495">
        <f t="shared" si="6"/>
        <v>0</v>
      </c>
      <c r="Z39" s="1495">
        <f t="shared" si="6"/>
        <v>0</v>
      </c>
      <c r="AA39" s="1495">
        <f t="shared" si="6"/>
        <v>0</v>
      </c>
      <c r="AB39" s="1495">
        <f t="shared" si="6"/>
        <v>0</v>
      </c>
      <c r="AC39" s="1495">
        <f t="shared" si="6"/>
        <v>0</v>
      </c>
      <c r="AD39" s="1495">
        <f t="shared" si="6"/>
        <v>0</v>
      </c>
      <c r="AE39" s="1495">
        <f t="shared" si="6"/>
        <v>0</v>
      </c>
      <c r="AF39" s="1495">
        <f t="shared" si="6"/>
        <v>0</v>
      </c>
      <c r="AG39" s="1495">
        <f t="shared" si="6"/>
        <v>0</v>
      </c>
      <c r="AH39" s="1495">
        <f t="shared" si="6"/>
        <v>0</v>
      </c>
      <c r="AI39" s="1495">
        <f t="shared" si="6"/>
        <v>0</v>
      </c>
      <c r="AJ39" s="1495">
        <f t="shared" si="6"/>
        <v>0</v>
      </c>
      <c r="AK39" s="1495">
        <f t="shared" si="6"/>
        <v>0</v>
      </c>
      <c r="AL39" s="1495">
        <f t="shared" si="6"/>
        <v>0</v>
      </c>
      <c r="AM39" s="1495">
        <f t="shared" si="6"/>
        <v>0</v>
      </c>
      <c r="AN39" s="1495">
        <f t="shared" si="6"/>
        <v>0</v>
      </c>
      <c r="AO39" s="1496">
        <f t="shared" si="6"/>
        <v>0</v>
      </c>
      <c r="AP39" s="1497">
        <f t="shared" si="6"/>
        <v>0</v>
      </c>
      <c r="AQ39" s="1498">
        <f t="shared" si="6"/>
        <v>0</v>
      </c>
      <c r="AR39" s="1498">
        <f t="shared" si="6"/>
        <v>0</v>
      </c>
      <c r="AS39" s="1498">
        <f t="shared" si="6"/>
        <v>0</v>
      </c>
      <c r="AT39" s="1498">
        <f t="shared" si="6"/>
        <v>0</v>
      </c>
      <c r="AU39" s="1498">
        <f t="shared" si="6"/>
        <v>0</v>
      </c>
      <c r="AV39" s="1498">
        <f t="shared" si="6"/>
        <v>0</v>
      </c>
      <c r="AW39" s="1498">
        <f t="shared" si="6"/>
        <v>0</v>
      </c>
      <c r="AX39" s="1498">
        <f t="shared" si="6"/>
        <v>0</v>
      </c>
      <c r="AY39" s="1498">
        <f t="shared" si="6"/>
        <v>0</v>
      </c>
      <c r="AZ39" s="1498">
        <f t="shared" si="6"/>
        <v>0</v>
      </c>
      <c r="BA39" s="1498">
        <f t="shared" si="6"/>
        <v>0</v>
      </c>
      <c r="BB39" s="1498">
        <f t="shared" si="6"/>
        <v>0</v>
      </c>
      <c r="BC39" s="1498">
        <f t="shared" si="6"/>
        <v>0</v>
      </c>
      <c r="BD39" s="1498">
        <f t="shared" si="6"/>
        <v>0</v>
      </c>
      <c r="BE39" s="1498">
        <f t="shared" si="6"/>
        <v>0</v>
      </c>
      <c r="BF39" s="1498">
        <f t="shared" si="6"/>
        <v>0</v>
      </c>
      <c r="BG39" s="1498">
        <f t="shared" si="6"/>
        <v>0</v>
      </c>
      <c r="BH39" s="1499">
        <f t="shared" si="6"/>
        <v>0</v>
      </c>
      <c r="BI39" s="1497">
        <f t="shared" si="6"/>
        <v>0</v>
      </c>
      <c r="BJ39" s="1498">
        <f t="shared" si="6"/>
        <v>0</v>
      </c>
      <c r="BK39" s="1498">
        <f t="shared" si="6"/>
        <v>0</v>
      </c>
      <c r="BL39" s="1498">
        <f t="shared" si="6"/>
        <v>0</v>
      </c>
      <c r="BM39" s="1498">
        <f t="shared" si="6"/>
        <v>0</v>
      </c>
      <c r="BN39" s="1498">
        <f t="shared" si="6"/>
        <v>0</v>
      </c>
      <c r="BO39" s="1498">
        <f t="shared" si="6"/>
        <v>0</v>
      </c>
      <c r="BP39" s="1498">
        <f t="shared" ref="BP39:CT39" si="7">BP37-BP38</f>
        <v>0</v>
      </c>
      <c r="BQ39" s="1498">
        <f t="shared" si="7"/>
        <v>0</v>
      </c>
      <c r="BR39" s="1498">
        <f t="shared" si="7"/>
        <v>0</v>
      </c>
      <c r="BS39" s="1498">
        <f t="shared" si="7"/>
        <v>0</v>
      </c>
      <c r="BT39" s="1498">
        <f t="shared" si="7"/>
        <v>0</v>
      </c>
      <c r="BU39" s="1498">
        <f t="shared" si="7"/>
        <v>0</v>
      </c>
      <c r="BV39" s="1498">
        <f t="shared" si="7"/>
        <v>0</v>
      </c>
      <c r="BW39" s="1498">
        <f t="shared" si="7"/>
        <v>0</v>
      </c>
      <c r="BX39" s="1498">
        <f t="shared" si="7"/>
        <v>0</v>
      </c>
      <c r="BY39" s="1498">
        <f t="shared" si="7"/>
        <v>0</v>
      </c>
      <c r="BZ39" s="1498">
        <f t="shared" si="7"/>
        <v>0</v>
      </c>
      <c r="CA39" s="1499">
        <f t="shared" si="7"/>
        <v>0</v>
      </c>
      <c r="CB39" s="1497">
        <f t="shared" si="7"/>
        <v>0</v>
      </c>
      <c r="CC39" s="1498">
        <f t="shared" si="7"/>
        <v>0</v>
      </c>
      <c r="CD39" s="1498">
        <f t="shared" si="7"/>
        <v>0</v>
      </c>
      <c r="CE39" s="1498">
        <f t="shared" si="7"/>
        <v>0</v>
      </c>
      <c r="CF39" s="1498">
        <f t="shared" si="7"/>
        <v>0</v>
      </c>
      <c r="CG39" s="1498">
        <f t="shared" si="7"/>
        <v>0</v>
      </c>
      <c r="CH39" s="1498">
        <f t="shared" si="7"/>
        <v>0</v>
      </c>
      <c r="CI39" s="1498">
        <f t="shared" si="7"/>
        <v>0</v>
      </c>
      <c r="CJ39" s="1498">
        <f t="shared" si="7"/>
        <v>0</v>
      </c>
      <c r="CK39" s="1498">
        <f t="shared" si="7"/>
        <v>0</v>
      </c>
      <c r="CL39" s="1498">
        <f t="shared" si="7"/>
        <v>0</v>
      </c>
      <c r="CM39" s="1498">
        <f t="shared" si="7"/>
        <v>0</v>
      </c>
      <c r="CN39" s="1498">
        <f t="shared" si="7"/>
        <v>0</v>
      </c>
      <c r="CO39" s="1498">
        <f t="shared" si="7"/>
        <v>0</v>
      </c>
      <c r="CP39" s="1498">
        <f t="shared" si="7"/>
        <v>0</v>
      </c>
      <c r="CQ39" s="1498">
        <f t="shared" si="7"/>
        <v>0</v>
      </c>
      <c r="CR39" s="1498">
        <f t="shared" si="7"/>
        <v>0</v>
      </c>
      <c r="CS39" s="1498">
        <f t="shared" si="7"/>
        <v>0</v>
      </c>
      <c r="CT39" s="1499">
        <f t="shared" si="7"/>
        <v>0</v>
      </c>
      <c r="CU39" s="1508"/>
    </row>
    <row r="40" spans="1:99" s="1461" customFormat="1" ht="16.5" thickBot="1" x14ac:dyDescent="0.3">
      <c r="A40" s="1500"/>
      <c r="B40" s="1479" t="s">
        <v>2115</v>
      </c>
      <c r="C40" s="1493">
        <f>C34+C39</f>
        <v>0</v>
      </c>
      <c r="D40" s="1494">
        <f t="shared" ref="D40:BO40" si="8">D34+D39</f>
        <v>0</v>
      </c>
      <c r="E40" s="1495">
        <f t="shared" si="8"/>
        <v>0</v>
      </c>
      <c r="F40" s="1495">
        <f t="shared" si="8"/>
        <v>0</v>
      </c>
      <c r="G40" s="1495">
        <f t="shared" si="8"/>
        <v>0</v>
      </c>
      <c r="H40" s="1495">
        <f t="shared" si="8"/>
        <v>0</v>
      </c>
      <c r="I40" s="1495">
        <f t="shared" si="8"/>
        <v>0</v>
      </c>
      <c r="J40" s="1495">
        <f t="shared" si="8"/>
        <v>0</v>
      </c>
      <c r="K40" s="1495">
        <f t="shared" si="8"/>
        <v>0</v>
      </c>
      <c r="L40" s="1495">
        <f t="shared" si="8"/>
        <v>0</v>
      </c>
      <c r="M40" s="1495">
        <f t="shared" si="8"/>
        <v>0</v>
      </c>
      <c r="N40" s="1495">
        <f t="shared" si="8"/>
        <v>0</v>
      </c>
      <c r="O40" s="1495">
        <f t="shared" si="8"/>
        <v>0</v>
      </c>
      <c r="P40" s="1495">
        <f t="shared" si="8"/>
        <v>0</v>
      </c>
      <c r="Q40" s="1495">
        <f t="shared" si="8"/>
        <v>0</v>
      </c>
      <c r="R40" s="1495">
        <f t="shared" si="8"/>
        <v>0</v>
      </c>
      <c r="S40" s="1495">
        <f t="shared" si="8"/>
        <v>0</v>
      </c>
      <c r="T40" s="1495">
        <f t="shared" si="8"/>
        <v>0</v>
      </c>
      <c r="U40" s="1495">
        <f t="shared" si="8"/>
        <v>0</v>
      </c>
      <c r="V40" s="1496">
        <f t="shared" si="8"/>
        <v>0</v>
      </c>
      <c r="W40" s="1494">
        <f t="shared" si="8"/>
        <v>0</v>
      </c>
      <c r="X40" s="1495">
        <f t="shared" si="8"/>
        <v>0</v>
      </c>
      <c r="Y40" s="1495">
        <f t="shared" si="8"/>
        <v>0</v>
      </c>
      <c r="Z40" s="1495">
        <f t="shared" si="8"/>
        <v>0</v>
      </c>
      <c r="AA40" s="1495">
        <f t="shared" si="8"/>
        <v>0</v>
      </c>
      <c r="AB40" s="1495">
        <f t="shared" si="8"/>
        <v>0</v>
      </c>
      <c r="AC40" s="1495">
        <f t="shared" si="8"/>
        <v>0</v>
      </c>
      <c r="AD40" s="1495">
        <f t="shared" si="8"/>
        <v>0</v>
      </c>
      <c r="AE40" s="1495">
        <f t="shared" si="8"/>
        <v>0</v>
      </c>
      <c r="AF40" s="1495">
        <f t="shared" si="8"/>
        <v>0</v>
      </c>
      <c r="AG40" s="1495">
        <f t="shared" si="8"/>
        <v>0</v>
      </c>
      <c r="AH40" s="1495">
        <f t="shared" si="8"/>
        <v>0</v>
      </c>
      <c r="AI40" s="1495">
        <f t="shared" si="8"/>
        <v>0</v>
      </c>
      <c r="AJ40" s="1495">
        <f t="shared" si="8"/>
        <v>0</v>
      </c>
      <c r="AK40" s="1495">
        <f t="shared" si="8"/>
        <v>0</v>
      </c>
      <c r="AL40" s="1495">
        <f t="shared" si="8"/>
        <v>0</v>
      </c>
      <c r="AM40" s="1495">
        <f t="shared" si="8"/>
        <v>0</v>
      </c>
      <c r="AN40" s="1495">
        <f t="shared" si="8"/>
        <v>0</v>
      </c>
      <c r="AO40" s="1501">
        <f t="shared" si="8"/>
        <v>0</v>
      </c>
      <c r="AP40" s="1502">
        <f t="shared" si="8"/>
        <v>0</v>
      </c>
      <c r="AQ40" s="1503">
        <f t="shared" si="8"/>
        <v>0</v>
      </c>
      <c r="AR40" s="1503">
        <f t="shared" si="8"/>
        <v>0</v>
      </c>
      <c r="AS40" s="1503">
        <f t="shared" si="8"/>
        <v>0</v>
      </c>
      <c r="AT40" s="1503">
        <f t="shared" si="8"/>
        <v>0</v>
      </c>
      <c r="AU40" s="1503">
        <f t="shared" si="8"/>
        <v>0</v>
      </c>
      <c r="AV40" s="1503">
        <f t="shared" si="8"/>
        <v>0</v>
      </c>
      <c r="AW40" s="1503">
        <f t="shared" si="8"/>
        <v>0</v>
      </c>
      <c r="AX40" s="1503">
        <f t="shared" si="8"/>
        <v>0</v>
      </c>
      <c r="AY40" s="1503">
        <f t="shared" si="8"/>
        <v>0</v>
      </c>
      <c r="AZ40" s="1503">
        <f t="shared" si="8"/>
        <v>0</v>
      </c>
      <c r="BA40" s="1503">
        <f t="shared" si="8"/>
        <v>0</v>
      </c>
      <c r="BB40" s="1503">
        <f t="shared" si="8"/>
        <v>0</v>
      </c>
      <c r="BC40" s="1503">
        <f t="shared" si="8"/>
        <v>0</v>
      </c>
      <c r="BD40" s="1503">
        <f t="shared" si="8"/>
        <v>0</v>
      </c>
      <c r="BE40" s="1503">
        <f t="shared" si="8"/>
        <v>0</v>
      </c>
      <c r="BF40" s="1503">
        <f t="shared" si="8"/>
        <v>0</v>
      </c>
      <c r="BG40" s="1503">
        <f t="shared" si="8"/>
        <v>0</v>
      </c>
      <c r="BH40" s="1504">
        <f t="shared" si="8"/>
        <v>0</v>
      </c>
      <c r="BI40" s="1502">
        <f t="shared" si="8"/>
        <v>0</v>
      </c>
      <c r="BJ40" s="1503">
        <f t="shared" si="8"/>
        <v>0</v>
      </c>
      <c r="BK40" s="1503">
        <f t="shared" si="8"/>
        <v>0</v>
      </c>
      <c r="BL40" s="1503">
        <f t="shared" si="8"/>
        <v>0</v>
      </c>
      <c r="BM40" s="1503">
        <f t="shared" si="8"/>
        <v>0</v>
      </c>
      <c r="BN40" s="1503">
        <f t="shared" si="8"/>
        <v>0</v>
      </c>
      <c r="BO40" s="1503">
        <f t="shared" si="8"/>
        <v>0</v>
      </c>
      <c r="BP40" s="1503">
        <f t="shared" ref="BP40:CT40" si="9">BP34+BP39</f>
        <v>0</v>
      </c>
      <c r="BQ40" s="1503">
        <f t="shared" si="9"/>
        <v>0</v>
      </c>
      <c r="BR40" s="1503">
        <f t="shared" si="9"/>
        <v>0</v>
      </c>
      <c r="BS40" s="1503">
        <f t="shared" si="9"/>
        <v>0</v>
      </c>
      <c r="BT40" s="1503">
        <f t="shared" si="9"/>
        <v>0</v>
      </c>
      <c r="BU40" s="1503">
        <f t="shared" si="9"/>
        <v>0</v>
      </c>
      <c r="BV40" s="1503">
        <f t="shared" si="9"/>
        <v>0</v>
      </c>
      <c r="BW40" s="1503">
        <f t="shared" si="9"/>
        <v>0</v>
      </c>
      <c r="BX40" s="1503">
        <f t="shared" si="9"/>
        <v>0</v>
      </c>
      <c r="BY40" s="1503">
        <f t="shared" si="9"/>
        <v>0</v>
      </c>
      <c r="BZ40" s="1503">
        <f t="shared" si="9"/>
        <v>0</v>
      </c>
      <c r="CA40" s="1505">
        <f t="shared" si="9"/>
        <v>0</v>
      </c>
      <c r="CB40" s="1506">
        <f t="shared" si="9"/>
        <v>0</v>
      </c>
      <c r="CC40" s="1503">
        <f t="shared" si="9"/>
        <v>0</v>
      </c>
      <c r="CD40" s="1503">
        <f t="shared" si="9"/>
        <v>0</v>
      </c>
      <c r="CE40" s="1503">
        <f t="shared" si="9"/>
        <v>0</v>
      </c>
      <c r="CF40" s="1503">
        <f t="shared" si="9"/>
        <v>0</v>
      </c>
      <c r="CG40" s="1503">
        <f t="shared" si="9"/>
        <v>0</v>
      </c>
      <c r="CH40" s="1503">
        <f t="shared" si="9"/>
        <v>0</v>
      </c>
      <c r="CI40" s="1503">
        <f t="shared" si="9"/>
        <v>0</v>
      </c>
      <c r="CJ40" s="1503">
        <f t="shared" si="9"/>
        <v>0</v>
      </c>
      <c r="CK40" s="1503">
        <f t="shared" si="9"/>
        <v>0</v>
      </c>
      <c r="CL40" s="1503">
        <f t="shared" si="9"/>
        <v>0</v>
      </c>
      <c r="CM40" s="1503">
        <f t="shared" si="9"/>
        <v>0</v>
      </c>
      <c r="CN40" s="1503">
        <f t="shared" si="9"/>
        <v>0</v>
      </c>
      <c r="CO40" s="1503">
        <f t="shared" si="9"/>
        <v>0</v>
      </c>
      <c r="CP40" s="1503">
        <f t="shared" si="9"/>
        <v>0</v>
      </c>
      <c r="CQ40" s="1503">
        <f t="shared" si="9"/>
        <v>0</v>
      </c>
      <c r="CR40" s="1503">
        <f t="shared" si="9"/>
        <v>0</v>
      </c>
      <c r="CS40" s="1503">
        <f t="shared" si="9"/>
        <v>0</v>
      </c>
      <c r="CT40" s="1505">
        <f t="shared" si="9"/>
        <v>0</v>
      </c>
      <c r="CU40" s="1508"/>
    </row>
    <row r="41" spans="1:99" ht="15" x14ac:dyDescent="0.25"/>
    <row r="42" spans="1:99" ht="14.45" customHeight="1" x14ac:dyDescent="0.25"/>
    <row r="43" spans="1:99" ht="14.45" customHeight="1" x14ac:dyDescent="0.25"/>
  </sheetData>
  <mergeCells count="8">
    <mergeCell ref="C7:AO7"/>
    <mergeCell ref="AP7:CT7"/>
    <mergeCell ref="C8:C9"/>
    <mergeCell ref="D8:V8"/>
    <mergeCell ref="W8:AO8"/>
    <mergeCell ref="AP8:BH8"/>
    <mergeCell ref="BI8:CA8"/>
    <mergeCell ref="CB8:CT8"/>
  </mergeCell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F8B06-D82C-4ACA-951B-BBF540B74F16}">
  <dimension ref="A1:J113"/>
  <sheetViews>
    <sheetView workbookViewId="0"/>
  </sheetViews>
  <sheetFormatPr defaultColWidth="0" defaultRowHeight="0" zeroHeight="1" x14ac:dyDescent="0.25"/>
  <cols>
    <col min="1" max="1" width="4.5703125" customWidth="1"/>
    <col min="2" max="2" width="26.5703125" customWidth="1"/>
    <col min="3" max="3" width="96.42578125" customWidth="1"/>
    <col min="4" max="9" width="45.42578125" customWidth="1"/>
    <col min="10" max="10" width="4.5703125" customWidth="1"/>
    <col min="11" max="16384" width="8.85546875" hidden="1"/>
  </cols>
  <sheetData>
    <row r="1" spans="1:10" ht="17.100000000000001" customHeight="1" thickBot="1" x14ac:dyDescent="0.3">
      <c r="B1" s="1409"/>
      <c r="C1" s="1409"/>
      <c r="D1" s="1409"/>
      <c r="E1" s="1409"/>
      <c r="F1" s="1409"/>
      <c r="G1" s="1409"/>
      <c r="H1" s="1409"/>
      <c r="I1" s="1409"/>
      <c r="J1" s="1409"/>
    </row>
    <row r="2" spans="1:10" ht="26.1" customHeight="1" thickBot="1" x14ac:dyDescent="0.3">
      <c r="A2" s="1409"/>
      <c r="B2" s="1509" t="s">
        <v>2063</v>
      </c>
      <c r="C2" s="1510"/>
      <c r="D2" s="1510"/>
      <c r="E2" s="1510"/>
      <c r="F2" s="1510"/>
      <c r="G2" s="1510"/>
      <c r="H2" s="1510"/>
      <c r="I2" s="1511"/>
      <c r="J2" s="1409"/>
    </row>
    <row r="3" spans="1:10" ht="17.100000000000001" customHeight="1" x14ac:dyDescent="0.25">
      <c r="A3" s="1409"/>
      <c r="B3" s="1512"/>
      <c r="C3" s="1512"/>
      <c r="D3" s="1512"/>
      <c r="E3" s="1513"/>
      <c r="F3" s="1513"/>
      <c r="G3" s="1513"/>
      <c r="H3" s="1513"/>
      <c r="I3" s="1513"/>
      <c r="J3" s="1409"/>
    </row>
    <row r="4" spans="1:10" ht="26.1" customHeight="1" x14ac:dyDescent="0.25">
      <c r="A4" s="1409"/>
      <c r="B4" s="1514" t="s">
        <v>2066</v>
      </c>
      <c r="C4" s="1514"/>
      <c r="D4" s="1514"/>
      <c r="E4" s="1515"/>
      <c r="F4" s="1515"/>
      <c r="G4" s="1515"/>
      <c r="H4" s="1515"/>
      <c r="I4" s="1516"/>
      <c r="J4" s="1409"/>
    </row>
    <row r="5" spans="1:10" ht="26.1" customHeight="1" x14ac:dyDescent="0.25">
      <c r="A5" s="1409"/>
      <c r="B5" s="1517" t="s">
        <v>2116</v>
      </c>
      <c r="C5" s="1517"/>
      <c r="D5" s="1517"/>
      <c r="E5" s="1517"/>
      <c r="F5" s="1517"/>
      <c r="G5" s="1517"/>
      <c r="H5" s="1517"/>
      <c r="I5" s="1517"/>
      <c r="J5" s="1409"/>
    </row>
    <row r="6" spans="1:10" ht="17.100000000000001" customHeight="1" x14ac:dyDescent="0.25">
      <c r="A6" s="1409"/>
      <c r="B6" s="1517"/>
      <c r="C6" s="1517"/>
      <c r="D6" s="1517"/>
      <c r="E6" s="1517"/>
      <c r="F6" s="1517"/>
      <c r="G6" s="1517"/>
      <c r="H6" s="1517"/>
      <c r="I6" s="1517"/>
      <c r="J6" s="1409"/>
    </row>
    <row r="7" spans="1:10" ht="17.100000000000001" customHeight="1" x14ac:dyDescent="0.25">
      <c r="A7" s="1409"/>
      <c r="B7" s="1518"/>
      <c r="C7" s="1518"/>
      <c r="D7" s="1518"/>
      <c r="E7" s="1519"/>
      <c r="F7" s="1519"/>
      <c r="G7" s="1519"/>
      <c r="H7" s="1519"/>
      <c r="I7" s="1520"/>
    </row>
    <row r="8" spans="1:10" ht="26.1" customHeight="1" x14ac:dyDescent="0.25">
      <c r="A8" s="1409"/>
      <c r="B8" s="1521"/>
      <c r="C8" s="1515"/>
      <c r="D8" s="1515"/>
      <c r="E8" s="1522" t="s">
        <v>2117</v>
      </c>
      <c r="F8" s="1523"/>
      <c r="G8" s="1523"/>
      <c r="H8" s="1523"/>
      <c r="I8" s="1524"/>
    </row>
    <row r="9" spans="1:10" ht="26.1" customHeight="1" x14ac:dyDescent="0.25">
      <c r="A9" s="1409"/>
      <c r="B9" s="1521"/>
      <c r="C9" s="1515"/>
      <c r="D9" s="1515"/>
      <c r="E9" s="1525" t="str">
        <f>'[1]1_IRRBB_Material_Currency_1'!$C$2</f>
        <v>EUR</v>
      </c>
      <c r="F9" s="1525" t="str">
        <f>'[1]2_IRRBB_Material Currency_2'!$C$2</f>
        <v>-</v>
      </c>
      <c r="G9" s="1526" t="str">
        <f>'[1]3_IRRBB_Material_Currency_3'!$C$2</f>
        <v>-</v>
      </c>
      <c r="H9" s="1527" t="str">
        <f>'[1]0_Identification'!C22</f>
        <v>-</v>
      </c>
      <c r="I9" s="1526" t="s">
        <v>2118</v>
      </c>
    </row>
    <row r="10" spans="1:10" ht="26.1" customHeight="1" x14ac:dyDescent="0.25">
      <c r="A10" s="1409"/>
      <c r="B10" s="1528" t="s">
        <v>2119</v>
      </c>
      <c r="C10" s="1528" t="s">
        <v>2120</v>
      </c>
      <c r="D10" s="1529" t="s">
        <v>2121</v>
      </c>
      <c r="E10" s="1526" t="s">
        <v>2121</v>
      </c>
      <c r="F10" s="1526" t="s">
        <v>2121</v>
      </c>
      <c r="G10" s="1526" t="s">
        <v>2121</v>
      </c>
      <c r="H10" s="1526" t="s">
        <v>2121</v>
      </c>
      <c r="I10" s="1526" t="s">
        <v>2121</v>
      </c>
    </row>
    <row r="11" spans="1:10" ht="26.1" customHeight="1" x14ac:dyDescent="0.25">
      <c r="A11" s="1409"/>
      <c r="B11" s="1530">
        <v>1</v>
      </c>
      <c r="C11" s="1531" t="s">
        <v>2122</v>
      </c>
      <c r="D11" s="1532">
        <f>+MIN(D12:D13)</f>
        <v>-20787.137750000937</v>
      </c>
      <c r="E11" s="1533"/>
      <c r="F11" s="1534"/>
      <c r="G11" s="1534"/>
      <c r="H11" s="1534"/>
      <c r="I11" s="1533"/>
    </row>
    <row r="12" spans="1:10" ht="26.1" customHeight="1" x14ac:dyDescent="0.25">
      <c r="A12" s="1409"/>
      <c r="B12" s="1530">
        <v>2</v>
      </c>
      <c r="C12" s="1531" t="s">
        <v>2123</v>
      </c>
      <c r="D12" s="1532">
        <f>+SUMIF(E12:H12,"&lt;0")+0.5*SUMIF(E12:H12,"&gt;0")+I12</f>
        <v>-20787.137750000937</v>
      </c>
      <c r="E12" s="1535">
        <v>-20787.137750000937</v>
      </c>
      <c r="F12" s="1536"/>
      <c r="G12" s="1536"/>
      <c r="H12" s="1536"/>
      <c r="I12" s="1536"/>
    </row>
    <row r="13" spans="1:10" ht="26.1" customHeight="1" x14ac:dyDescent="0.25">
      <c r="A13" s="1409"/>
      <c r="B13" s="1530">
        <v>3</v>
      </c>
      <c r="C13" s="1531" t="s">
        <v>2124</v>
      </c>
      <c r="D13" s="1532">
        <f>+SUMIF(E13:H13,"&lt;0")+0.5*SUMIF(E13:H13,"&gt;0")+I13</f>
        <v>9977.6359949996495</v>
      </c>
      <c r="E13" s="1535">
        <v>19955.271989999299</v>
      </c>
      <c r="F13" s="1536"/>
      <c r="G13" s="1536"/>
      <c r="H13" s="1536"/>
      <c r="I13" s="1536"/>
    </row>
    <row r="14" spans="1:10" ht="26.1" customHeight="1" x14ac:dyDescent="0.25">
      <c r="A14" s="1409"/>
      <c r="B14" s="1521"/>
      <c r="C14" s="1515"/>
      <c r="D14" s="1516"/>
      <c r="E14" s="1516"/>
      <c r="F14" s="1516"/>
      <c r="G14" s="1516"/>
      <c r="H14" s="1516"/>
      <c r="I14" s="1516"/>
    </row>
    <row r="15" spans="1:10" ht="26.1" customHeight="1" x14ac:dyDescent="0.25">
      <c r="A15" s="1409"/>
      <c r="B15" s="1530"/>
      <c r="C15" s="1537" t="s">
        <v>2125</v>
      </c>
      <c r="D15" s="1516"/>
      <c r="E15" s="1516"/>
      <c r="F15" s="1516"/>
      <c r="G15" s="1516"/>
      <c r="H15" s="1516"/>
      <c r="I15" s="1516"/>
      <c r="J15" s="1507"/>
    </row>
    <row r="16" spans="1:10" ht="26.1" customHeight="1" x14ac:dyDescent="0.25">
      <c r="A16" s="1409"/>
      <c r="B16" s="1530">
        <v>4</v>
      </c>
      <c r="C16" s="1537" t="s">
        <v>2126</v>
      </c>
      <c r="D16" s="1516"/>
      <c r="E16" s="1538">
        <v>200</v>
      </c>
      <c r="F16" s="1538"/>
      <c r="G16" s="1538"/>
      <c r="H16" s="1538"/>
      <c r="I16" s="1516"/>
      <c r="J16" s="1507"/>
    </row>
    <row r="17" spans="1:10" ht="26.1" customHeight="1" x14ac:dyDescent="0.25">
      <c r="A17" s="1409"/>
      <c r="B17" s="1530">
        <v>5</v>
      </c>
      <c r="C17" s="1537" t="s">
        <v>2127</v>
      </c>
      <c r="D17" s="1516"/>
      <c r="E17" s="1538">
        <v>250</v>
      </c>
      <c r="F17" s="1538"/>
      <c r="G17" s="1538"/>
      <c r="H17" s="1538"/>
      <c r="I17" s="1516"/>
      <c r="J17" s="1507"/>
    </row>
    <row r="18" spans="1:10" ht="26.1" customHeight="1" x14ac:dyDescent="0.25">
      <c r="A18" s="1409"/>
      <c r="B18" s="1530">
        <v>6</v>
      </c>
      <c r="C18" s="1537" t="s">
        <v>2128</v>
      </c>
      <c r="D18" s="1516"/>
      <c r="E18" s="1538">
        <v>100</v>
      </c>
      <c r="F18" s="1538"/>
      <c r="G18" s="1538"/>
      <c r="H18" s="1538"/>
      <c r="I18" s="1516"/>
      <c r="J18" s="1507"/>
    </row>
    <row r="19" spans="1:10" ht="26.1" customHeight="1" x14ac:dyDescent="0.25">
      <c r="A19" s="1409"/>
      <c r="B19" s="1409"/>
      <c r="C19" s="1409"/>
      <c r="D19" s="1409"/>
      <c r="E19" s="1409"/>
      <c r="F19" s="1409"/>
      <c r="G19" s="1409"/>
      <c r="H19" s="1409"/>
      <c r="I19" s="1516"/>
      <c r="J19" s="1507"/>
    </row>
    <row r="20" spans="1:10" ht="26.1" customHeight="1" x14ac:dyDescent="0.25">
      <c r="A20" s="1409"/>
      <c r="B20" s="1530">
        <v>7</v>
      </c>
      <c r="C20" s="1531" t="s">
        <v>2129</v>
      </c>
      <c r="D20" s="1532">
        <f>+MIN(D21:D26)</f>
        <v>-20787.137750000937</v>
      </c>
      <c r="F20" s="1539"/>
      <c r="G20" s="1539"/>
      <c r="H20" s="1539"/>
      <c r="I20" s="1516"/>
      <c r="J20" s="1507"/>
    </row>
    <row r="21" spans="1:10" ht="26.1" customHeight="1" x14ac:dyDescent="0.25">
      <c r="A21" s="1409"/>
      <c r="B21" s="1530">
        <v>8</v>
      </c>
      <c r="C21" s="1531" t="s">
        <v>2130</v>
      </c>
      <c r="D21" s="1532">
        <f>+SUMIF(E21:H21,"&lt;0")+0.5*SUMIF(E21:H21,"&gt;0")+I21</f>
        <v>-20787.137750000937</v>
      </c>
      <c r="E21" s="1535">
        <v>-20787.137750000937</v>
      </c>
      <c r="F21" s="1536"/>
      <c r="G21" s="1536"/>
      <c r="H21" s="1536"/>
      <c r="I21" s="1535"/>
      <c r="J21" s="1507"/>
    </row>
    <row r="22" spans="1:10" ht="26.1" customHeight="1" x14ac:dyDescent="0.25">
      <c r="A22" s="1409"/>
      <c r="B22" s="1530">
        <v>9</v>
      </c>
      <c r="C22" s="1531" t="s">
        <v>2131</v>
      </c>
      <c r="D22" s="1532">
        <f t="shared" ref="D22:D26" si="0">+SUMIF(E22:H22,"&lt;0")+0.5*SUMIF(E22:H22,"&gt;0")+I22</f>
        <v>9977.6359949996495</v>
      </c>
      <c r="E22" s="1535">
        <v>19955.271989999299</v>
      </c>
      <c r="F22" s="1535"/>
      <c r="G22" s="1535"/>
      <c r="H22" s="1535"/>
      <c r="I22" s="1535"/>
      <c r="J22" s="1507"/>
    </row>
    <row r="23" spans="1:10" ht="26.1" customHeight="1" x14ac:dyDescent="0.25">
      <c r="A23" s="1409"/>
      <c r="B23" s="1530">
        <v>10</v>
      </c>
      <c r="C23" s="1531" t="s">
        <v>2132</v>
      </c>
      <c r="D23" s="1532">
        <f t="shared" si="0"/>
        <v>-8778.1643900010022</v>
      </c>
      <c r="E23" s="1535">
        <v>-8778.1643900010022</v>
      </c>
      <c r="F23" s="1536"/>
      <c r="G23" s="1536"/>
      <c r="H23" s="1536"/>
      <c r="I23" s="1535"/>
      <c r="J23" s="1507"/>
    </row>
    <row r="24" spans="1:10" ht="26.1" customHeight="1" x14ac:dyDescent="0.25">
      <c r="A24" s="1409"/>
      <c r="B24" s="1530">
        <v>11</v>
      </c>
      <c r="C24" s="1531" t="s">
        <v>2133</v>
      </c>
      <c r="D24" s="1532">
        <f t="shared" si="0"/>
        <v>4019.038809999287</v>
      </c>
      <c r="E24" s="1535">
        <v>8038.0776199985739</v>
      </c>
      <c r="F24" s="1535"/>
      <c r="G24" s="1535"/>
      <c r="H24" s="1535"/>
      <c r="I24" s="1535"/>
      <c r="J24" s="1507"/>
    </row>
    <row r="25" spans="1:10" ht="26.1" customHeight="1" x14ac:dyDescent="0.25">
      <c r="A25" s="1409"/>
      <c r="B25" s="1530">
        <v>12</v>
      </c>
      <c r="C25" s="1531" t="s">
        <v>2134</v>
      </c>
      <c r="D25" s="1532">
        <f t="shared" si="0"/>
        <v>387.31522999946401</v>
      </c>
      <c r="E25" s="1535">
        <v>774.63045999892802</v>
      </c>
      <c r="F25" s="1536"/>
      <c r="G25" s="1536"/>
      <c r="H25" s="1536"/>
      <c r="I25" s="1535"/>
      <c r="J25" s="1507"/>
    </row>
    <row r="26" spans="1:10" ht="26.1" customHeight="1" x14ac:dyDescent="0.25">
      <c r="A26" s="1409"/>
      <c r="B26" s="1530">
        <v>13</v>
      </c>
      <c r="C26" s="1531" t="s">
        <v>2135</v>
      </c>
      <c r="D26" s="1532">
        <f t="shared" si="0"/>
        <v>1276.1608399995082</v>
      </c>
      <c r="E26" s="1535">
        <v>2552.3216799990164</v>
      </c>
      <c r="F26" s="1535"/>
      <c r="G26" s="1535"/>
      <c r="H26" s="1535"/>
      <c r="I26" s="1535"/>
      <c r="J26" s="1507"/>
    </row>
    <row r="27" spans="1:10" ht="26.1" customHeight="1" x14ac:dyDescent="0.25">
      <c r="A27" s="1409"/>
      <c r="B27" s="1409"/>
      <c r="C27" s="1409"/>
      <c r="D27" s="1409"/>
      <c r="E27" s="1409"/>
      <c r="F27" s="1409"/>
      <c r="G27" s="1409"/>
      <c r="H27" s="1409"/>
      <c r="J27" s="1507"/>
    </row>
    <row r="28" spans="1:10" ht="26.1" customHeight="1" x14ac:dyDescent="0.25">
      <c r="A28" s="1409"/>
      <c r="B28" s="1530">
        <v>14</v>
      </c>
      <c r="C28" s="1531" t="s">
        <v>2136</v>
      </c>
      <c r="D28" s="1535">
        <v>44963.816860000035</v>
      </c>
      <c r="E28" s="1535">
        <v>44963.816860000035</v>
      </c>
      <c r="F28" s="1535"/>
      <c r="G28" s="1535"/>
      <c r="H28" s="1535"/>
      <c r="I28" s="1535"/>
      <c r="J28" s="1507"/>
    </row>
    <row r="29" spans="1:10" ht="26.1" customHeight="1" x14ac:dyDescent="0.25">
      <c r="A29" s="1409"/>
      <c r="B29" s="1409"/>
      <c r="C29" s="1409"/>
      <c r="D29" s="1540"/>
      <c r="E29" s="1540"/>
      <c r="F29" s="1540"/>
      <c r="G29" s="1540"/>
      <c r="H29" s="1540"/>
      <c r="I29" s="1540"/>
      <c r="J29" s="1409"/>
    </row>
    <row r="30" spans="1:10" ht="26.1" customHeight="1" x14ac:dyDescent="0.25">
      <c r="A30" s="1409"/>
      <c r="B30" s="1541">
        <v>15</v>
      </c>
      <c r="C30" s="1537" t="s">
        <v>2137</v>
      </c>
      <c r="D30" s="1535">
        <v>-22901.201619999996</v>
      </c>
      <c r="E30" s="1535">
        <v>-22901.201619999996</v>
      </c>
      <c r="F30" s="1535"/>
      <c r="G30" s="1535"/>
      <c r="H30" s="1535"/>
      <c r="I30" s="1535"/>
      <c r="J30" s="1507"/>
    </row>
    <row r="31" spans="1:10" ht="26.1" customHeight="1" x14ac:dyDescent="0.25">
      <c r="A31" s="1409"/>
      <c r="B31" s="1542">
        <v>6</v>
      </c>
      <c r="C31" s="1537" t="s">
        <v>2138</v>
      </c>
      <c r="D31" s="1532">
        <f t="shared" ref="D31:I31" si="1">+D28+D30</f>
        <v>22062.615240000039</v>
      </c>
      <c r="E31" s="1532">
        <f t="shared" si="1"/>
        <v>22062.615240000039</v>
      </c>
      <c r="F31" s="1532">
        <f t="shared" si="1"/>
        <v>0</v>
      </c>
      <c r="G31" s="1532">
        <f t="shared" si="1"/>
        <v>0</v>
      </c>
      <c r="H31" s="1532">
        <f t="shared" si="1"/>
        <v>0</v>
      </c>
      <c r="I31" s="1532">
        <f t="shared" si="1"/>
        <v>0</v>
      </c>
      <c r="J31" s="1507"/>
    </row>
    <row r="32" spans="1:10" ht="26.1" customHeight="1" x14ac:dyDescent="0.25">
      <c r="A32" s="1409"/>
      <c r="B32" s="1521"/>
      <c r="C32" s="1518"/>
      <c r="D32" s="1543"/>
      <c r="E32" s="1543"/>
      <c r="F32" s="1544"/>
      <c r="G32" s="1544"/>
      <c r="H32" s="1544"/>
      <c r="I32" s="1533"/>
      <c r="J32" s="1507"/>
    </row>
    <row r="33" spans="1:10" ht="26.1" customHeight="1" x14ac:dyDescent="0.25">
      <c r="A33" s="1409"/>
      <c r="B33" s="1541">
        <v>16</v>
      </c>
      <c r="C33" s="1537" t="s">
        <v>2139</v>
      </c>
      <c r="D33" s="1535">
        <v>22911.101660000018</v>
      </c>
      <c r="E33" s="1535">
        <v>22911.101660000018</v>
      </c>
      <c r="F33" s="1535"/>
      <c r="G33" s="1535"/>
      <c r="H33" s="1535"/>
      <c r="I33" s="1535"/>
      <c r="J33" s="1507"/>
    </row>
    <row r="34" spans="1:10" ht="26.1" customHeight="1" x14ac:dyDescent="0.25">
      <c r="A34" s="1409"/>
      <c r="B34" s="1542"/>
      <c r="C34" s="1537" t="s">
        <v>2140</v>
      </c>
      <c r="D34" s="1532">
        <f t="shared" ref="D34:I34" si="2">+D28+D33</f>
        <v>67874.91852000005</v>
      </c>
      <c r="E34" s="1532">
        <f t="shared" si="2"/>
        <v>67874.91852000005</v>
      </c>
      <c r="F34" s="1532">
        <f t="shared" si="2"/>
        <v>0</v>
      </c>
      <c r="G34" s="1532">
        <f t="shared" si="2"/>
        <v>0</v>
      </c>
      <c r="H34" s="1532">
        <f t="shared" si="2"/>
        <v>0</v>
      </c>
      <c r="I34" s="1532">
        <f t="shared" si="2"/>
        <v>0</v>
      </c>
      <c r="J34" s="1507"/>
    </row>
    <row r="35" spans="1:10" ht="26.1" customHeight="1" x14ac:dyDescent="0.25">
      <c r="A35" s="1409"/>
      <c r="B35" s="1545"/>
      <c r="C35" s="1546"/>
      <c r="D35" s="1547"/>
      <c r="E35" s="1548"/>
      <c r="F35" s="1547"/>
      <c r="G35" s="1547"/>
      <c r="H35" s="1547"/>
      <c r="I35" s="1533"/>
      <c r="J35" s="1507"/>
    </row>
    <row r="36" spans="1:10" ht="26.1" customHeight="1" x14ac:dyDescent="0.25">
      <c r="B36" s="1530">
        <v>17</v>
      </c>
      <c r="C36" s="1531" t="s">
        <v>2141</v>
      </c>
      <c r="D36" s="1535">
        <v>44963.82</v>
      </c>
      <c r="E36" s="1535">
        <v>44963.82</v>
      </c>
      <c r="F36" s="1535"/>
      <c r="G36" s="1535"/>
      <c r="H36" s="1535"/>
      <c r="I36" s="1535"/>
      <c r="J36" s="1507"/>
    </row>
    <row r="37" spans="1:10" ht="26.1" customHeight="1" x14ac:dyDescent="0.25">
      <c r="B37" s="1521"/>
      <c r="C37" s="1515"/>
      <c r="D37" s="1549"/>
      <c r="E37" s="1543"/>
      <c r="F37" s="1543"/>
      <c r="G37" s="1543"/>
      <c r="H37" s="1543"/>
      <c r="I37" s="1543"/>
      <c r="J37" s="1507"/>
    </row>
    <row r="38" spans="1:10" ht="26.1" customHeight="1" x14ac:dyDescent="0.25">
      <c r="B38" s="1541">
        <v>18</v>
      </c>
      <c r="C38" s="1537" t="s">
        <v>2142</v>
      </c>
      <c r="D38" s="1535">
        <v>-22901.200000000001</v>
      </c>
      <c r="E38" s="1535">
        <v>-22901.200000000001</v>
      </c>
      <c r="F38" s="1535"/>
      <c r="G38" s="1535"/>
      <c r="H38" s="1535"/>
      <c r="I38" s="1535"/>
      <c r="J38" s="1507"/>
    </row>
    <row r="39" spans="1:10" ht="26.1" customHeight="1" x14ac:dyDescent="0.25">
      <c r="B39" s="1542"/>
      <c r="C39" s="1537" t="s">
        <v>2143</v>
      </c>
      <c r="D39" s="1550">
        <f t="shared" ref="D39:I39" si="3">+D36+D38</f>
        <v>22062.62</v>
      </c>
      <c r="E39" s="1532">
        <f t="shared" si="3"/>
        <v>22062.62</v>
      </c>
      <c r="F39" s="1532">
        <f t="shared" si="3"/>
        <v>0</v>
      </c>
      <c r="G39" s="1532">
        <f t="shared" si="3"/>
        <v>0</v>
      </c>
      <c r="H39" s="1532">
        <f t="shared" si="3"/>
        <v>0</v>
      </c>
      <c r="I39" s="1532">
        <f t="shared" si="3"/>
        <v>0</v>
      </c>
      <c r="J39" s="1507"/>
    </row>
    <row r="40" spans="1:10" ht="26.1" customHeight="1" x14ac:dyDescent="0.25">
      <c r="B40" s="1521"/>
      <c r="C40" s="1518"/>
      <c r="D40" s="1544"/>
      <c r="E40" s="1543"/>
      <c r="F40" s="1544"/>
      <c r="G40" s="1544"/>
      <c r="H40" s="1544"/>
      <c r="I40" s="1533"/>
      <c r="J40" s="1507"/>
    </row>
    <row r="41" spans="1:10" ht="26.1" customHeight="1" x14ac:dyDescent="0.25">
      <c r="B41" s="1541">
        <v>19</v>
      </c>
      <c r="C41" s="1537" t="s">
        <v>2144</v>
      </c>
      <c r="D41" s="1535">
        <v>22911.1</v>
      </c>
      <c r="E41" s="1535">
        <v>22911.1</v>
      </c>
      <c r="F41" s="1535"/>
      <c r="G41" s="1535"/>
      <c r="H41" s="1535"/>
      <c r="I41" s="1535"/>
      <c r="J41" s="1507"/>
    </row>
    <row r="42" spans="1:10" ht="26.1" customHeight="1" x14ac:dyDescent="0.25">
      <c r="C42" s="1537" t="s">
        <v>2145</v>
      </c>
      <c r="D42" s="1532">
        <f>+D36+D41</f>
        <v>67874.92</v>
      </c>
      <c r="E42" s="1532">
        <f t="shared" ref="E42:I42" si="4">+E36+E41</f>
        <v>67874.92</v>
      </c>
      <c r="F42" s="1532">
        <f t="shared" si="4"/>
        <v>0</v>
      </c>
      <c r="G42" s="1532">
        <f t="shared" si="4"/>
        <v>0</v>
      </c>
      <c r="H42" s="1532">
        <f t="shared" si="4"/>
        <v>0</v>
      </c>
      <c r="I42" s="1532">
        <f t="shared" si="4"/>
        <v>0</v>
      </c>
      <c r="J42" s="1507"/>
    </row>
    <row r="43" spans="1:10" ht="26.1" customHeight="1" x14ac:dyDescent="0.25">
      <c r="J43" s="1507"/>
    </row>
    <row r="44" spans="1:10" ht="26.1" customHeight="1" x14ac:dyDescent="0.25">
      <c r="A44" s="1409"/>
      <c r="B44" s="1521"/>
      <c r="C44" s="1518"/>
      <c r="D44" s="1518"/>
      <c r="E44" s="1518"/>
      <c r="F44" s="1518"/>
      <c r="G44" s="1518"/>
      <c r="H44" s="1518"/>
      <c r="I44" s="1518"/>
      <c r="J44" s="1507"/>
    </row>
    <row r="45" spans="1:10" ht="26.1" customHeight="1" x14ac:dyDescent="0.25">
      <c r="A45" s="1409"/>
      <c r="B45" s="1541">
        <v>20</v>
      </c>
      <c r="C45" s="1537" t="s">
        <v>2146</v>
      </c>
      <c r="D45" s="1518"/>
      <c r="E45" s="1535">
        <v>0.52639591807437336</v>
      </c>
      <c r="F45" s="1535"/>
      <c r="G45" s="1535"/>
      <c r="H45" s="1535"/>
      <c r="I45" s="1535"/>
      <c r="J45" s="1507"/>
    </row>
    <row r="46" spans="1:10" ht="26.1" customHeight="1" x14ac:dyDescent="0.25">
      <c r="A46" s="1409"/>
      <c r="B46" s="1541">
        <v>21</v>
      </c>
      <c r="C46" s="1537" t="s">
        <v>2147</v>
      </c>
      <c r="D46" s="1518"/>
      <c r="E46" s="1535">
        <v>0.49242270041359315</v>
      </c>
      <c r="F46" s="1535"/>
      <c r="G46" s="1535"/>
      <c r="H46" s="1535"/>
      <c r="I46" s="1535"/>
      <c r="J46" s="1507"/>
    </row>
    <row r="47" spans="1:10" ht="26.1" customHeight="1" x14ac:dyDescent="0.25">
      <c r="A47" s="1409"/>
      <c r="B47" s="1541">
        <v>22</v>
      </c>
      <c r="C47" s="1537" t="s">
        <v>2148</v>
      </c>
      <c r="D47" s="1518"/>
      <c r="E47" s="1535">
        <v>0.46185705390644344</v>
      </c>
      <c r="F47" s="1535"/>
      <c r="G47" s="1535"/>
      <c r="H47" s="1535"/>
      <c r="I47" s="1535"/>
      <c r="J47" s="1507"/>
    </row>
    <row r="48" spans="1:10" ht="26.1" customHeight="1" x14ac:dyDescent="0.25">
      <c r="A48" s="1409"/>
      <c r="B48" s="1541">
        <v>23</v>
      </c>
      <c r="C48" s="1537" t="s">
        <v>2149</v>
      </c>
      <c r="D48" s="1518"/>
      <c r="E48" s="1535">
        <v>0</v>
      </c>
      <c r="F48" s="1535"/>
      <c r="G48" s="1535"/>
      <c r="H48" s="1535"/>
      <c r="I48" s="1535"/>
      <c r="J48" s="1507"/>
    </row>
    <row r="49" spans="1:10" ht="26.1" customHeight="1" x14ac:dyDescent="0.25">
      <c r="A49" s="1409"/>
      <c r="B49" s="1521"/>
      <c r="C49" s="1518"/>
      <c r="D49" s="1518"/>
      <c r="E49" s="1518"/>
      <c r="F49" s="1518"/>
      <c r="G49" s="1518"/>
      <c r="H49" s="1518"/>
      <c r="I49" s="1518"/>
      <c r="J49" s="1507"/>
    </row>
    <row r="50" spans="1:10" ht="15" customHeight="1" x14ac:dyDescent="0.25">
      <c r="A50" s="1409"/>
      <c r="B50" s="1521"/>
      <c r="C50" s="1518"/>
      <c r="D50" s="1518"/>
      <c r="E50" s="1518"/>
      <c r="F50" s="1518"/>
      <c r="G50" s="1518"/>
      <c r="H50" s="1518"/>
      <c r="I50" s="1518"/>
      <c r="J50" s="1507"/>
    </row>
    <row r="51" spans="1:10" ht="15" customHeight="1" x14ac:dyDescent="0.25">
      <c r="A51" s="1409"/>
      <c r="B51" s="1521"/>
      <c r="C51" s="1518"/>
      <c r="D51" s="1518"/>
      <c r="E51" s="1518"/>
      <c r="F51" s="1518"/>
      <c r="G51" s="1518"/>
      <c r="H51" s="1518"/>
      <c r="I51" s="1518"/>
      <c r="J51" s="1507"/>
    </row>
    <row r="52" spans="1:10" ht="15" customHeight="1" x14ac:dyDescent="0.25">
      <c r="A52" s="1409"/>
      <c r="B52" s="1521"/>
      <c r="C52" s="1518"/>
      <c r="D52" s="1518"/>
      <c r="E52" s="1518"/>
      <c r="F52" s="1518"/>
      <c r="G52" s="1518"/>
      <c r="H52" s="1518"/>
      <c r="I52" s="1518"/>
      <c r="J52" s="1507"/>
    </row>
    <row r="53" spans="1:10" ht="15" customHeight="1" x14ac:dyDescent="0.25">
      <c r="A53" s="1409"/>
      <c r="B53" s="1521"/>
      <c r="C53" s="1518"/>
      <c r="D53" s="1518"/>
      <c r="E53" s="1518"/>
      <c r="F53" s="1518"/>
      <c r="G53" s="1518"/>
      <c r="H53" s="1518"/>
      <c r="I53" s="1518"/>
      <c r="J53" s="1507"/>
    </row>
    <row r="54" spans="1:10" ht="15" customHeight="1" thickBot="1" x14ac:dyDescent="0.3">
      <c r="A54" s="1409"/>
      <c r="B54" s="1521"/>
      <c r="C54" s="1518"/>
      <c r="D54" s="1518"/>
      <c r="E54" s="1518"/>
      <c r="F54" s="1518"/>
      <c r="G54" s="1518"/>
      <c r="H54" s="1518"/>
      <c r="I54" s="1518"/>
      <c r="J54" s="1507"/>
    </row>
    <row r="55" spans="1:10" ht="21.75" thickBot="1" x14ac:dyDescent="0.3">
      <c r="A55" s="1409"/>
      <c r="B55" s="1551" t="s">
        <v>2150</v>
      </c>
      <c r="C55" s="1552"/>
      <c r="D55" s="1552"/>
      <c r="E55" s="1552"/>
      <c r="F55" s="1552"/>
      <c r="G55" s="1552"/>
      <c r="H55" s="1552"/>
      <c r="I55" s="1553"/>
      <c r="J55" s="1507"/>
    </row>
    <row r="56" spans="1:10" ht="15.75" x14ac:dyDescent="0.25">
      <c r="A56" s="1409"/>
      <c r="B56" s="1554"/>
      <c r="C56" s="1518"/>
      <c r="D56" s="1517"/>
      <c r="J56" s="1507"/>
    </row>
    <row r="57" spans="1:10" s="1560" customFormat="1" ht="15.75" x14ac:dyDescent="0.25">
      <c r="A57" s="1555"/>
      <c r="B57" s="1556" t="s">
        <v>2151</v>
      </c>
      <c r="C57" s="1557"/>
      <c r="D57" s="1557"/>
      <c r="E57" s="1557"/>
      <c r="F57" s="1557"/>
      <c r="G57" s="1557"/>
      <c r="H57" s="1557"/>
      <c r="I57" s="1558"/>
      <c r="J57" s="1559"/>
    </row>
    <row r="58" spans="1:10" s="1560" customFormat="1" ht="15.75" x14ac:dyDescent="0.25">
      <c r="A58" s="1555"/>
      <c r="B58" s="1561" t="s">
        <v>2152</v>
      </c>
      <c r="C58" s="1562"/>
      <c r="D58" s="1562"/>
      <c r="E58" s="1562"/>
      <c r="F58" s="1562"/>
      <c r="G58" s="1562"/>
      <c r="H58" s="1562"/>
      <c r="I58" s="1563"/>
      <c r="J58" s="1559"/>
    </row>
    <row r="59" spans="1:10" s="1560" customFormat="1" ht="15.75" x14ac:dyDescent="0.25">
      <c r="A59" s="1555"/>
      <c r="B59" s="1564"/>
      <c r="C59" s="1565"/>
      <c r="D59" s="1565"/>
      <c r="E59" s="1565"/>
      <c r="F59" s="1565"/>
      <c r="G59" s="1565"/>
      <c r="H59" s="1565"/>
      <c r="I59" s="1566"/>
      <c r="J59" s="1559"/>
    </row>
    <row r="60" spans="1:10" s="1560" customFormat="1" ht="15.75" x14ac:dyDescent="0.25">
      <c r="A60" s="1555"/>
      <c r="B60" s="1567"/>
      <c r="C60" s="1567"/>
      <c r="D60" s="1567"/>
      <c r="E60" s="1567"/>
      <c r="F60" s="1567"/>
      <c r="G60" s="1567"/>
      <c r="H60" s="1567"/>
      <c r="I60" s="1567"/>
      <c r="J60" s="1559"/>
    </row>
    <row r="61" spans="1:10" s="1560" customFormat="1" ht="15.75" x14ac:dyDescent="0.25">
      <c r="A61" s="1555"/>
      <c r="B61" s="1559"/>
      <c r="C61" s="1559"/>
      <c r="D61" s="1559"/>
      <c r="E61" s="1559"/>
      <c r="F61" s="1559"/>
      <c r="G61" s="1559"/>
      <c r="H61" s="1559"/>
      <c r="I61" s="1559"/>
      <c r="J61" s="1559"/>
    </row>
    <row r="62" spans="1:10" s="1560" customFormat="1" ht="15.6" customHeight="1" x14ac:dyDescent="0.25">
      <c r="A62" s="1555"/>
      <c r="B62" s="1568" t="s">
        <v>2153</v>
      </c>
      <c r="C62" s="1569"/>
      <c r="D62" s="1569"/>
      <c r="E62" s="1569"/>
      <c r="F62" s="1569"/>
      <c r="G62" s="1569"/>
      <c r="H62" s="1569"/>
      <c r="I62" s="1570"/>
      <c r="J62" s="1559"/>
    </row>
    <row r="63" spans="1:10" s="1560" customFormat="1" ht="15.75" x14ac:dyDescent="0.25">
      <c r="A63" s="1555"/>
      <c r="B63" s="1571"/>
      <c r="C63" s="1571"/>
      <c r="D63" s="1571"/>
      <c r="E63" s="1571"/>
      <c r="F63" s="1571"/>
      <c r="G63" s="1571"/>
      <c r="H63" s="1571"/>
      <c r="I63" s="1571"/>
      <c r="J63" s="1559"/>
    </row>
    <row r="64" spans="1:10" s="1560" customFormat="1" ht="15.75" x14ac:dyDescent="0.25">
      <c r="A64" s="1555"/>
      <c r="B64" s="1572" t="s">
        <v>2154</v>
      </c>
      <c r="C64" s="1573" t="s">
        <v>1770</v>
      </c>
      <c r="D64" s="1572"/>
      <c r="E64" s="1572"/>
      <c r="F64" s="1572"/>
      <c r="G64" s="1572"/>
      <c r="H64" s="1572"/>
      <c r="I64" s="1572"/>
      <c r="J64" s="1559"/>
    </row>
    <row r="65" spans="1:10" s="1560" customFormat="1" ht="15.75" x14ac:dyDescent="0.25">
      <c r="A65" s="1555"/>
      <c r="B65" s="1572"/>
      <c r="C65" s="1574"/>
      <c r="D65" s="1572"/>
      <c r="E65" s="1572"/>
      <c r="F65" s="1572"/>
      <c r="G65" s="1572"/>
      <c r="H65" s="1572"/>
      <c r="I65" s="1572"/>
      <c r="J65" s="1559"/>
    </row>
    <row r="66" spans="1:10" s="1560" customFormat="1" ht="70.349999999999994" customHeight="1" x14ac:dyDescent="0.25">
      <c r="A66" s="1555"/>
      <c r="B66" s="1572" t="s">
        <v>2155</v>
      </c>
      <c r="C66" s="1575" t="s">
        <v>2156</v>
      </c>
      <c r="D66" s="1576"/>
      <c r="E66" s="1576"/>
      <c r="F66" s="1576"/>
      <c r="G66" s="1576"/>
      <c r="H66" s="1576"/>
      <c r="I66" s="1577"/>
      <c r="J66" s="1559"/>
    </row>
    <row r="67" spans="1:10" s="1560" customFormat="1" ht="15.75" x14ac:dyDescent="0.25">
      <c r="A67" s="1555"/>
      <c r="B67" s="1572"/>
      <c r="C67" s="1572"/>
      <c r="D67" s="1572"/>
      <c r="E67" s="1572"/>
      <c r="F67" s="1572"/>
      <c r="G67" s="1572"/>
      <c r="H67" s="1572"/>
      <c r="I67" s="1572"/>
      <c r="J67" s="1559"/>
    </row>
    <row r="68" spans="1:10" s="1560" customFormat="1" ht="15.75" x14ac:dyDescent="0.25">
      <c r="A68" s="1555"/>
      <c r="B68" s="1572"/>
      <c r="C68" s="1572"/>
      <c r="D68" s="1572"/>
      <c r="E68" s="1572"/>
      <c r="F68" s="1572"/>
      <c r="G68" s="1572"/>
      <c r="H68" s="1572"/>
      <c r="I68" s="1572"/>
      <c r="J68" s="1559"/>
    </row>
    <row r="69" spans="1:10" s="1560" customFormat="1" ht="15.75" x14ac:dyDescent="0.25">
      <c r="A69" s="1555"/>
      <c r="B69" s="1568" t="s">
        <v>2157</v>
      </c>
      <c r="C69" s="1569"/>
      <c r="D69" s="1569"/>
      <c r="E69" s="1569"/>
      <c r="F69" s="1569"/>
      <c r="G69" s="1569"/>
      <c r="H69" s="1569"/>
      <c r="I69" s="1570"/>
      <c r="J69" s="1559"/>
    </row>
    <row r="70" spans="1:10" s="1560" customFormat="1" ht="15.75" x14ac:dyDescent="0.25">
      <c r="A70" s="1555"/>
      <c r="B70" s="1572" t="s">
        <v>2158</v>
      </c>
      <c r="C70" s="1578"/>
      <c r="D70" s="1578"/>
      <c r="E70" s="1578"/>
      <c r="F70" s="1578"/>
      <c r="G70" s="1578"/>
      <c r="H70" s="1578"/>
      <c r="I70" s="1578"/>
      <c r="J70" s="1559"/>
    </row>
    <row r="71" spans="1:10" s="1560" customFormat="1" ht="70.349999999999994" customHeight="1" x14ac:dyDescent="0.25">
      <c r="A71" s="1555"/>
      <c r="B71" s="1572" t="s">
        <v>2154</v>
      </c>
      <c r="C71" s="1575" t="s">
        <v>2159</v>
      </c>
      <c r="D71" s="1576"/>
      <c r="E71" s="1576"/>
      <c r="F71" s="1576"/>
      <c r="G71" s="1576"/>
      <c r="H71" s="1576"/>
      <c r="I71" s="1577"/>
      <c r="J71" s="1559"/>
    </row>
    <row r="72" spans="1:10" s="1560" customFormat="1" ht="15.75" x14ac:dyDescent="0.25">
      <c r="A72" s="1555"/>
      <c r="B72" s="1572"/>
      <c r="C72" s="1572"/>
      <c r="D72" s="1572"/>
      <c r="E72" s="1572"/>
      <c r="F72" s="1572"/>
      <c r="G72" s="1572"/>
      <c r="H72" s="1572"/>
      <c r="I72" s="1572"/>
      <c r="J72" s="1559"/>
    </row>
    <row r="73" spans="1:10" s="1560" customFormat="1" ht="15.75" x14ac:dyDescent="0.25">
      <c r="A73" s="1555"/>
      <c r="B73" s="1572"/>
      <c r="C73" s="1572"/>
      <c r="D73" s="1572"/>
      <c r="E73" s="1572"/>
      <c r="F73" s="1572"/>
      <c r="G73" s="1572"/>
      <c r="H73" s="1572"/>
      <c r="I73" s="1572"/>
      <c r="J73" s="1559"/>
    </row>
    <row r="74" spans="1:10" s="1560" customFormat="1" ht="15.75" x14ac:dyDescent="0.25">
      <c r="A74" s="1555"/>
      <c r="B74" s="1579" t="s">
        <v>2160</v>
      </c>
      <c r="C74" s="1580"/>
      <c r="D74" s="1580"/>
      <c r="E74" s="1580"/>
      <c r="F74" s="1580"/>
      <c r="G74" s="1580"/>
      <c r="H74" s="1580"/>
      <c r="I74" s="1581"/>
      <c r="J74" s="1559"/>
    </row>
    <row r="75" spans="1:10" s="1560" customFormat="1" ht="15.75" x14ac:dyDescent="0.25">
      <c r="A75" s="1555"/>
      <c r="B75" s="1564"/>
      <c r="C75" s="1565"/>
      <c r="D75" s="1565"/>
      <c r="E75" s="1565"/>
      <c r="F75" s="1565"/>
      <c r="G75" s="1565"/>
      <c r="H75" s="1565"/>
      <c r="I75" s="1566"/>
      <c r="J75" s="1559"/>
    </row>
    <row r="76" spans="1:10" s="1560" customFormat="1" ht="15.75" x14ac:dyDescent="0.25">
      <c r="A76" s="1555"/>
      <c r="B76" s="1567"/>
      <c r="C76" s="1567"/>
      <c r="D76" s="1567"/>
      <c r="E76" s="1567"/>
      <c r="F76" s="1567"/>
      <c r="G76" s="1567"/>
      <c r="H76" s="1567"/>
      <c r="I76" s="1567"/>
      <c r="J76" s="1559"/>
    </row>
    <row r="77" spans="1:10" s="1560" customFormat="1" ht="15.75" x14ac:dyDescent="0.25">
      <c r="A77" s="1555"/>
      <c r="B77" s="1568" t="s">
        <v>2161</v>
      </c>
      <c r="C77" s="1569"/>
      <c r="D77" s="1569"/>
      <c r="E77" s="1569"/>
      <c r="F77" s="1569"/>
      <c r="G77" s="1569"/>
      <c r="H77" s="1569"/>
      <c r="I77" s="1569"/>
      <c r="J77" s="1559"/>
    </row>
    <row r="78" spans="1:10" s="1560" customFormat="1" ht="15.75" x14ac:dyDescent="0.25">
      <c r="A78" s="1555"/>
      <c r="B78" s="1572" t="s">
        <v>2158</v>
      </c>
      <c r="C78" s="1578"/>
      <c r="D78" s="1578"/>
      <c r="E78" s="1582"/>
      <c r="F78" s="1582"/>
      <c r="G78" s="1582"/>
      <c r="H78" s="1582"/>
      <c r="I78" s="1582"/>
      <c r="J78" s="1583"/>
    </row>
    <row r="79" spans="1:10" s="1560" customFormat="1" ht="15.75" x14ac:dyDescent="0.25">
      <c r="A79" s="1555"/>
      <c r="B79" s="1572"/>
      <c r="C79" s="1572" t="s">
        <v>2162</v>
      </c>
      <c r="D79" s="1578"/>
      <c r="E79" s="1584"/>
      <c r="F79" s="1584"/>
      <c r="G79" s="1584"/>
      <c r="H79" s="1584"/>
      <c r="I79" s="1584"/>
      <c r="J79" s="1583"/>
    </row>
    <row r="80" spans="1:10" s="1560" customFormat="1" ht="15.75" x14ac:dyDescent="0.25">
      <c r="A80" s="1555"/>
      <c r="B80" s="1572" t="s">
        <v>2163</v>
      </c>
      <c r="C80" s="1573" t="s">
        <v>2164</v>
      </c>
      <c r="D80" s="1578"/>
      <c r="E80" s="1584"/>
      <c r="F80" s="1584"/>
      <c r="G80" s="1584"/>
      <c r="H80" s="1584"/>
      <c r="I80" s="1584"/>
      <c r="J80" s="1583"/>
    </row>
    <row r="81" spans="1:10" s="1560" customFormat="1" ht="15.75" x14ac:dyDescent="0.25">
      <c r="A81" s="1555"/>
      <c r="B81" s="1572"/>
      <c r="C81" s="1574"/>
      <c r="D81" s="1572"/>
      <c r="E81" s="1584"/>
      <c r="F81" s="1584"/>
      <c r="G81" s="1584"/>
      <c r="H81" s="1584"/>
      <c r="I81" s="1584"/>
      <c r="J81" s="1583"/>
    </row>
    <row r="82" spans="1:10" s="1560" customFormat="1" ht="15.75" x14ac:dyDescent="0.25">
      <c r="A82" s="1555"/>
      <c r="B82" s="1572"/>
      <c r="C82" s="1572"/>
      <c r="D82" s="1572"/>
      <c r="E82" s="1584"/>
      <c r="F82" s="1584"/>
      <c r="G82" s="1584"/>
      <c r="H82" s="1584"/>
      <c r="I82" s="1584"/>
      <c r="J82" s="1583"/>
    </row>
    <row r="83" spans="1:10" s="1560" customFormat="1" ht="70.349999999999994" customHeight="1" x14ac:dyDescent="0.25">
      <c r="A83" s="1555"/>
      <c r="B83" s="1572" t="s">
        <v>2165</v>
      </c>
      <c r="C83" s="1575" t="s">
        <v>2166</v>
      </c>
      <c r="D83" s="1576"/>
      <c r="E83" s="1576"/>
      <c r="F83" s="1576"/>
      <c r="G83" s="1576"/>
      <c r="H83" s="1576"/>
      <c r="I83" s="1577"/>
      <c r="J83" s="1559"/>
    </row>
    <row r="84" spans="1:10" s="1560" customFormat="1" ht="15.75" x14ac:dyDescent="0.25">
      <c r="A84" s="1555"/>
      <c r="B84" s="1572"/>
      <c r="C84" s="1572" t="s">
        <v>2162</v>
      </c>
      <c r="D84" s="1572"/>
      <c r="E84" s="1584"/>
      <c r="F84" s="1584"/>
      <c r="G84" s="1584"/>
      <c r="H84" s="1584"/>
      <c r="I84" s="1584"/>
      <c r="J84" s="1559"/>
    </row>
    <row r="85" spans="1:10" s="1560" customFormat="1" ht="15.75" x14ac:dyDescent="0.25">
      <c r="A85" s="1555"/>
      <c r="B85" s="1572" t="s">
        <v>2167</v>
      </c>
      <c r="C85" s="1573" t="s">
        <v>2164</v>
      </c>
      <c r="D85" s="1572"/>
      <c r="E85" s="1584"/>
      <c r="F85" s="1584"/>
      <c r="G85" s="1584"/>
      <c r="H85" s="1584"/>
      <c r="I85" s="1584"/>
      <c r="J85" s="1559"/>
    </row>
    <row r="86" spans="1:10" s="1560" customFormat="1" ht="15.75" x14ac:dyDescent="0.25">
      <c r="A86" s="1559"/>
      <c r="B86" s="1572"/>
      <c r="C86" s="1574"/>
      <c r="D86" s="1572"/>
      <c r="E86" s="1572"/>
      <c r="F86" s="1584"/>
      <c r="G86" s="1584"/>
      <c r="H86" s="1584"/>
      <c r="I86" s="1584"/>
      <c r="J86" s="1559"/>
    </row>
    <row r="87" spans="1:10" s="1560" customFormat="1" ht="15.75" x14ac:dyDescent="0.25">
      <c r="A87" s="1555"/>
      <c r="B87" s="1585"/>
      <c r="C87" s="1572"/>
      <c r="D87" s="1572"/>
      <c r="E87" s="1572"/>
      <c r="F87" s="1584"/>
      <c r="G87" s="1584"/>
      <c r="H87" s="1584"/>
      <c r="I87" s="1584"/>
      <c r="J87" s="1559"/>
    </row>
    <row r="88" spans="1:10" s="1560" customFormat="1" ht="70.349999999999994" customHeight="1" x14ac:dyDescent="0.25">
      <c r="A88" s="1555"/>
      <c r="B88" s="1572" t="s">
        <v>2165</v>
      </c>
      <c r="C88" s="1575" t="s">
        <v>2166</v>
      </c>
      <c r="D88" s="1576"/>
      <c r="E88" s="1576"/>
      <c r="F88" s="1576"/>
      <c r="G88" s="1576"/>
      <c r="H88" s="1576"/>
      <c r="I88" s="1577"/>
      <c r="J88" s="1559"/>
    </row>
    <row r="89" spans="1:10" s="1560" customFormat="1" ht="15.75" x14ac:dyDescent="0.25">
      <c r="A89" s="1555"/>
      <c r="B89" s="1572"/>
      <c r="C89" s="1572"/>
      <c r="D89" s="1572"/>
      <c r="E89" s="1572"/>
      <c r="F89" s="1572"/>
      <c r="G89" s="1572"/>
      <c r="H89" s="1572"/>
      <c r="I89" s="1572"/>
      <c r="J89" s="1559"/>
    </row>
    <row r="90" spans="1:10" s="1560" customFormat="1" ht="15.6" customHeight="1" x14ac:dyDescent="0.25">
      <c r="A90" s="1555"/>
      <c r="B90" s="1568" t="s">
        <v>2168</v>
      </c>
      <c r="C90" s="1569"/>
      <c r="D90" s="1569"/>
      <c r="E90" s="1569"/>
      <c r="F90" s="1569"/>
      <c r="G90" s="1569"/>
      <c r="H90" s="1569"/>
      <c r="I90" s="1570"/>
      <c r="J90" s="1559"/>
    </row>
    <row r="91" spans="1:10" s="1560" customFormat="1" ht="15.75" x14ac:dyDescent="0.25">
      <c r="A91" s="1555"/>
      <c r="B91" s="1578"/>
      <c r="C91" s="1578"/>
      <c r="D91" s="1578"/>
      <c r="E91" s="1578"/>
      <c r="F91" s="1578"/>
      <c r="G91" s="1578"/>
      <c r="H91" s="1578"/>
      <c r="I91" s="1578"/>
      <c r="J91" s="1559"/>
    </row>
    <row r="92" spans="1:10" s="1560" customFormat="1" ht="15.75" x14ac:dyDescent="0.25">
      <c r="A92" s="1555"/>
      <c r="B92" s="1572" t="s">
        <v>2154</v>
      </c>
      <c r="C92" s="1573" t="s">
        <v>1770</v>
      </c>
      <c r="D92" s="1572"/>
      <c r="E92" s="1572"/>
      <c r="F92" s="1572"/>
      <c r="G92" s="1572"/>
      <c r="H92" s="1572"/>
      <c r="I92" s="1572"/>
      <c r="J92" s="1559"/>
    </row>
    <row r="93" spans="1:10" s="1560" customFormat="1" ht="15.75" x14ac:dyDescent="0.25">
      <c r="A93" s="1555"/>
      <c r="B93" s="1572"/>
      <c r="C93" s="1574"/>
      <c r="D93" s="1572"/>
      <c r="E93" s="1572"/>
      <c r="F93" s="1572"/>
      <c r="G93" s="1572"/>
      <c r="H93" s="1572"/>
      <c r="I93" s="1572"/>
      <c r="J93" s="1559"/>
    </row>
    <row r="94" spans="1:10" s="1560" customFormat="1" ht="70.349999999999994" customHeight="1" x14ac:dyDescent="0.25">
      <c r="A94" s="1555"/>
      <c r="B94" s="1572" t="s">
        <v>2155</v>
      </c>
      <c r="C94" s="1575" t="s">
        <v>2169</v>
      </c>
      <c r="D94" s="1576"/>
      <c r="E94" s="1576"/>
      <c r="F94" s="1576"/>
      <c r="G94" s="1576"/>
      <c r="H94" s="1576"/>
      <c r="I94" s="1577"/>
      <c r="J94" s="1559"/>
    </row>
    <row r="95" spans="1:10" s="1560" customFormat="1" ht="15.75" x14ac:dyDescent="0.25">
      <c r="A95" s="1555"/>
      <c r="B95" s="1572"/>
      <c r="C95" s="1572"/>
      <c r="D95" s="1572"/>
      <c r="E95" s="1572"/>
      <c r="F95" s="1572"/>
      <c r="G95" s="1572"/>
      <c r="H95" s="1572"/>
      <c r="I95" s="1572"/>
      <c r="J95" s="1559"/>
    </row>
    <row r="96" spans="1:10" s="1560" customFormat="1" ht="15.6" customHeight="1" x14ac:dyDescent="0.25">
      <c r="A96" s="1555"/>
      <c r="B96" s="1568" t="s">
        <v>2170</v>
      </c>
      <c r="C96" s="1569"/>
      <c r="D96" s="1569"/>
      <c r="E96" s="1569"/>
      <c r="F96" s="1569"/>
      <c r="G96" s="1569"/>
      <c r="H96" s="1569"/>
      <c r="I96" s="1570"/>
      <c r="J96" s="1559"/>
    </row>
    <row r="97" spans="1:10" s="1560" customFormat="1" ht="15.75" x14ac:dyDescent="0.25">
      <c r="A97" s="1555"/>
      <c r="B97" s="1578"/>
      <c r="C97" s="1578"/>
      <c r="D97" s="1578"/>
      <c r="E97" s="1578"/>
      <c r="F97" s="1578"/>
      <c r="G97" s="1578"/>
      <c r="H97" s="1578"/>
      <c r="I97" s="1578"/>
      <c r="J97" s="1571"/>
    </row>
    <row r="98" spans="1:10" s="1560" customFormat="1" ht="15.75" x14ac:dyDescent="0.25">
      <c r="A98" s="1555"/>
      <c r="B98" s="1572" t="s">
        <v>2154</v>
      </c>
      <c r="C98" s="1573" t="s">
        <v>1770</v>
      </c>
      <c r="D98" s="1572"/>
      <c r="E98" s="1572"/>
      <c r="F98" s="1572"/>
      <c r="G98" s="1572"/>
      <c r="H98" s="1572"/>
      <c r="I98" s="1572"/>
      <c r="J98" s="1571"/>
    </row>
    <row r="99" spans="1:10" s="1560" customFormat="1" ht="15.75" x14ac:dyDescent="0.25">
      <c r="A99" s="1555"/>
      <c r="B99" s="1572"/>
      <c r="C99" s="1574"/>
      <c r="D99" s="1572"/>
      <c r="E99" s="1572"/>
      <c r="F99" s="1572"/>
      <c r="G99" s="1572"/>
      <c r="H99" s="1572"/>
      <c r="I99" s="1572"/>
      <c r="J99" s="1571"/>
    </row>
    <row r="100" spans="1:10" s="1560" customFormat="1" ht="70.349999999999994" customHeight="1" x14ac:dyDescent="0.25">
      <c r="A100" s="1555"/>
      <c r="B100" s="1572" t="s">
        <v>2155</v>
      </c>
      <c r="C100" s="1575"/>
      <c r="D100" s="1576"/>
      <c r="E100" s="1576"/>
      <c r="F100" s="1576"/>
      <c r="G100" s="1576"/>
      <c r="H100" s="1576"/>
      <c r="I100" s="1577"/>
      <c r="J100" s="1571"/>
    </row>
    <row r="101" spans="1:10" s="1560" customFormat="1" ht="15.75" x14ac:dyDescent="0.25">
      <c r="A101" s="1555"/>
      <c r="B101" s="1586"/>
      <c r="C101" s="1586"/>
      <c r="D101" s="1586"/>
      <c r="E101" s="1586"/>
      <c r="F101" s="1586"/>
      <c r="G101" s="1586"/>
      <c r="H101" s="1586"/>
      <c r="I101" s="1586"/>
      <c r="J101" s="1571"/>
    </row>
    <row r="102" spans="1:10" s="1560" customFormat="1" ht="15.75" x14ac:dyDescent="0.25">
      <c r="A102" s="1555"/>
      <c r="B102" s="1568" t="s">
        <v>2171</v>
      </c>
      <c r="C102" s="1569"/>
      <c r="D102" s="1569"/>
      <c r="E102" s="1569"/>
      <c r="F102" s="1569"/>
      <c r="G102" s="1569"/>
      <c r="H102" s="1569"/>
      <c r="I102" s="1570"/>
      <c r="J102" s="1571"/>
    </row>
    <row r="103" spans="1:10" s="1560" customFormat="1" ht="15.75" x14ac:dyDescent="0.25">
      <c r="A103" s="1555"/>
      <c r="B103" s="1578"/>
      <c r="C103" s="1578"/>
      <c r="D103" s="1578"/>
      <c r="E103" s="1578"/>
      <c r="F103" s="1578"/>
      <c r="G103" s="1578"/>
      <c r="H103" s="1578"/>
      <c r="I103" s="1578"/>
      <c r="J103" s="1571"/>
    </row>
    <row r="104" spans="1:10" s="1560" customFormat="1" ht="15.75" x14ac:dyDescent="0.25">
      <c r="A104" s="1555"/>
      <c r="B104" s="1572" t="s">
        <v>2154</v>
      </c>
      <c r="C104" s="1573" t="s">
        <v>1770</v>
      </c>
      <c r="D104" s="1572"/>
      <c r="E104" s="1572"/>
      <c r="F104" s="1572"/>
      <c r="G104" s="1572"/>
      <c r="H104" s="1572"/>
      <c r="I104" s="1572"/>
      <c r="J104" s="1559"/>
    </row>
    <row r="105" spans="1:10" s="1560" customFormat="1" ht="15.75" x14ac:dyDescent="0.25">
      <c r="A105" s="1555"/>
      <c r="B105" s="1572"/>
      <c r="C105" s="1572" t="s">
        <v>2172</v>
      </c>
      <c r="D105" s="1572"/>
      <c r="E105" s="1572"/>
      <c r="F105" s="1572"/>
      <c r="G105" s="1572"/>
      <c r="H105" s="1572"/>
      <c r="I105" s="1572"/>
      <c r="J105" s="1559"/>
    </row>
    <row r="106" spans="1:10" s="1560" customFormat="1" ht="70.349999999999994" customHeight="1" x14ac:dyDescent="0.25">
      <c r="A106" s="1555"/>
      <c r="B106" s="1572" t="s">
        <v>2155</v>
      </c>
      <c r="C106" s="1575"/>
      <c r="D106" s="1576"/>
      <c r="E106" s="1576"/>
      <c r="F106" s="1576"/>
      <c r="G106" s="1576"/>
      <c r="H106" s="1576"/>
      <c r="I106" s="1577"/>
      <c r="J106" s="1559"/>
    </row>
    <row r="107" spans="1:10" s="1560" customFormat="1" ht="15.75" x14ac:dyDescent="0.25">
      <c r="A107" s="1555"/>
      <c r="B107" s="1572"/>
      <c r="C107" s="1572"/>
      <c r="D107" s="1572"/>
      <c r="E107" s="1572"/>
      <c r="F107" s="1572"/>
      <c r="G107" s="1572"/>
      <c r="H107" s="1572"/>
      <c r="I107" s="1572"/>
      <c r="J107" s="1559"/>
    </row>
    <row r="108" spans="1:10" s="1560" customFormat="1" ht="15.6" customHeight="1" x14ac:dyDescent="0.25">
      <c r="A108" s="1555"/>
      <c r="B108" s="1568" t="s">
        <v>2173</v>
      </c>
      <c r="C108" s="1569"/>
      <c r="D108" s="1569"/>
      <c r="E108" s="1569"/>
      <c r="F108" s="1569"/>
      <c r="G108" s="1569"/>
      <c r="H108" s="1569"/>
      <c r="I108" s="1570"/>
      <c r="J108" s="1559"/>
    </row>
    <row r="109" spans="1:10" s="1560" customFormat="1" ht="15.75" x14ac:dyDescent="0.25">
      <c r="A109" s="1555"/>
      <c r="B109" s="1578"/>
      <c r="C109" s="1578"/>
      <c r="D109" s="1578"/>
      <c r="E109" s="1578"/>
      <c r="F109" s="1578"/>
      <c r="G109" s="1578"/>
      <c r="H109" s="1578"/>
      <c r="I109" s="1578"/>
      <c r="J109" s="1559"/>
    </row>
    <row r="110" spans="1:10" s="1560" customFormat="1" ht="70.349999999999994" customHeight="1" x14ac:dyDescent="0.25">
      <c r="A110" s="1555"/>
      <c r="B110" s="1572" t="s">
        <v>2174</v>
      </c>
      <c r="C110" s="1575" t="s">
        <v>2175</v>
      </c>
      <c r="D110" s="1576"/>
      <c r="E110" s="1576"/>
      <c r="F110" s="1576"/>
      <c r="G110" s="1576"/>
      <c r="H110" s="1576"/>
      <c r="I110" s="1577"/>
      <c r="J110" s="1559"/>
    </row>
    <row r="111" spans="1:10" s="1560" customFormat="1" ht="15.75" x14ac:dyDescent="0.25">
      <c r="A111" s="1555"/>
      <c r="B111" s="1587"/>
      <c r="C111" s="1587"/>
      <c r="D111" s="1587"/>
      <c r="E111" s="1587"/>
      <c r="F111" s="1587"/>
      <c r="G111" s="1587"/>
      <c r="H111" s="1587"/>
      <c r="I111" s="1587"/>
      <c r="J111" s="1559"/>
    </row>
    <row r="112" spans="1:10" s="1560" customFormat="1" ht="70.349999999999994" customHeight="1" x14ac:dyDescent="0.25">
      <c r="A112" s="1555"/>
      <c r="B112" s="1572" t="s">
        <v>2176</v>
      </c>
      <c r="C112" s="1575" t="s">
        <v>2177</v>
      </c>
      <c r="D112" s="1576"/>
      <c r="E112" s="1576"/>
      <c r="F112" s="1576"/>
      <c r="G112" s="1576"/>
      <c r="H112" s="1576"/>
      <c r="I112" s="1577"/>
      <c r="J112" s="1559"/>
    </row>
    <row r="113" customFormat="1" ht="26.1" customHeight="1" x14ac:dyDescent="0.25"/>
  </sheetData>
  <mergeCells count="23">
    <mergeCell ref="B102:I102"/>
    <mergeCell ref="C106:I106"/>
    <mergeCell ref="B108:I108"/>
    <mergeCell ref="C110:I110"/>
    <mergeCell ref="C112:I112"/>
    <mergeCell ref="C83:I83"/>
    <mergeCell ref="C88:I88"/>
    <mergeCell ref="B90:I90"/>
    <mergeCell ref="C94:I94"/>
    <mergeCell ref="B96:I96"/>
    <mergeCell ref="C100:I100"/>
    <mergeCell ref="B62:I62"/>
    <mergeCell ref="C66:I66"/>
    <mergeCell ref="B69:I69"/>
    <mergeCell ref="C71:I71"/>
    <mergeCell ref="B74:I75"/>
    <mergeCell ref="B77:I77"/>
    <mergeCell ref="B2:I2"/>
    <mergeCell ref="B3:D3"/>
    <mergeCell ref="B4:D4"/>
    <mergeCell ref="E8:I8"/>
    <mergeCell ref="B55:I55"/>
    <mergeCell ref="B58:I59"/>
  </mergeCells>
  <conditionalFormatting sqref="C100:I100">
    <cfRule type="expression" dxfId="1" priority="1">
      <formula>$C$104="No"</formula>
    </cfRule>
  </conditionalFormatting>
  <conditionalFormatting sqref="C106:I106">
    <cfRule type="expression" dxfId="0" priority="2">
      <formula>$C$104="No"</formula>
    </cfRule>
  </conditionalFormatting>
  <dataValidations count="5">
    <dataValidation type="list" allowBlank="1" showInputMessage="1" showErrorMessage="1" sqref="C80 C85" xr:uid="{32C6F9CC-84B0-4D49-9934-4C09F5D4CA7C}">
      <formula1>"Unconditional cash flows, Cash flows partially or fully conditional on interest rate scenario"</formula1>
    </dataValidation>
    <dataValidation type="list" allowBlank="1" showInputMessage="1" showErrorMessage="1" sqref="C92 C64 C98 C104" xr:uid="{AF5946D6-00A4-4FE8-8CCF-631057D3F9C8}">
      <formula1>"Yes, No"</formula1>
    </dataValidation>
    <dataValidation type="whole" allowBlank="1" showInputMessage="1" showErrorMessage="1" error="Value must be between 100 bps and 400 bps for the size of the Parallel shock according to the Annex III of the EBA/GL/2018/02." sqref="E16:H16" xr:uid="{D43C609B-3F5F-48A5-B854-46E47E5270B4}">
      <formula1>100</formula1>
      <formula2>400</formula2>
    </dataValidation>
    <dataValidation type="whole" allowBlank="1" showInputMessage="1" showErrorMessage="1" error="Value must be between 100 bps and 500 bps for the size of the Short term shock according to the Annex III of the EBA/GL/2018/02." sqref="E17:H17" xr:uid="{2C0BCECA-E155-4CFE-9394-37B8F253FB98}">
      <formula1>100</formula1>
      <formula2>500</formula2>
    </dataValidation>
    <dataValidation type="whole" allowBlank="1" showInputMessage="1" showErrorMessage="1" error="Value must be between 100 bps and 300 bps for the size of the Long term shock according to the Annex III of the EBA/GL/2018/02." sqref="E18:H18" xr:uid="{26C2EDE0-05F2-422E-A830-34303FB53F4D}">
      <formula1>100</formula1>
      <formula2>300</formula2>
    </dataValidation>
  </dataValidation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6A0F-9664-4DCF-A8F8-8B9A03A80209}">
  <dimension ref="A1:K54"/>
  <sheetViews>
    <sheetView workbookViewId="0"/>
  </sheetViews>
  <sheetFormatPr defaultColWidth="0" defaultRowHeight="0" zeroHeight="1" x14ac:dyDescent="0.25"/>
  <cols>
    <col min="1" max="1" width="3.5703125" customWidth="1"/>
    <col min="2" max="2" width="12.5703125" customWidth="1"/>
    <col min="3" max="3" width="29.5703125" customWidth="1"/>
    <col min="4" max="8" width="21.5703125" customWidth="1"/>
    <col min="9" max="10" width="10.5703125" customWidth="1"/>
    <col min="11" max="11" width="3.5703125" customWidth="1"/>
    <col min="12" max="16384" width="8.85546875" hidden="1"/>
  </cols>
  <sheetData>
    <row r="1" spans="1:10" ht="15.75" thickBot="1" x14ac:dyDescent="0.3">
      <c r="A1" s="1409"/>
      <c r="B1" s="1409"/>
      <c r="C1" s="1409"/>
      <c r="D1" s="1409"/>
      <c r="E1" s="1409"/>
      <c r="F1" s="1409"/>
      <c r="G1" s="1409"/>
      <c r="H1" s="1409"/>
      <c r="I1" s="1409"/>
      <c r="J1" s="1409"/>
    </row>
    <row r="2" spans="1:10" ht="15.75" thickBot="1" x14ac:dyDescent="0.3">
      <c r="A2" s="1409"/>
      <c r="B2" s="1588" t="s">
        <v>2064</v>
      </c>
      <c r="C2" s="1589"/>
      <c r="D2" s="1589"/>
      <c r="E2" s="1589"/>
      <c r="F2" s="1589"/>
      <c r="G2" s="1589"/>
      <c r="H2" s="1589"/>
      <c r="I2" s="1589"/>
      <c r="J2" s="1590"/>
    </row>
    <row r="3" spans="1:10" ht="15.75" thickBot="1" x14ac:dyDescent="0.3">
      <c r="A3" s="1409"/>
      <c r="B3" s="1591"/>
      <c r="C3" s="1554"/>
      <c r="D3" s="1554"/>
      <c r="E3" s="1554"/>
      <c r="F3" s="1554"/>
      <c r="G3" s="1554"/>
      <c r="H3" s="1554"/>
      <c r="I3" s="1554"/>
      <c r="J3" s="1554"/>
    </row>
    <row r="4" spans="1:10" ht="15.75" thickBot="1" x14ac:dyDescent="0.3">
      <c r="A4" s="1409"/>
      <c r="B4" s="1592" t="s">
        <v>2178</v>
      </c>
      <c r="C4" s="1593"/>
      <c r="D4" s="1593"/>
      <c r="E4" s="1593"/>
      <c r="F4" s="1593"/>
      <c r="G4" s="1593"/>
      <c r="H4" s="1593"/>
      <c r="I4" s="1593"/>
      <c r="J4" s="1594"/>
    </row>
    <row r="5" spans="1:10" ht="15" x14ac:dyDescent="0.25">
      <c r="A5" s="1409"/>
      <c r="B5" s="1595"/>
      <c r="C5" s="1595"/>
      <c r="D5" s="1595"/>
      <c r="E5" s="1595"/>
      <c r="F5" s="1595"/>
      <c r="G5" s="1595"/>
      <c r="H5" s="1595"/>
      <c r="I5" s="1595"/>
      <c r="J5" s="1596"/>
    </row>
    <row r="6" spans="1:10" ht="15" x14ac:dyDescent="0.25">
      <c r="A6" s="1409"/>
      <c r="B6" s="1597" t="s">
        <v>2179</v>
      </c>
      <c r="C6" s="1597"/>
      <c r="D6" s="1597"/>
      <c r="E6" s="1597"/>
      <c r="F6" s="1597"/>
      <c r="G6" s="1597"/>
      <c r="H6" s="1597"/>
      <c r="I6" s="1597"/>
      <c r="J6" s="1597"/>
    </row>
    <row r="7" spans="1:10" ht="15" x14ac:dyDescent="0.25">
      <c r="A7" s="1409"/>
      <c r="B7" s="1596"/>
      <c r="C7" s="1596"/>
      <c r="D7" s="1598"/>
      <c r="E7" s="1598"/>
      <c r="F7" s="1598"/>
      <c r="G7" s="1598"/>
      <c r="H7" s="1598"/>
      <c r="I7" s="1598"/>
      <c r="J7" s="1598"/>
    </row>
    <row r="8" spans="1:10" ht="70.349999999999994" customHeight="1" x14ac:dyDescent="0.25">
      <c r="A8" s="1409"/>
      <c r="B8" s="1599" t="s">
        <v>2155</v>
      </c>
      <c r="C8" s="1600" t="s">
        <v>2166</v>
      </c>
      <c r="D8" s="1601"/>
      <c r="E8" s="1601"/>
      <c r="F8" s="1601"/>
      <c r="G8" s="1601"/>
      <c r="H8" s="1601"/>
      <c r="I8" s="1601"/>
      <c r="J8" s="1602"/>
    </row>
    <row r="9" spans="1:10" ht="15" x14ac:dyDescent="0.25">
      <c r="A9" s="1409"/>
      <c r="B9" s="1596"/>
      <c r="C9" s="1596"/>
      <c r="D9" s="1596"/>
      <c r="E9" s="1596"/>
      <c r="F9" s="1596"/>
      <c r="G9" s="1596"/>
      <c r="H9" s="1596"/>
      <c r="I9" s="1596"/>
      <c r="J9" s="1596"/>
    </row>
    <row r="10" spans="1:10" ht="15" x14ac:dyDescent="0.25">
      <c r="A10" s="1409"/>
      <c r="B10" s="1596"/>
      <c r="C10" s="1596"/>
      <c r="D10" s="1596"/>
      <c r="E10" s="1596"/>
      <c r="F10" s="1596"/>
      <c r="G10" s="1596"/>
      <c r="H10" s="1596"/>
      <c r="I10" s="1596"/>
      <c r="J10" s="1596"/>
    </row>
    <row r="11" spans="1:10" ht="15" x14ac:dyDescent="0.25">
      <c r="A11" s="1409"/>
      <c r="B11" s="1603" t="s">
        <v>2180</v>
      </c>
      <c r="C11" s="1604"/>
      <c r="D11" s="1604"/>
      <c r="E11" s="1604"/>
      <c r="F11" s="1604"/>
      <c r="G11" s="1604"/>
      <c r="H11" s="1604"/>
      <c r="I11" s="1604"/>
      <c r="J11" s="1605"/>
    </row>
    <row r="12" spans="1:10" ht="15" x14ac:dyDescent="0.25">
      <c r="A12" s="1409"/>
      <c r="B12" s="1598"/>
      <c r="C12" s="1598"/>
      <c r="D12" s="1598"/>
      <c r="E12" s="1598"/>
      <c r="F12" s="1598"/>
      <c r="G12" s="1598"/>
      <c r="H12" s="1598"/>
      <c r="I12" s="1598"/>
      <c r="J12" s="1598"/>
    </row>
    <row r="13" spans="1:10" ht="70.349999999999994" customHeight="1" x14ac:dyDescent="0.25">
      <c r="A13" s="1409"/>
      <c r="B13" s="1599" t="s">
        <v>2181</v>
      </c>
      <c r="C13" s="1600" t="s">
        <v>2182</v>
      </c>
      <c r="D13" s="1601"/>
      <c r="E13" s="1601"/>
      <c r="F13" s="1601"/>
      <c r="G13" s="1601"/>
      <c r="H13" s="1601"/>
      <c r="I13" s="1601"/>
      <c r="J13" s="1602"/>
    </row>
    <row r="14" spans="1:10" ht="15" x14ac:dyDescent="0.25">
      <c r="A14" s="1409"/>
      <c r="B14" s="1598"/>
      <c r="C14" s="1596"/>
      <c r="D14" s="1596"/>
      <c r="E14" s="1596"/>
      <c r="F14" s="1596"/>
      <c r="G14" s="1596"/>
      <c r="H14" s="1596"/>
      <c r="I14" s="1596"/>
      <c r="J14" s="1596"/>
    </row>
    <row r="15" spans="1:10" ht="70.349999999999994" customHeight="1" x14ac:dyDescent="0.25">
      <c r="A15" s="1409"/>
      <c r="B15" s="1599" t="s">
        <v>2183</v>
      </c>
      <c r="C15" s="1600" t="s">
        <v>2184</v>
      </c>
      <c r="D15" s="1601"/>
      <c r="E15" s="1601"/>
      <c r="F15" s="1601"/>
      <c r="G15" s="1601"/>
      <c r="H15" s="1601"/>
      <c r="I15" s="1601"/>
      <c r="J15" s="1602"/>
    </row>
    <row r="16" spans="1:10" ht="15" x14ac:dyDescent="0.25">
      <c r="A16" s="1409"/>
      <c r="B16" s="1596"/>
      <c r="C16" s="1598"/>
      <c r="D16" s="1596"/>
      <c r="E16" s="1596"/>
      <c r="F16" s="1596"/>
      <c r="G16" s="1596"/>
      <c r="H16" s="1596"/>
      <c r="I16" s="1596"/>
      <c r="J16" s="1596"/>
    </row>
    <row r="17" spans="1:10" ht="15" x14ac:dyDescent="0.25">
      <c r="A17" s="1409"/>
      <c r="B17" s="1603" t="s">
        <v>2185</v>
      </c>
      <c r="C17" s="1604"/>
      <c r="D17" s="1604"/>
      <c r="E17" s="1604"/>
      <c r="F17" s="1604"/>
      <c r="G17" s="1604"/>
      <c r="H17" s="1604"/>
      <c r="I17" s="1604"/>
      <c r="J17" s="1605"/>
    </row>
    <row r="18" spans="1:10" ht="15" x14ac:dyDescent="0.25">
      <c r="A18" s="1409"/>
      <c r="B18" s="1598"/>
      <c r="C18" s="1598"/>
      <c r="D18" s="1598"/>
      <c r="E18" s="1598"/>
      <c r="F18" s="1598"/>
      <c r="G18" s="1598"/>
      <c r="H18" s="1598"/>
      <c r="I18" s="1598"/>
      <c r="J18" s="1598"/>
    </row>
    <row r="19" spans="1:10" ht="70.349999999999994" customHeight="1" x14ac:dyDescent="0.25">
      <c r="A19" s="1409"/>
      <c r="B19" s="1599" t="s">
        <v>2181</v>
      </c>
      <c r="C19" s="1600" t="s">
        <v>2186</v>
      </c>
      <c r="D19" s="1601"/>
      <c r="E19" s="1601"/>
      <c r="F19" s="1601"/>
      <c r="G19" s="1601"/>
      <c r="H19" s="1601"/>
      <c r="I19" s="1601"/>
      <c r="J19" s="1602"/>
    </row>
    <row r="20" spans="1:10" ht="15" x14ac:dyDescent="0.25">
      <c r="A20" s="1409"/>
      <c r="B20" s="1598"/>
      <c r="C20" s="1596"/>
      <c r="D20" s="1596"/>
      <c r="E20" s="1596"/>
      <c r="F20" s="1596"/>
      <c r="G20" s="1596"/>
      <c r="H20" s="1596"/>
      <c r="I20" s="1596"/>
      <c r="J20" s="1596"/>
    </row>
    <row r="21" spans="1:10" ht="15" x14ac:dyDescent="0.25">
      <c r="A21" s="1409"/>
      <c r="B21" s="1598"/>
      <c r="C21" s="1596"/>
      <c r="D21" s="1596"/>
      <c r="E21" s="1596"/>
      <c r="F21" s="1596"/>
      <c r="G21" s="1596"/>
      <c r="H21" s="1596"/>
      <c r="I21" s="1596"/>
      <c r="J21" s="1596"/>
    </row>
    <row r="22" spans="1:10" s="1607" customFormat="1" ht="15" x14ac:dyDescent="0.25">
      <c r="A22" s="1606"/>
      <c r="B22" s="1598"/>
      <c r="D22" s="1525" t="str">
        <f>'[1]1_IRRBB_Material_Currency_1'!$C$2</f>
        <v>EUR</v>
      </c>
      <c r="E22" s="1525" t="str">
        <f>'[1]2_IRRBB_Material Currency_2'!$C$2</f>
        <v>-</v>
      </c>
      <c r="F22" s="1525" t="str">
        <f>'[1]3_IRRBB_Material_Currency_3'!$C$2</f>
        <v>-</v>
      </c>
      <c r="G22" s="1608"/>
      <c r="H22" s="1608"/>
    </row>
    <row r="23" spans="1:10" ht="15" x14ac:dyDescent="0.25">
      <c r="A23" s="1409"/>
      <c r="B23" s="1609" t="s">
        <v>2187</v>
      </c>
      <c r="C23" s="1598"/>
      <c r="D23" s="1535">
        <v>2787797.0501799998</v>
      </c>
      <c r="E23" s="1610"/>
      <c r="F23" s="1610"/>
      <c r="G23" s="1611" t="s">
        <v>2188</v>
      </c>
      <c r="H23" s="1612"/>
      <c r="J23" s="1596"/>
    </row>
    <row r="24" spans="1:10" ht="15" x14ac:dyDescent="0.25">
      <c r="A24" s="1409"/>
      <c r="B24" s="1609" t="s">
        <v>2189</v>
      </c>
      <c r="C24" s="1598"/>
      <c r="D24" s="1535">
        <v>1.1777557363617952</v>
      </c>
      <c r="E24" s="1535"/>
      <c r="F24" s="1535"/>
      <c r="G24" s="1613" t="s">
        <v>2190</v>
      </c>
      <c r="H24" s="1612"/>
      <c r="J24" s="1596"/>
    </row>
    <row r="25" spans="1:10" ht="15" x14ac:dyDescent="0.25">
      <c r="A25" s="1409"/>
      <c r="B25" s="1609" t="s">
        <v>2191</v>
      </c>
      <c r="C25" s="1598"/>
      <c r="D25" s="1614">
        <v>9.0822345500348373E-2</v>
      </c>
      <c r="E25" s="1615"/>
      <c r="F25" s="1615"/>
      <c r="G25" s="1611" t="s">
        <v>2192</v>
      </c>
      <c r="H25" s="1616"/>
      <c r="J25" s="1596"/>
    </row>
    <row r="26" spans="1:10" ht="15" x14ac:dyDescent="0.25">
      <c r="A26" s="1409"/>
      <c r="B26" s="1598"/>
      <c r="C26" s="1596"/>
      <c r="D26" s="1596"/>
      <c r="E26" s="1596"/>
      <c r="F26" s="1596"/>
      <c r="G26" s="1596"/>
      <c r="H26" s="1596"/>
      <c r="I26" s="1596"/>
      <c r="J26" s="1596"/>
    </row>
    <row r="27" spans="1:10" ht="15" x14ac:dyDescent="0.25">
      <c r="A27" s="1409"/>
      <c r="B27" s="1598"/>
      <c r="C27" s="1596"/>
      <c r="D27" s="1596"/>
      <c r="E27" s="1596"/>
      <c r="F27" s="1596"/>
      <c r="G27" s="1596"/>
      <c r="H27" s="1596"/>
      <c r="I27" s="1596"/>
      <c r="J27" s="1596"/>
    </row>
    <row r="28" spans="1:10" ht="70.349999999999994" customHeight="1" x14ac:dyDescent="0.25">
      <c r="A28" s="1409"/>
      <c r="B28" s="1599" t="s">
        <v>2183</v>
      </c>
      <c r="C28" s="1600" t="s">
        <v>2193</v>
      </c>
      <c r="D28" s="1601"/>
      <c r="E28" s="1601"/>
      <c r="F28" s="1601"/>
      <c r="G28" s="1601"/>
      <c r="H28" s="1601"/>
      <c r="I28" s="1601"/>
      <c r="J28" s="1602"/>
    </row>
    <row r="29" spans="1:10" ht="15" x14ac:dyDescent="0.25">
      <c r="A29" s="1409"/>
      <c r="B29" s="1617"/>
      <c r="C29" s="1617"/>
      <c r="D29" s="1617"/>
      <c r="E29" s="1617"/>
      <c r="F29" s="1617"/>
      <c r="G29" s="1617"/>
      <c r="H29" s="1596"/>
      <c r="I29" s="1596"/>
      <c r="J29" s="1596"/>
    </row>
    <row r="30" spans="1:10" ht="15" x14ac:dyDescent="0.25">
      <c r="A30" s="1409"/>
      <c r="B30" s="1617"/>
      <c r="C30" s="1617"/>
      <c r="D30" s="1617"/>
      <c r="E30" s="1617"/>
      <c r="F30" s="1617"/>
      <c r="G30" s="1617"/>
      <c r="H30" s="1596"/>
      <c r="I30" s="1596"/>
      <c r="J30" s="1596"/>
    </row>
    <row r="31" spans="1:10" s="1607" customFormat="1" ht="15" x14ac:dyDescent="0.25">
      <c r="A31" s="1606"/>
      <c r="B31" s="1598"/>
      <c r="D31" s="1525" t="str">
        <f>'[1]1_IRRBB_Material_Currency_1'!$C$2</f>
        <v>EUR</v>
      </c>
      <c r="E31" s="1525" t="str">
        <f>'[1]2_IRRBB_Material Currency_2'!$C$2</f>
        <v>-</v>
      </c>
      <c r="F31" s="1525" t="str">
        <f>'[1]3_IRRBB_Material_Currency_3'!$C$2</f>
        <v>-</v>
      </c>
      <c r="G31" s="1608"/>
      <c r="H31" s="1608"/>
    </row>
    <row r="32" spans="1:10" ht="15" x14ac:dyDescent="0.25">
      <c r="A32" s="1409"/>
      <c r="B32" s="1618" t="s">
        <v>2194</v>
      </c>
      <c r="D32" s="1596"/>
      <c r="E32" s="1619"/>
      <c r="F32" s="1598"/>
      <c r="G32" s="1596"/>
      <c r="H32" s="1596"/>
      <c r="I32" s="1596"/>
      <c r="J32" s="1596"/>
    </row>
    <row r="33" spans="1:10" ht="15" x14ac:dyDescent="0.25">
      <c r="A33" s="1409"/>
      <c r="C33" s="1620" t="s">
        <v>2195</v>
      </c>
      <c r="D33" s="1535">
        <v>1.3689098246575342</v>
      </c>
      <c r="E33" s="1536" t="s">
        <v>1666</v>
      </c>
      <c r="F33" s="1536" t="s">
        <v>1666</v>
      </c>
      <c r="G33" s="1621" t="s">
        <v>1666</v>
      </c>
      <c r="H33" s="1612" t="s">
        <v>1666</v>
      </c>
      <c r="I33" s="1596"/>
      <c r="J33" s="1596"/>
    </row>
    <row r="34" spans="1:10" ht="15" x14ac:dyDescent="0.25">
      <c r="A34" s="1409"/>
      <c r="C34" s="1620" t="s">
        <v>2196</v>
      </c>
      <c r="D34" s="1535">
        <v>0.76390654794520563</v>
      </c>
      <c r="E34" s="1535" t="s">
        <v>1666</v>
      </c>
      <c r="F34" s="1535" t="s">
        <v>1666</v>
      </c>
      <c r="G34" s="1612" t="s">
        <v>1666</v>
      </c>
      <c r="H34" s="1612" t="s">
        <v>1666</v>
      </c>
      <c r="I34" s="1596"/>
      <c r="J34" s="1596"/>
    </row>
    <row r="35" spans="1:10" ht="15" x14ac:dyDescent="0.25">
      <c r="A35" s="1409"/>
      <c r="C35" s="1620" t="s">
        <v>2197</v>
      </c>
      <c r="D35" s="1535">
        <v>0.34930037671232878</v>
      </c>
      <c r="E35" s="1536" t="s">
        <v>1666</v>
      </c>
      <c r="F35" s="1536" t="s">
        <v>1666</v>
      </c>
      <c r="G35" s="1621" t="s">
        <v>1666</v>
      </c>
      <c r="H35" s="1612" t="s">
        <v>1666</v>
      </c>
      <c r="I35" s="1596"/>
      <c r="J35" s="1596"/>
    </row>
    <row r="36" spans="1:10" ht="15" x14ac:dyDescent="0.25">
      <c r="A36" s="1409"/>
      <c r="B36" s="1618" t="s">
        <v>2198</v>
      </c>
      <c r="D36" s="1598"/>
      <c r="E36" s="1598"/>
      <c r="F36" s="1598"/>
      <c r="G36" s="1607"/>
      <c r="H36" s="1607"/>
      <c r="I36" s="1596"/>
      <c r="J36" s="1596"/>
    </row>
    <row r="37" spans="1:10" ht="15" x14ac:dyDescent="0.25">
      <c r="A37" s="1409"/>
      <c r="C37" s="1620" t="s">
        <v>2195</v>
      </c>
      <c r="D37" s="1535">
        <v>825452.14686823997</v>
      </c>
      <c r="E37" s="1536" t="s">
        <v>1666</v>
      </c>
      <c r="F37" s="1536" t="s">
        <v>1666</v>
      </c>
      <c r="G37" s="1621" t="s">
        <v>1666</v>
      </c>
      <c r="H37" s="1612" t="s">
        <v>1666</v>
      </c>
      <c r="I37" s="1596"/>
      <c r="J37" s="1596"/>
    </row>
    <row r="38" spans="1:10" ht="15" x14ac:dyDescent="0.25">
      <c r="A38" s="1409"/>
      <c r="C38" s="1620" t="s">
        <v>2196</v>
      </c>
      <c r="D38" s="1535">
        <v>603189.75791211997</v>
      </c>
      <c r="E38" s="1535" t="s">
        <v>1666</v>
      </c>
      <c r="F38" s="1535" t="s">
        <v>1666</v>
      </c>
      <c r="G38" s="1612" t="s">
        <v>1666</v>
      </c>
      <c r="H38" s="1612" t="s">
        <v>1666</v>
      </c>
      <c r="I38" s="1596"/>
      <c r="J38" s="1596"/>
    </row>
    <row r="39" spans="1:10" ht="15" x14ac:dyDescent="0.25">
      <c r="A39" s="1409"/>
      <c r="C39" s="1620" t="s">
        <v>2197</v>
      </c>
      <c r="D39" s="1535">
        <v>323722.90815865004</v>
      </c>
      <c r="E39" s="1536" t="s">
        <v>1666</v>
      </c>
      <c r="F39" s="1536" t="s">
        <v>1666</v>
      </c>
      <c r="G39" s="1621" t="s">
        <v>1666</v>
      </c>
      <c r="H39" s="1612" t="s">
        <v>1666</v>
      </c>
      <c r="I39" s="1596"/>
      <c r="J39" s="1596"/>
    </row>
    <row r="40" spans="1:10" ht="15" x14ac:dyDescent="0.25">
      <c r="A40" s="1409"/>
      <c r="B40" s="1618" t="s">
        <v>2199</v>
      </c>
      <c r="D40" s="1409"/>
      <c r="E40" s="1409"/>
      <c r="F40" s="1409"/>
      <c r="G40" s="1622"/>
      <c r="H40" s="1622"/>
      <c r="I40" s="1409"/>
      <c r="J40" s="1596"/>
    </row>
    <row r="41" spans="1:10" ht="15" x14ac:dyDescent="0.25">
      <c r="A41" s="1409"/>
      <c r="C41" s="1620" t="s">
        <v>2195</v>
      </c>
      <c r="D41" s="1614">
        <v>0.69199999999999995</v>
      </c>
      <c r="E41" s="1623"/>
      <c r="F41" s="1623"/>
      <c r="G41" s="1624"/>
      <c r="H41" s="1616"/>
      <c r="I41" s="1409"/>
      <c r="J41" s="1596"/>
    </row>
    <row r="42" spans="1:10" ht="15" x14ac:dyDescent="0.25">
      <c r="A42" s="1409"/>
      <c r="C42" s="1620" t="s">
        <v>2196</v>
      </c>
      <c r="D42" s="1614">
        <v>0.53800000000000003</v>
      </c>
      <c r="E42" s="1614"/>
      <c r="F42" s="1614"/>
      <c r="G42" s="1616"/>
      <c r="H42" s="1616"/>
      <c r="I42" s="1409"/>
      <c r="J42" s="1596"/>
    </row>
    <row r="43" spans="1:10" ht="15" x14ac:dyDescent="0.25">
      <c r="A43" s="1409"/>
      <c r="C43" s="1620" t="s">
        <v>2197</v>
      </c>
      <c r="D43" s="1614">
        <v>0.38500000000000006</v>
      </c>
      <c r="E43" s="1623"/>
      <c r="F43" s="1623"/>
      <c r="G43" s="1624"/>
      <c r="H43" s="1616"/>
      <c r="I43" s="1409"/>
      <c r="J43" s="1596"/>
    </row>
    <row r="44" spans="1:10" ht="15" x14ac:dyDescent="0.25">
      <c r="A44" s="1409"/>
      <c r="B44" s="1596"/>
      <c r="C44" s="1596"/>
      <c r="D44" s="1596"/>
      <c r="E44" s="1596"/>
      <c r="F44" s="1596"/>
      <c r="G44" s="1596"/>
      <c r="H44" s="1596"/>
      <c r="I44" s="1596"/>
      <c r="J44" s="1596"/>
    </row>
    <row r="45" spans="1:10" ht="15" x14ac:dyDescent="0.25">
      <c r="A45" s="1409"/>
      <c r="B45" s="1596"/>
      <c r="C45" s="1596"/>
      <c r="D45" s="1596"/>
      <c r="E45" s="1596"/>
      <c r="F45" s="1596"/>
      <c r="G45" s="1596"/>
      <c r="H45" s="1596"/>
      <c r="I45" s="1596"/>
      <c r="J45" s="1596"/>
    </row>
    <row r="46" spans="1:10" ht="30.6" customHeight="1" x14ac:dyDescent="0.25">
      <c r="A46" s="1409"/>
      <c r="B46" s="1603" t="s">
        <v>2200</v>
      </c>
      <c r="C46" s="1604"/>
      <c r="D46" s="1604"/>
      <c r="E46" s="1604"/>
      <c r="F46" s="1604"/>
      <c r="G46" s="1604"/>
      <c r="H46" s="1604"/>
      <c r="I46" s="1604"/>
      <c r="J46" s="1605"/>
    </row>
    <row r="47" spans="1:10" ht="15" x14ac:dyDescent="0.25">
      <c r="A47" s="1409"/>
      <c r="B47" s="1598"/>
      <c r="C47" s="1598"/>
      <c r="D47" s="1598"/>
      <c r="E47" s="1598"/>
      <c r="F47" s="1598"/>
      <c r="G47" s="1598"/>
      <c r="H47" s="1598"/>
      <c r="I47" s="1598"/>
      <c r="J47" s="1598"/>
    </row>
    <row r="48" spans="1:10" ht="70.349999999999994" customHeight="1" x14ac:dyDescent="0.25">
      <c r="A48" s="1409"/>
      <c r="B48" s="1599" t="s">
        <v>2154</v>
      </c>
      <c r="C48" s="1600" t="s">
        <v>2201</v>
      </c>
      <c r="D48" s="1601"/>
      <c r="E48" s="1601"/>
      <c r="F48" s="1601"/>
      <c r="G48" s="1601"/>
      <c r="H48" s="1601"/>
      <c r="I48" s="1601"/>
      <c r="J48" s="1602"/>
    </row>
    <row r="49" spans="1:10" ht="15" x14ac:dyDescent="0.25">
      <c r="B49" s="1596"/>
      <c r="C49" s="1596"/>
      <c r="D49" s="1596"/>
      <c r="E49" s="1596"/>
      <c r="F49" s="1596"/>
      <c r="G49" s="1596"/>
      <c r="H49" s="1596"/>
      <c r="I49" s="1596"/>
      <c r="J49" s="1596"/>
    </row>
    <row r="50" spans="1:10" ht="15" x14ac:dyDescent="0.25">
      <c r="B50" s="1596"/>
      <c r="C50" s="1596"/>
      <c r="D50" s="1596"/>
      <c r="E50" s="1596"/>
      <c r="F50" s="1596"/>
      <c r="G50" s="1596"/>
      <c r="H50" s="1596"/>
      <c r="I50" s="1596"/>
      <c r="J50" s="1596"/>
    </row>
    <row r="51" spans="1:10" ht="14.45" customHeight="1" x14ac:dyDescent="0.25">
      <c r="A51" s="1409"/>
      <c r="B51" s="1603" t="s">
        <v>2202</v>
      </c>
      <c r="C51" s="1604"/>
      <c r="D51" s="1604"/>
      <c r="E51" s="1604"/>
      <c r="F51" s="1604"/>
      <c r="G51" s="1604"/>
      <c r="H51" s="1604"/>
      <c r="I51" s="1604"/>
      <c r="J51" s="1605"/>
    </row>
    <row r="52" spans="1:10" ht="15" x14ac:dyDescent="0.25">
      <c r="A52" s="1409"/>
      <c r="B52" s="1598"/>
      <c r="C52" s="1598"/>
      <c r="D52" s="1598"/>
      <c r="E52" s="1598"/>
      <c r="F52" s="1598"/>
      <c r="G52" s="1598"/>
      <c r="H52" s="1598"/>
      <c r="I52" s="1598"/>
      <c r="J52" s="1598"/>
    </row>
    <row r="53" spans="1:10" ht="70.349999999999994" customHeight="1" x14ac:dyDescent="0.25">
      <c r="A53" s="1409"/>
      <c r="B53" s="1599" t="s">
        <v>2154</v>
      </c>
      <c r="C53" s="1625" t="s">
        <v>2203</v>
      </c>
      <c r="D53" s="1626"/>
      <c r="E53" s="1626"/>
      <c r="F53" s="1626"/>
      <c r="G53" s="1626"/>
      <c r="H53" s="1626"/>
      <c r="I53" s="1626"/>
      <c r="J53" s="1627"/>
    </row>
    <row r="54" spans="1:10" ht="15.75" x14ac:dyDescent="0.25">
      <c r="C54" s="1628"/>
    </row>
  </sheetData>
  <mergeCells count="14">
    <mergeCell ref="B51:J51"/>
    <mergeCell ref="C53:J53"/>
    <mergeCell ref="C15:J15"/>
    <mergeCell ref="B17:J17"/>
    <mergeCell ref="C19:J19"/>
    <mergeCell ref="C28:J28"/>
    <mergeCell ref="B46:J46"/>
    <mergeCell ref="C48:J48"/>
    <mergeCell ref="B2:J2"/>
    <mergeCell ref="B4:J4"/>
    <mergeCell ref="B6:J6"/>
    <mergeCell ref="C8:J8"/>
    <mergeCell ref="B11:J11"/>
    <mergeCell ref="C13:J13"/>
  </mergeCell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17A9-F896-4380-8077-7C54B8BF7C80}">
  <sheetPr codeName="Sheet110"/>
  <dimension ref="A1:F15"/>
  <sheetViews>
    <sheetView workbookViewId="0"/>
  </sheetViews>
  <sheetFormatPr defaultColWidth="8.85546875" defaultRowHeight="12.75" x14ac:dyDescent="0.25"/>
  <cols>
    <col min="1" max="1" width="11.85546875" style="617" customWidth="1"/>
    <col min="2" max="2" width="78.42578125" style="617" customWidth="1"/>
    <col min="3" max="7" width="17.7109375" style="617" customWidth="1"/>
    <col min="8" max="8" width="19.42578125" style="617" customWidth="1"/>
    <col min="9" max="10" width="17.7109375" style="617" customWidth="1"/>
    <col min="11" max="11" width="13.7109375" style="617" customWidth="1"/>
    <col min="12" max="16384" width="8.85546875" style="617"/>
  </cols>
  <sheetData>
    <row r="1" spans="1:6" ht="18.75" x14ac:dyDescent="0.25">
      <c r="A1" s="636" t="s">
        <v>1591</v>
      </c>
      <c r="C1" s="617" t="s">
        <v>191</v>
      </c>
      <c r="D1" s="617" t="s">
        <v>1621</v>
      </c>
    </row>
    <row r="2" spans="1:6" ht="15" x14ac:dyDescent="0.25">
      <c r="A2" s="1" t="s">
        <v>1622</v>
      </c>
    </row>
    <row r="3" spans="1:6" ht="15" x14ac:dyDescent="0.25">
      <c r="A3" s="1"/>
    </row>
    <row r="5" spans="1:6" ht="30" x14ac:dyDescent="0.25">
      <c r="A5" s="217" t="s">
        <v>114</v>
      </c>
      <c r="B5" s="81" t="s">
        <v>123</v>
      </c>
    </row>
    <row r="6" spans="1:6" ht="15" x14ac:dyDescent="0.25">
      <c r="A6" s="16" t="s">
        <v>117</v>
      </c>
      <c r="B6" s="28" t="s">
        <v>1623</v>
      </c>
    </row>
    <row r="7" spans="1:6" ht="52.5" customHeight="1" x14ac:dyDescent="0.25">
      <c r="A7" s="659" t="s">
        <v>118</v>
      </c>
      <c r="B7" s="660" t="s">
        <v>1624</v>
      </c>
      <c r="C7" s="661"/>
      <c r="D7" s="661"/>
      <c r="E7" s="661"/>
      <c r="F7" s="661"/>
    </row>
    <row r="8" spans="1:6" ht="17.25" customHeight="1" x14ac:dyDescent="0.25">
      <c r="A8" s="662"/>
      <c r="B8" s="229"/>
      <c r="C8" s="663"/>
      <c r="D8" s="663"/>
      <c r="E8" s="663"/>
      <c r="F8" s="663"/>
    </row>
    <row r="9" spans="1:6" ht="15" x14ac:dyDescent="0.25">
      <c r="A9" s="662"/>
      <c r="B9" s="663"/>
      <c r="C9" s="663"/>
      <c r="D9" s="663"/>
      <c r="E9" s="663"/>
      <c r="F9" s="663"/>
    </row>
    <row r="10" spans="1:6" ht="15" x14ac:dyDescent="0.25">
      <c r="A10" s="662"/>
      <c r="B10" s="663"/>
      <c r="C10" s="663"/>
      <c r="D10" s="663"/>
      <c r="E10" s="663"/>
      <c r="F10" s="663"/>
    </row>
    <row r="11" spans="1:6" ht="15" x14ac:dyDescent="0.25">
      <c r="A11" s="662"/>
      <c r="B11" s="663"/>
      <c r="C11" s="663"/>
      <c r="D11" s="663"/>
      <c r="E11" s="663"/>
      <c r="F11" s="663"/>
    </row>
    <row r="12" spans="1:6" ht="15" x14ac:dyDescent="0.25">
      <c r="A12" s="662"/>
      <c r="B12" s="451"/>
      <c r="C12" s="451"/>
      <c r="D12" s="451"/>
      <c r="E12" s="451"/>
      <c r="F12" s="451"/>
    </row>
    <row r="13" spans="1:6" ht="15" x14ac:dyDescent="0.25">
      <c r="A13" s="664"/>
      <c r="B13" s="451"/>
      <c r="C13" s="451"/>
      <c r="D13" s="451"/>
      <c r="E13" s="451"/>
      <c r="F13" s="451"/>
    </row>
    <row r="14" spans="1:6" ht="15" x14ac:dyDescent="0.25">
      <c r="A14" s="664"/>
      <c r="B14" s="451"/>
      <c r="C14" s="451"/>
      <c r="D14" s="451"/>
      <c r="E14" s="451"/>
      <c r="F14" s="451"/>
    </row>
    <row r="15" spans="1:6" x14ac:dyDescent="0.25">
      <c r="B15" s="647"/>
    </row>
  </sheetData>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103</vt:i4>
      </vt:variant>
      <vt:variant>
        <vt:lpstr>Named Ranges</vt:lpstr>
      </vt:variant>
      <vt:variant>
        <vt:i4>16</vt:i4>
      </vt:variant>
    </vt:vector>
  </HeadingPairs>
  <TitlesOfParts>
    <vt:vector size="119" baseType="lpstr">
      <vt:lpstr>TOC</vt:lpstr>
      <vt:lpstr>EU OV1</vt:lpstr>
      <vt:lpstr>EU KM1</vt:lpstr>
      <vt:lpstr>EU INS1</vt:lpstr>
      <vt:lpstr>EU INS2</vt:lpstr>
      <vt:lpstr>EU OVC</vt:lpstr>
      <vt:lpstr>EU OVA</vt:lpstr>
      <vt:lpstr>EU OVB</vt:lpstr>
      <vt:lpstr>EU LI1</vt:lpstr>
      <vt:lpstr>EU LI2</vt:lpstr>
      <vt:lpstr>EU LI3</vt:lpstr>
      <vt:lpstr>EU LIA</vt:lpstr>
      <vt:lpstr>EU LIB</vt:lpstr>
      <vt:lpstr>EU PV1</vt:lpstr>
      <vt:lpstr>EU CC1</vt:lpstr>
      <vt:lpstr>EU CC2</vt:lpstr>
      <vt:lpstr>EU CCA</vt:lpstr>
      <vt:lpstr>EU CCyB1</vt:lpstr>
      <vt:lpstr>EU CCyB2</vt:lpstr>
      <vt:lpstr>EU LR1</vt:lpstr>
      <vt:lpstr>EU LR2</vt:lpstr>
      <vt:lpstr>EU LR3</vt:lpstr>
      <vt:lpstr>EU LRA</vt:lpstr>
      <vt:lpstr>EU LIQA</vt:lpstr>
      <vt:lpstr>EU LIQ1</vt:lpstr>
      <vt:lpstr>EU LIQB</vt:lpstr>
      <vt:lpstr>EU LIQ2</vt:lpstr>
      <vt:lpstr>EU CRA</vt:lpstr>
      <vt:lpstr>EU CRB</vt:lpstr>
      <vt:lpstr>EU CR1</vt:lpstr>
      <vt:lpstr>EU CR1-A</vt:lpstr>
      <vt:lpstr>EU CR2</vt:lpstr>
      <vt:lpstr>EU CR2a</vt:lpstr>
      <vt:lpstr>EU CQ7</vt:lpstr>
      <vt:lpstr>EU CQ1</vt:lpstr>
      <vt:lpstr>EU CQ2</vt:lpstr>
      <vt:lpstr>EU CQ3</vt:lpstr>
      <vt:lpstr>EU CQ4</vt:lpstr>
      <vt:lpstr>EU CQ5</vt:lpstr>
      <vt:lpstr>EU CQ6</vt:lpstr>
      <vt:lpstr>EU CQ8</vt:lpstr>
      <vt:lpstr>EU CRC</vt:lpstr>
      <vt:lpstr>EU CR3</vt:lpstr>
      <vt:lpstr>EU CRD</vt:lpstr>
      <vt:lpstr>EU CR4</vt:lpstr>
      <vt:lpstr>EU CR5</vt:lpstr>
      <vt:lpstr>EU CRE</vt:lpstr>
      <vt:lpstr>EU CR6</vt:lpstr>
      <vt:lpstr>EU CR6-A</vt:lpstr>
      <vt:lpstr>EU CR7</vt:lpstr>
      <vt:lpstr>EU CR7-A</vt:lpstr>
      <vt:lpstr>EU CR8</vt:lpstr>
      <vt:lpstr>EU CR9</vt:lpstr>
      <vt:lpstr>EU CR9.1</vt:lpstr>
      <vt:lpstr>EU CR10</vt:lpstr>
      <vt:lpstr>EU CCRA</vt:lpstr>
      <vt:lpstr>EU CCR1</vt:lpstr>
      <vt:lpstr>EU CCR2</vt:lpstr>
      <vt:lpstr>EU CCR3</vt:lpstr>
      <vt:lpstr>EU CCR4</vt:lpstr>
      <vt:lpstr>EU CCR5</vt:lpstr>
      <vt:lpstr>EU CCR6</vt:lpstr>
      <vt:lpstr>EU CCR7</vt:lpstr>
      <vt:lpstr>EU CCR8</vt:lpstr>
      <vt:lpstr>EU-SECA</vt:lpstr>
      <vt:lpstr>EU-SEC1</vt:lpstr>
      <vt:lpstr>EU-SEC2</vt:lpstr>
      <vt:lpstr>EU-SEC3</vt:lpstr>
      <vt:lpstr>EU-SEC4</vt:lpstr>
      <vt:lpstr>EU-SEC5</vt:lpstr>
      <vt:lpstr>EU MRA</vt:lpstr>
      <vt:lpstr>EU MR1</vt:lpstr>
      <vt:lpstr>EU MRB</vt:lpstr>
      <vt:lpstr>EU MR2-A</vt:lpstr>
      <vt:lpstr>EU MR2-B</vt:lpstr>
      <vt:lpstr>EU MR3</vt:lpstr>
      <vt:lpstr>EU MR4</vt:lpstr>
      <vt:lpstr>EU ORA</vt:lpstr>
      <vt:lpstr>EU OR1</vt:lpstr>
      <vt:lpstr>EU REMA</vt:lpstr>
      <vt:lpstr>EU REMA_base</vt:lpstr>
      <vt:lpstr>EU REM1</vt:lpstr>
      <vt:lpstr>EU REM2</vt:lpstr>
      <vt:lpstr>EU REM3</vt:lpstr>
      <vt:lpstr>EU REM4</vt:lpstr>
      <vt:lpstr>EU REM5</vt:lpstr>
      <vt:lpstr>EU AE3</vt:lpstr>
      <vt:lpstr>EU AE1</vt:lpstr>
      <vt:lpstr>EU AE2</vt:lpstr>
      <vt:lpstr>Qualitative-Environmental risk</vt:lpstr>
      <vt:lpstr>Qualitative-Social risk</vt:lpstr>
      <vt:lpstr>Qualitative-Governance risk</vt:lpstr>
      <vt:lpstr>1.CC Transition risk-Banking b.</vt:lpstr>
      <vt:lpstr>2.CC Trans-BB.RE collateral</vt:lpstr>
      <vt:lpstr>3.CC Trans-BB.alignment metrics</vt:lpstr>
      <vt:lpstr>4.CC Transition-toppollutcomp</vt:lpstr>
      <vt:lpstr>5.CC Physical risk</vt:lpstr>
      <vt:lpstr>1_IRRBB_Material_Currency_1</vt:lpstr>
      <vt:lpstr>2_IRRBB_Material Currency_2</vt:lpstr>
      <vt:lpstr>3_IRRBB_Material_Currency_3</vt:lpstr>
      <vt:lpstr>6_IRRBB_Additional</vt:lpstr>
      <vt:lpstr>7_IRRBB_Assumptions</vt:lpstr>
      <vt:lpstr>EU AE4</vt:lpstr>
      <vt:lpstr>'EU MR1'!_ftn1</vt:lpstr>
      <vt:lpstr>'EU MR1'!_ftnref1</vt:lpstr>
      <vt:lpstr>'EU LI1'!_Toc483499698</vt:lpstr>
      <vt:lpstr>'EU CC1'!Print_Area</vt:lpstr>
      <vt:lpstr>'EU CR3'!Print_Area</vt:lpstr>
      <vt:lpstr>'EU CR6-A'!Print_Area</vt:lpstr>
      <vt:lpstr>'EU CR7'!Print_Area</vt:lpstr>
      <vt:lpstr>'EU CR9'!Print_Area</vt:lpstr>
      <vt:lpstr>'EU CR9.1'!Print_Area</vt:lpstr>
      <vt:lpstr>'EU LI1'!Print_Area</vt:lpstr>
      <vt:lpstr>'EU LR1'!Print_Area</vt:lpstr>
      <vt:lpstr>'EU LR2'!Print_Area</vt:lpstr>
      <vt:lpstr>'EU LR3'!Print_Area</vt:lpstr>
      <vt:lpstr>'EU LRA'!Print_Area</vt:lpstr>
      <vt:lpstr>'EU-SEC5'!Print_Area</vt:lpstr>
      <vt:lpstr>'EU CC1'!Print_Titles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Dmitri Birjukov</dc:creator>
  <cp:lastModifiedBy>Grete</cp:lastModifiedBy>
  <dcterms:created xsi:type="dcterms:W3CDTF">2022-03-18T10:10:32Z</dcterms:created>
  <dcterms:modified xsi:type="dcterms:W3CDTF">2024-05-20T12:15:38Z</dcterms:modified>
</cp:coreProperties>
</file>