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bookViews>
    <workbookView xWindow="0" yWindow="0" windowWidth="28800" windowHeight="13020" tabRatio="863" activeTab="0"/>
  </bookViews>
  <sheets>
    <sheet name="Contact info" sheetId="120" r:id="rId1"/>
    <sheet name="Contents" sheetId="121" r:id="rId2"/>
    <sheet name="1" sheetId="136" r:id="rId3"/>
    <sheet name="2" sheetId="138" r:id="rId4"/>
    <sheet name="3" sheetId="161" r:id="rId5"/>
    <sheet name="4" sheetId="162" r:id="rId6"/>
    <sheet name="5" sheetId="163" r:id="rId7"/>
    <sheet name="6" sheetId="164" r:id="rId8"/>
    <sheet name="7" sheetId="176" r:id="rId9"/>
    <sheet name="8" sheetId="43" r:id="rId10"/>
    <sheet name="9" sheetId="175" r:id="rId11"/>
    <sheet name="10" sheetId="113" r:id="rId12"/>
    <sheet name="11" sheetId="40" r:id="rId13"/>
    <sheet name="12" sheetId="141" r:id="rId14"/>
    <sheet name="13" sheetId="165" r:id="rId15"/>
    <sheet name="14" sheetId="143" r:id="rId16"/>
    <sheet name="15" sheetId="145" r:id="rId17"/>
    <sheet name="16" sheetId="159" r:id="rId18"/>
    <sheet name="17" sheetId="166" r:id="rId19"/>
    <sheet name="18" sheetId="63" r:id="rId20"/>
    <sheet name="19" sheetId="160" r:id="rId21"/>
    <sheet name="20" sheetId="146" r:id="rId22"/>
    <sheet name="21" sheetId="167" r:id="rId23"/>
    <sheet name="22" sheetId="168" r:id="rId24"/>
    <sheet name="23" sheetId="169" r:id="rId25"/>
    <sheet name="24" sheetId="170" r:id="rId26"/>
    <sheet name="25" sheetId="171" r:id="rId27"/>
    <sheet name="26" sheetId="172" r:id="rId28"/>
    <sheet name="27" sheetId="153" r:id="rId29"/>
    <sheet name="28" sheetId="154" r:id="rId30"/>
    <sheet name="29" sheetId="155" r:id="rId31"/>
    <sheet name="30" sheetId="173" r:id="rId32"/>
    <sheet name="31" sheetId="10" r:id="rId33"/>
    <sheet name="32" sheetId="157" r:id="rId34"/>
    <sheet name="33" sheetId="174" r:id="rId35"/>
    <sheet name="34" sheetId="122" r:id="rId36"/>
  </sheets>
  <externalReferences>
    <externalReference r:id="rId39"/>
  </externalReferences>
  <definedNames>
    <definedName name="_xlnm.Print_Area" localSheetId="2">'1'!$A$3:$G$37</definedName>
    <definedName name="_xlnm.Print_Area" localSheetId="11">'10'!$A$4:$P$78</definedName>
    <definedName name="_xlnm.Print_Area" localSheetId="12">'11'!$A$4:$I$40</definedName>
    <definedName name="_xlnm.Print_Area" localSheetId="13">'12'!$A$4:$D$19</definedName>
    <definedName name="_xlnm.Print_Area" localSheetId="14">'13'!$A$3:$F$34</definedName>
    <definedName name="_xlnm.Print_Area" localSheetId="15">'14'!$A$3:$D$35</definedName>
    <definedName name="_xlnm.Print_Area" localSheetId="16">'15'!$A$3:$G$42</definedName>
    <definedName name="_xlnm.Print_Area" localSheetId="17">'16'!$A$4:$N$59</definedName>
    <definedName name="_xlnm.Print_Area" localSheetId="18">'17'!$A$4:$I$22</definedName>
    <definedName name="_xlnm.Print_Area" localSheetId="19">'18'!$A$4:$G$77</definedName>
    <definedName name="_xlnm.Print_Area" localSheetId="20">'19'!$A$4:$K$52</definedName>
    <definedName name="_xlnm.Print_Area" localSheetId="3">'2'!$A$4:$H$53</definedName>
    <definedName name="_xlnm.Print_Area" localSheetId="21">'20'!$B$3:$C$15</definedName>
    <definedName name="_xlnm.Print_Area" localSheetId="22">'21'!$B$3:$I$13</definedName>
    <definedName name="_xlnm.Print_Area" localSheetId="23">'22'!$B$3:$H$24</definedName>
    <definedName name="_xlnm.Print_Area" localSheetId="24">'23'!$B$3:$L$24</definedName>
    <definedName name="_xlnm.Print_Area" localSheetId="25">'24'!$B$3:$I$9</definedName>
    <definedName name="_xlnm.Print_Area" localSheetId="26">'25'!$B$3:$D$14</definedName>
    <definedName name="_xlnm.Print_Area" localSheetId="27">'26'!$B$3:$L$24</definedName>
    <definedName name="_xlnm.Print_Area" localSheetId="28">'27'!$B$3:$H$20</definedName>
    <definedName name="_xlnm.Print_Area" localSheetId="29">'28'!$B$3:$D$18</definedName>
    <definedName name="_xlnm.Print_Area" localSheetId="30">'29'!$B$3:$D$28</definedName>
    <definedName name="_xlnm.Print_Area" localSheetId="4">'3'!$A$3:$H$32</definedName>
    <definedName name="_xlnm.Print_Area" localSheetId="31">'30'!$B$3:$G$20</definedName>
    <definedName name="_xlnm.Print_Area" localSheetId="32">'31'!$A$4:$H$22</definedName>
    <definedName name="_xlnm.Print_Area" localSheetId="33">'32'!$A$4:$H$21</definedName>
    <definedName name="_xlnm.Print_Area" localSheetId="34">'33'!$A$4:$H$12</definedName>
    <definedName name="_xlnm.Print_Area" localSheetId="35">'34'!$A$4:$P$29</definedName>
    <definedName name="_xlnm.Print_Area" localSheetId="5">'4'!$A$4:$I$82</definedName>
    <definedName name="_xlnm.Print_Area" localSheetId="6">'5'!$A$4:$J$43</definedName>
    <definedName name="_xlnm.Print_Area" localSheetId="7">'6'!$A$4:$D$28</definedName>
    <definedName name="_xlnm.Print_Area" localSheetId="8">'7'!$A$4:$E$40</definedName>
    <definedName name="_xlnm.Print_Area" localSheetId="9">'8'!$B$3:$G$65</definedName>
    <definedName name="_xlnm.Print_Area" localSheetId="10">'9'!$A$4:$I$63</definedName>
    <definedName name="_xlnm.Print_Area" localSheetId="1">'Contents'!$B$1:$F$43</definedName>
  </definedNames>
  <calcPr calcId="152511"/>
</workbook>
</file>

<file path=xl/sharedStrings.xml><?xml version="1.0" encoding="utf-8"?>
<sst xmlns="http://schemas.openxmlformats.org/spreadsheetml/2006/main" count="1334" uniqueCount="792">
  <si>
    <t>Latvia</t>
  </si>
  <si>
    <t>Goodwill</t>
  </si>
  <si>
    <t>RWA</t>
  </si>
  <si>
    <t>EUR</t>
  </si>
  <si>
    <t>1)</t>
  </si>
  <si>
    <t>2)</t>
  </si>
  <si>
    <t>Total</t>
  </si>
  <si>
    <t>2020</t>
  </si>
  <si>
    <t>2015</t>
  </si>
  <si>
    <t>Other assets</t>
  </si>
  <si>
    <t>Primary capital</t>
  </si>
  <si>
    <t xml:space="preserve">31 Dec. </t>
  </si>
  <si>
    <t xml:space="preserve">2015 </t>
  </si>
  <si>
    <t>Total equity</t>
  </si>
  <si>
    <t>Effect from regulatory consolidation</t>
  </si>
  <si>
    <t>Additional Tier 1 capital instruments included in total equity</t>
  </si>
  <si>
    <t>Net accrued interest on additional Tier 1
  capital instruments</t>
  </si>
  <si>
    <t>Common equity Tier 1 capital instruments</t>
  </si>
  <si>
    <t>Deductions</t>
  </si>
  <si>
    <t>Pension funds above pension commitments</t>
  </si>
  <si>
    <t>Deferred tax assets that are not due to
  temporary differences</t>
  </si>
  <si>
    <t xml:space="preserve">Other intangible assets </t>
  </si>
  <si>
    <t>Dividends payable etc.</t>
  </si>
  <si>
    <t>Expected losses exceeding actual losses, IRB portfolios</t>
  </si>
  <si>
    <t>Value adjustments due to the requirements for prudent 
  valuation (AVA)</t>
  </si>
  <si>
    <t>Adjustments for unrealised losses/(gains) on debt
  recorded at fair value</t>
  </si>
  <si>
    <t>Adjustments for unrealised losses/(gains) arising from
  the institution's own credit risk related to derivative
  liabilities (DVA)</t>
  </si>
  <si>
    <t>Minimum requirement reassurance allocation</t>
  </si>
  <si>
    <t>Common equity Tier 1 capital</t>
  </si>
  <si>
    <t>Additional Tier 1 capital instruments</t>
  </si>
  <si>
    <t>Tier 1 capital</t>
  </si>
  <si>
    <t xml:space="preserve">Perpetual subordinated loan capital </t>
  </si>
  <si>
    <t>Term subordinated loan capital</t>
  </si>
  <si>
    <t>Tier 2 capital</t>
  </si>
  <si>
    <t>Total eligible capital</t>
  </si>
  <si>
    <t>Risk-weighted volume, transitional rules</t>
  </si>
  <si>
    <t>Minimum capital requirement, transitional rules</t>
  </si>
  <si>
    <t>Common equity Tier 1 capital ratio, transitional rules (%)</t>
  </si>
  <si>
    <t>Tier 1 capital ratio, transitional rules (%)</t>
  </si>
  <si>
    <t>Capital ratio, transitional rules (%)</t>
  </si>
  <si>
    <t>Specification of risk-weighted volume and capital requirements</t>
  </si>
  <si>
    <t xml:space="preserve">Average </t>
  </si>
  <si>
    <t xml:space="preserve">Risk- </t>
  </si>
  <si>
    <t xml:space="preserve">Capital </t>
  </si>
  <si>
    <t xml:space="preserve">Nominal </t>
  </si>
  <si>
    <t xml:space="preserve">risk weights </t>
  </si>
  <si>
    <t xml:space="preserve">weighted </t>
  </si>
  <si>
    <t xml:space="preserve">require- </t>
  </si>
  <si>
    <t xml:space="preserve">exposure </t>
  </si>
  <si>
    <t xml:space="preserve">in per cent </t>
  </si>
  <si>
    <t xml:space="preserve">volume </t>
  </si>
  <si>
    <t xml:space="preserve">ments </t>
  </si>
  <si>
    <t>31 Dec.</t>
  </si>
  <si>
    <t>IRB approach</t>
  </si>
  <si>
    <t>Corporate</t>
  </si>
  <si>
    <t>Specialised Lending (SL)</t>
  </si>
  <si>
    <t>Retail - mortgage loans</t>
  </si>
  <si>
    <t xml:space="preserve">Retail - other exposures </t>
  </si>
  <si>
    <t>Securitisation</t>
  </si>
  <si>
    <t>Total credit risk, IRB approach</t>
  </si>
  <si>
    <t xml:space="preserve"> </t>
  </si>
  <si>
    <t>Standardised approach</t>
  </si>
  <si>
    <t>Central government</t>
  </si>
  <si>
    <t>Institutions</t>
  </si>
  <si>
    <t>Retail - other exposures</t>
  </si>
  <si>
    <t>Equity positions</t>
  </si>
  <si>
    <t>Total credit risk, standardised approach</t>
  </si>
  <si>
    <t>Total credit risk</t>
  </si>
  <si>
    <t>Market risk</t>
  </si>
  <si>
    <t>Position risk, debt instruments</t>
  </si>
  <si>
    <t>Position risk, equity instruments</t>
  </si>
  <si>
    <t>Currency risk</t>
  </si>
  <si>
    <t>Commodity risk</t>
  </si>
  <si>
    <t>Credit value adjustment risk (CVA)</t>
  </si>
  <si>
    <t>Total market risk</t>
  </si>
  <si>
    <t>Operational risk</t>
  </si>
  <si>
    <t>Total risk-weighted volume and capital requirements before transitional rules</t>
  </si>
  <si>
    <t xml:space="preserve">Additional capital requirements according to transitional rules </t>
  </si>
  <si>
    <t>Total risk-weighted volume and capital requirements</t>
  </si>
  <si>
    <t>1) EAD, exposure at default.</t>
  </si>
  <si>
    <t>Calculation of capital buffer requirements</t>
  </si>
  <si>
    <t>Capital conservation buffer</t>
  </si>
  <si>
    <t>Systemic risk buffer</t>
  </si>
  <si>
    <t>Combined buffer requirement</t>
  </si>
  <si>
    <t>Risk-weighted assets</t>
  </si>
  <si>
    <t>Additional Tier 1 securities</t>
  </si>
  <si>
    <t>CET1 buffer requirements</t>
  </si>
  <si>
    <t>Common equity Tier 1 capital vs combined capital requirements</t>
  </si>
  <si>
    <t>Minimum capital requirement - CET1</t>
  </si>
  <si>
    <t>Buffer capital requirements</t>
  </si>
  <si>
    <t>Rate</t>
  </si>
  <si>
    <t>Derivatives</t>
  </si>
  <si>
    <t xml:space="preserve">Carrying </t>
  </si>
  <si>
    <t xml:space="preserve">Other </t>
  </si>
  <si>
    <t>Ordinary shares</t>
  </si>
  <si>
    <t>Additional Tier 1 capital</t>
  </si>
  <si>
    <t>Subordinated loans</t>
  </si>
  <si>
    <t>Perpetual loans</t>
  </si>
  <si>
    <t>1. Issuer</t>
  </si>
  <si>
    <t>2. Unique identifier (e.g. CUSIP, ISIN, or Bloomberg identifier for private placement)</t>
  </si>
  <si>
    <t>NA</t>
  </si>
  <si>
    <t>3. Governing law for the instrument</t>
  </si>
  <si>
    <t xml:space="preserve">  Regulatory treatment </t>
  </si>
  <si>
    <t>4. Transitional rules</t>
  </si>
  <si>
    <t>Common Equity Tier 1</t>
  </si>
  <si>
    <t>Tier 2</t>
  </si>
  <si>
    <t>5. Post-transitional rules</t>
  </si>
  <si>
    <t xml:space="preserve">6. Eligible at ind. company/group/group &amp; ind. company level </t>
  </si>
  <si>
    <t xml:space="preserve">Group </t>
  </si>
  <si>
    <t>7. Instrument type</t>
  </si>
  <si>
    <t>Common shares</t>
  </si>
  <si>
    <t>Tier 2 subordinated debt</t>
  </si>
  <si>
    <t>N/A</t>
  </si>
  <si>
    <t>9a. Issue price</t>
  </si>
  <si>
    <t>Various</t>
  </si>
  <si>
    <t>9b. Redemption price</t>
  </si>
  <si>
    <t>Redemption at par</t>
  </si>
  <si>
    <t>10. Accounting classification</t>
  </si>
  <si>
    <t>Shareholder's equity</t>
  </si>
  <si>
    <t>Subordinated loan capital - amortised cost</t>
  </si>
  <si>
    <t>Equity</t>
  </si>
  <si>
    <t>11. Original date of issuance</t>
  </si>
  <si>
    <t>12. Perpetual or dated</t>
  </si>
  <si>
    <t>Dated</t>
  </si>
  <si>
    <t>13. Original maturity date</t>
  </si>
  <si>
    <t>14. Issuer call subject to prior supervisory approval</t>
  </si>
  <si>
    <t>No</t>
  </si>
  <si>
    <t>Yes</t>
  </si>
  <si>
    <t>15. Optional call date, contingent call dates and redemption amount</t>
  </si>
  <si>
    <t>16. Subsequent call dates, if applicable</t>
  </si>
  <si>
    <t xml:space="preserve">  Coupons/dividends</t>
  </si>
  <si>
    <t>17. Fixed or floating dividend/coupon</t>
  </si>
  <si>
    <t>Floating</t>
  </si>
  <si>
    <t>Fixed</t>
  </si>
  <si>
    <t>18. Coupon rate and any related index</t>
  </si>
  <si>
    <t>19. Existence of a dividend stopper</t>
  </si>
  <si>
    <t>20a. Fully discretionary, partially discretionary or mandatory (in terms of timing)</t>
  </si>
  <si>
    <t xml:space="preserve">Fully discretionary </t>
  </si>
  <si>
    <t>Mandatory</t>
  </si>
  <si>
    <t>20b. Fully discretionary, partially discretionary or mandatory (in terms of amount)</t>
  </si>
  <si>
    <t>21. Existence of a step-up or other incentive to redeem</t>
  </si>
  <si>
    <t>22. Non-cumulative or cumulative</t>
  </si>
  <si>
    <t>Non-cumulative</t>
  </si>
  <si>
    <t xml:space="preserve">  Convertible or non-convertible</t>
  </si>
  <si>
    <t>Non-convertible</t>
  </si>
  <si>
    <t>24. If convertible, conversion trigger(s)</t>
  </si>
  <si>
    <t>25. If convertible, fully or partially</t>
  </si>
  <si>
    <t>26. If convertible, conversion rate</t>
  </si>
  <si>
    <t>27. If convertible, mandatory or optional conversion</t>
  </si>
  <si>
    <t>28. If convertible, specify instrument type convertible into</t>
  </si>
  <si>
    <t>29. If convertible, specify issuer of instrument it converts into</t>
  </si>
  <si>
    <t>30. Write-down features</t>
  </si>
  <si>
    <t xml:space="preserve">31. If write-down, write-down trigger (s) </t>
  </si>
  <si>
    <t>32. If write-down, full or partial</t>
  </si>
  <si>
    <t>33. If write-down, permanent or temporary</t>
  </si>
  <si>
    <t>34. If temporary write-down, description of revaluation mechanism</t>
  </si>
  <si>
    <t>35. Position in subordination hierarchy in liquidation (specify
        instrument type immediately senior to instrument)</t>
  </si>
  <si>
    <t>36. Non-compliant transitioned features</t>
  </si>
  <si>
    <t>37. If yes, specify non-compliant features</t>
  </si>
  <si>
    <t>1) Except for the subordination provisions and certain provisions relating to the payment of interest and principal, which will be governed by the laws of Norway.</t>
  </si>
  <si>
    <t>2) Except for status and subordination which will be governed by the laws of Norway.</t>
  </si>
  <si>
    <t>3) Under certain circumstances there will be no coupon payment if capital requirements.are breached.</t>
  </si>
  <si>
    <t>4) All subordinated debt might be written down or converted according to the Guarantee Schemes Act.</t>
  </si>
  <si>
    <t>6) Non-cumulative but cumulative under certain circumstances, e.g. dividend payment.</t>
  </si>
  <si>
    <t>7) The borrower undertakes not to make any distribution to Holders of Primary Capital certificates of the Borrower or to other creditors ranking junior to the Lender while any arrears of interest (including any corresponding additional interest amount) remains outstanding in respect of the loan.</t>
  </si>
  <si>
    <t>8) Subject to the outstanding principal amount of the notes being equal to their original principal amount.</t>
  </si>
  <si>
    <t xml:space="preserve">9) The Notes and any non-contractual obligations arising out of or in connection with the Notes will be governed by, and construed in accordance with, English law except that (i) the provisions relating to subordination, Write-Down and Discretionary Reinstatement and any non-contractual obligations arising out of or in connection with such provisions and (ii) any other write-down or conversion of the Notes in accordance with Norwegian law and regulation applicable to the Bank from time to time, will in each case be governed by, and construed in accordance with, Norwegian law. </t>
  </si>
  <si>
    <t>10) Fully discretionary reinstatement pro rata with any written-down AT1 instruments that are to be reinstated out of the same profits. Subject to the maximum write-up amount and to the MDA.</t>
  </si>
  <si>
    <t xml:space="preserve">30 Sept. </t>
  </si>
  <si>
    <t xml:space="preserve">30 June </t>
  </si>
  <si>
    <t>31 March</t>
  </si>
  <si>
    <t>30 Sept.</t>
  </si>
  <si>
    <t>IRB appoach</t>
  </si>
  <si>
    <t xml:space="preserve">   Corporate</t>
  </si>
  <si>
    <t xml:space="preserve">   Specialised Lending (SL)</t>
  </si>
  <si>
    <t xml:space="preserve">   Retail - mortgage loans</t>
  </si>
  <si>
    <t xml:space="preserve">   Retail - other exposures</t>
  </si>
  <si>
    <t xml:space="preserve">   Securitisation</t>
  </si>
  <si>
    <t xml:space="preserve">   Central government</t>
  </si>
  <si>
    <t xml:space="preserve">   Institutions</t>
  </si>
  <si>
    <t xml:space="preserve">   Equity positions</t>
  </si>
  <si>
    <t xml:space="preserve">   Other assets</t>
  </si>
  <si>
    <t xml:space="preserve">   Position risk, debt instruments</t>
  </si>
  <si>
    <t xml:space="preserve">   Position risk, equity instruments</t>
  </si>
  <si>
    <t xml:space="preserve">   Currency risk</t>
  </si>
  <si>
    <t xml:space="preserve">Carrying amount in </t>
  </si>
  <si>
    <t>Call</t>
  </si>
  <si>
    <t>Year raised</t>
  </si>
  <si>
    <t xml:space="preserve">foreign currency </t>
  </si>
  <si>
    <t>Interest rate</t>
  </si>
  <si>
    <t>Maturity</t>
  </si>
  <si>
    <t>date</t>
  </si>
  <si>
    <t>Total, nominal amount</t>
  </si>
  <si>
    <t xml:space="preserve">Matured/ </t>
  </si>
  <si>
    <t xml:space="preserve">Exchange rate </t>
  </si>
  <si>
    <t xml:space="preserve">Balance sheet </t>
  </si>
  <si>
    <t xml:space="preserve">Issued </t>
  </si>
  <si>
    <t xml:space="preserve">redeemed </t>
  </si>
  <si>
    <t xml:space="preserve">movements </t>
  </si>
  <si>
    <t xml:space="preserve">adjustments </t>
  </si>
  <si>
    <t>Changes in subordinated loan capital and perpetual subordinated loan capital securities</t>
  </si>
  <si>
    <t>Term subordinated loan capital, nominal amount</t>
  </si>
  <si>
    <t>Perpetual subordinated loan capital, nominal amount</t>
  </si>
  <si>
    <t>Adjustments</t>
  </si>
  <si>
    <t>Perpetual subordinated loan capital securities, nominal amount</t>
  </si>
  <si>
    <t>Total subordinated loan capital and perpetual subordinated loan capital securities</t>
  </si>
  <si>
    <t>Perpetual subordinated loan capital securities,
  nominal amount</t>
  </si>
  <si>
    <t>Total subordinated loan capital and perpetual
  subordinated loan capital securities</t>
  </si>
  <si>
    <t>31 Dec. 2015</t>
  </si>
  <si>
    <t>amount</t>
  </si>
  <si>
    <t xml:space="preserve">Risk-weighted </t>
  </si>
  <si>
    <t>assets</t>
  </si>
  <si>
    <t>requirements</t>
  </si>
  <si>
    <t>Central and regional government</t>
  </si>
  <si>
    <t>Market risk, standardised approach</t>
  </si>
  <si>
    <t>Of which:</t>
  </si>
  <si>
    <t>Position risk</t>
  </si>
  <si>
    <t>Other items</t>
  </si>
  <si>
    <t xml:space="preserve">Calculation basis </t>
  </si>
  <si>
    <t>Risk weights</t>
  </si>
  <si>
    <t>Capital requirements</t>
  </si>
  <si>
    <t>Corporate finance</t>
  </si>
  <si>
    <t>Trading and sales</t>
  </si>
  <si>
    <t>Retail brokerage</t>
  </si>
  <si>
    <t>Commercial banking</t>
  </si>
  <si>
    <t>Retail banking</t>
  </si>
  <si>
    <t>Payment end settelments</t>
  </si>
  <si>
    <t>Agency services</t>
  </si>
  <si>
    <t>Asset management</t>
  </si>
  <si>
    <t>Total operational risk</t>
  </si>
  <si>
    <t>Total standardised approach</t>
  </si>
  <si>
    <t>Total basic indicator approach</t>
  </si>
  <si>
    <t>Private individuals</t>
  </si>
  <si>
    <t>Manufacturing</t>
  </si>
  <si>
    <t>Lithuania</t>
  </si>
  <si>
    <t>1) Based on the customer’s address.</t>
  </si>
  <si>
    <t>2) Represents shipping commitments.</t>
  </si>
  <si>
    <t>On balance sheet items</t>
  </si>
  <si>
    <t>Off balance sheet items</t>
  </si>
  <si>
    <t>Securities Financing Transactions</t>
  </si>
  <si>
    <t>Remaining maturity</t>
  </si>
  <si>
    <t xml:space="preserve">From </t>
  </si>
  <si>
    <t>From</t>
  </si>
  <si>
    <t xml:space="preserve">Up to </t>
  </si>
  <si>
    <t xml:space="preserve">1 month </t>
  </si>
  <si>
    <t xml:space="preserve">3 months </t>
  </si>
  <si>
    <t xml:space="preserve">1 year </t>
  </si>
  <si>
    <t xml:space="preserve">Over </t>
  </si>
  <si>
    <t xml:space="preserve">to 3 months </t>
  </si>
  <si>
    <t xml:space="preserve">to 1 year </t>
  </si>
  <si>
    <t xml:space="preserve">to 5 years </t>
  </si>
  <si>
    <t xml:space="preserve">5 years </t>
  </si>
  <si>
    <t>Lending to and deposits with credit institutions</t>
  </si>
  <si>
    <t>Unutilised credit lines under 1 year</t>
  </si>
  <si>
    <t>Unutilised credit lines over 1 year</t>
  </si>
  <si>
    <t>Guarantees</t>
  </si>
  <si>
    <t>EAD according to excposure class and exposure type, 31 December 2015</t>
  </si>
  <si>
    <t>Gross non-performing and</t>
  </si>
  <si>
    <t>Total individual</t>
  </si>
  <si>
    <t>Net non-performing and</t>
  </si>
  <si>
    <t xml:space="preserve"> doubtful commitments</t>
  </si>
  <si>
    <t>doubtful commitments</t>
  </si>
  <si>
    <t>Estonia</t>
  </si>
  <si>
    <t xml:space="preserve">Lending and guarantees </t>
  </si>
  <si>
    <t>Of which: Credit institutions</t>
  </si>
  <si>
    <t>Gross impaired</t>
  </si>
  <si>
    <t>Net impaired</t>
  </si>
  <si>
    <t>loans and guarantees</t>
  </si>
  <si>
    <t>impairment</t>
  </si>
  <si>
    <t>Services</t>
  </si>
  <si>
    <t>Total customers</t>
  </si>
  <si>
    <t>Credit institutions 2)</t>
  </si>
  <si>
    <t>Total impaired loans and guarantees</t>
  </si>
  <si>
    <t>Non-performing loans and guarantees</t>
  </si>
  <si>
    <t>not subject to impairment</t>
  </si>
  <si>
    <t>Total non-performing and impaired</t>
  </si>
  <si>
    <t xml:space="preserve">Includes loans and guarantees are subject to individual impairment and total non-performing impaired loans and guarantees. The breakdown into sectors correspond to the EU standard industrial classification, NACE Rev.2. </t>
  </si>
  <si>
    <t>Provisions on swap contracts are reclassified from provisions for impairment losses on loans as of the second quarter of 2013. This provision was recognized in 2008.</t>
  </si>
  <si>
    <t>2) Representing shipping commitments.</t>
  </si>
  <si>
    <t xml:space="preserve">Loans </t>
  </si>
  <si>
    <t>Contact information</t>
  </si>
  <si>
    <t>Group Chief Executive Officer</t>
  </si>
  <si>
    <t>For further information, please contact</t>
  </si>
  <si>
    <t>Address</t>
  </si>
  <si>
    <t>Information on the Internet</t>
  </si>
  <si>
    <t>Nr.</t>
  </si>
  <si>
    <t>Attachment</t>
  </si>
  <si>
    <t>Risk-weighted volume (minimum capital requirement)</t>
  </si>
  <si>
    <t>Minimum Common equity Tier 1 capital req.</t>
  </si>
  <si>
    <t>MinimumTier 1 capital req.</t>
  </si>
  <si>
    <t>Minimum Total primary capital req.</t>
  </si>
  <si>
    <t>Allocation of capital to cover minimum capital requirements</t>
  </si>
  <si>
    <t>Buffer for other systemically important institutions (O-SII)</t>
  </si>
  <si>
    <t>Counter-cyclical buffer</t>
  </si>
  <si>
    <t>Surplus of Common equity Tier 1 Capital</t>
  </si>
  <si>
    <t>Other retail</t>
  </si>
  <si>
    <t>Used in calculation of capital adequacy</t>
  </si>
  <si>
    <t>Maturity, years</t>
  </si>
  <si>
    <t>Risk weight, %</t>
  </si>
  <si>
    <t>PD, %</t>
  </si>
  <si>
    <t>LGD, %</t>
  </si>
  <si>
    <t>IRB model LGD, %</t>
  </si>
  <si>
    <t>Mortgages</t>
  </si>
  <si>
    <t>Total Portfolio</t>
  </si>
  <si>
    <t>Total Corporate Portfolio</t>
  </si>
  <si>
    <t>Total Retail Portfolio</t>
  </si>
  <si>
    <t>Risk grade 1 to 10</t>
  </si>
  <si>
    <t>Non-performing portfolio</t>
  </si>
  <si>
    <t>Corporates</t>
  </si>
  <si>
    <t>Impairment losses, % of EAD</t>
  </si>
  <si>
    <t>3) All amounts represent gross lending and guarantees respectively before individual impairment losses.</t>
  </si>
  <si>
    <t>impairment losses</t>
  </si>
  <si>
    <r>
      <t xml:space="preserve">Impaired loans and guarantees by principal customer groups </t>
    </r>
    <r>
      <rPr>
        <b/>
        <vertAlign val="superscript"/>
        <sz val="8"/>
        <rFont val="Arial"/>
        <family val="2"/>
        <scheme val="major"/>
      </rPr>
      <t>1)</t>
    </r>
  </si>
  <si>
    <r>
      <t xml:space="preserve">Non-performing and doubtful commitments according to geographical location </t>
    </r>
    <r>
      <rPr>
        <b/>
        <vertAlign val="superscript"/>
        <sz val="8"/>
        <rFont val="Arial"/>
        <family val="2"/>
        <scheme val="major"/>
      </rPr>
      <t>1)</t>
    </r>
  </si>
  <si>
    <r>
      <t xml:space="preserve">Loans and commitments by geographical location </t>
    </r>
    <r>
      <rPr>
        <b/>
        <vertAlign val="superscript"/>
        <sz val="8"/>
        <rFont val="Arial"/>
        <family val="2"/>
        <scheme val="major"/>
      </rPr>
      <t>1)</t>
    </r>
  </si>
  <si>
    <r>
      <t>EAD</t>
    </r>
    <r>
      <rPr>
        <vertAlign val="superscript"/>
        <sz val="8"/>
        <rFont val="Arial"/>
        <family val="2"/>
      </rPr>
      <t xml:space="preserve"> 1)</t>
    </r>
  </si>
  <si>
    <r>
      <t xml:space="preserve">23. Convertible or non-convertible </t>
    </r>
    <r>
      <rPr>
        <vertAlign val="superscript"/>
        <sz val="8"/>
        <rFont val="Arial"/>
        <family val="2"/>
        <scheme val="major"/>
      </rPr>
      <t>4)</t>
    </r>
  </si>
  <si>
    <t>Back to contents page</t>
  </si>
  <si>
    <t>Development in capital adequacy</t>
  </si>
  <si>
    <t>Development in capital requirement</t>
  </si>
  <si>
    <t>meelis.paakspuu@lhv.ee</t>
  </si>
  <si>
    <t>Erki Kilu, CEO of LHV Pank AS</t>
  </si>
  <si>
    <t>LHV Group AS, Tartu mnt 2 10145 Tallinn</t>
  </si>
  <si>
    <t>Phone: +372 6800 400</t>
  </si>
  <si>
    <t>LHV's Investor Relations page: investor.lhv.ee</t>
  </si>
  <si>
    <t>Mihkel Oja, CEO of LHV Varahaldus AS</t>
  </si>
  <si>
    <t>mihkel.oja@lhv.ee</t>
  </si>
  <si>
    <t>erki.kilu@lhv.ee</t>
  </si>
  <si>
    <t>Fax: +372 6800 402</t>
  </si>
  <si>
    <t>+372 6800 400</t>
  </si>
  <si>
    <t>+372 6802 601</t>
  </si>
  <si>
    <t>+372 6802 605</t>
  </si>
  <si>
    <t>+372 6802 718</t>
  </si>
  <si>
    <t>LHV Risk and capital management / Pillar 3 - Attachment</t>
  </si>
  <si>
    <t xml:space="preserve">LHV Group </t>
  </si>
  <si>
    <t xml:space="preserve">LHV Pank AS </t>
  </si>
  <si>
    <t>Specification of risk-weighted assets  and capital requirements, LHV Pank AS</t>
  </si>
  <si>
    <t>Updated for the 4th quarter of 2016</t>
  </si>
  <si>
    <t>Legal structure in 2016</t>
  </si>
  <si>
    <t>LHV Pank AS</t>
  </si>
  <si>
    <t>Amounts in EUR million</t>
  </si>
  <si>
    <t xml:space="preserve">9. Par value of instrument (amounts in millon in the relevant currency and in EUR million) </t>
  </si>
  <si>
    <t>EUR million</t>
  </si>
  <si>
    <t>LHV Group</t>
  </si>
  <si>
    <t>5) Subject to the availability of Available Distributable Funds, the Issuer undertakes to reinstate all Converted Amounts as Notes upon the occurrence of any of the following events: (i) the Issuer or LHV ASA declares or makes a dividend (in the form of cash, stock or another instrument), an interest payment or any other payment on any share capital or any obligations of the Issuer ranking or expressed to rank junior to the Notes; or (ii) the Issuer or LHV ASA (as applicable) redeems, repurchases or otherwise acquires any of its respective share capital, or any Parity Tier 1 Securities or any obligations of the Issuer ranking or expressed to rank junior to the Notes or paysor makes available any moneys to a sinking fund or for redemption of any such share capital, Parity Tier 1 Securities or obligations other than as set out in Condition 3 of the "Terms and Conditions of the Notes".</t>
  </si>
  <si>
    <t>The chart below shows the legal structure of the LHV Group.</t>
  </si>
  <si>
    <t>2016</t>
  </si>
  <si>
    <t xml:space="preserve">2016 </t>
  </si>
  <si>
    <t>Specification of risk-weighted assets and capital requirements, 31 December 2016</t>
  </si>
  <si>
    <t>in EUR</t>
  </si>
  <si>
    <t>EAD, EUR million</t>
  </si>
  <si>
    <t>Specification of risk-weighted assets  and capital requirements, LHV Varahaldus</t>
  </si>
  <si>
    <t>LHV Varahaldus</t>
  </si>
  <si>
    <t>31 Dec. 2016</t>
  </si>
  <si>
    <t>Total capital requirements, December 2016</t>
  </si>
  <si>
    <t>31 Dec.2016</t>
  </si>
  <si>
    <t>EAD according to excposure class and exposure type, 31 December 2016</t>
  </si>
  <si>
    <t>Disclosure of main features of regulatory capital instruments as at 31 December 2016 - Footnotes</t>
  </si>
  <si>
    <t>Key metrics LHV Group AS consolidated</t>
  </si>
  <si>
    <t>30 Jun.</t>
  </si>
  <si>
    <t>31 Mar.</t>
  </si>
  <si>
    <t>Common Equity Tier 1 (CET 1)</t>
  </si>
  <si>
    <t>Tier 1</t>
  </si>
  <si>
    <t>Total Capital</t>
  </si>
  <si>
    <t>Risk-weighted assets (amounts)</t>
  </si>
  <si>
    <t>Available capital (amounts)</t>
  </si>
  <si>
    <t>Total risk-weighted assets (RWA)</t>
  </si>
  <si>
    <t>Risk-based capital ratios as a percentage of RWA</t>
  </si>
  <si>
    <t>Common Equity Tier 1 ratio (%)</t>
  </si>
  <si>
    <t>Tier 1 ratio (%)</t>
  </si>
  <si>
    <t>Total capital ratio (%)</t>
  </si>
  <si>
    <t>Additional CET1 buffers as requirements of RWA</t>
  </si>
  <si>
    <t>Countercyclical buffer requirement (%)</t>
  </si>
  <si>
    <t>Bank GSIB and/or DSIB additional requirement (%)</t>
  </si>
  <si>
    <t>Total of bank CET1 specific buffer requirements (%)</t>
  </si>
  <si>
    <t>CET1 available to meet buffers after meeting the bank's minimum capital requirements, and, if applicable, TLAC requirements (%)</t>
  </si>
  <si>
    <t>Basel III leverage ratio</t>
  </si>
  <si>
    <t>Total Basel III levereage ratio exposure measure</t>
  </si>
  <si>
    <t>Basel III leverage ratio (%)</t>
  </si>
  <si>
    <t>Liquidity Coverage Ratio</t>
  </si>
  <si>
    <t>Total HQLA</t>
  </si>
  <si>
    <t>Total Net Cash Outflow</t>
  </si>
  <si>
    <t>LCR ratio (%)</t>
  </si>
  <si>
    <t>Net Stable Funding Ratio</t>
  </si>
  <si>
    <t>Total Available Stable Funding</t>
  </si>
  <si>
    <t>Total Required Stable Funding</t>
  </si>
  <si>
    <t>NSFR ratio (%)</t>
  </si>
  <si>
    <t>Minimum capital</t>
  </si>
  <si>
    <t>requirement</t>
  </si>
  <si>
    <t>Credit risk (exluding counterparty credit risk)</t>
  </si>
  <si>
    <t>Of which standardised approach (SA)</t>
  </si>
  <si>
    <t>Of which internal rating-based approach (IRB)</t>
  </si>
  <si>
    <t>Coutnerparty credit risk (CCR)</t>
  </si>
  <si>
    <t>Of which standardised approach for counterparty credit risk (SA-CCR)</t>
  </si>
  <si>
    <t>Of which internal model method (IMM)</t>
  </si>
  <si>
    <t>Settlement risk</t>
  </si>
  <si>
    <t>Securitisation exposures in banking book</t>
  </si>
  <si>
    <t>Of which securitisation internal ratings-based approach (SEC-IRBA)</t>
  </si>
  <si>
    <t>Of which securitisation external ratings-based approach (SEC-ERBA), including internal assesment approach (IAA)</t>
  </si>
  <si>
    <t>Of which securitisation standardised approach (SEC-SA)</t>
  </si>
  <si>
    <t>Of which internal model based approaches (IMA)</t>
  </si>
  <si>
    <t>Amounts below the thresholds for deductions (subject to 250% risk weight)</t>
  </si>
  <si>
    <t>Floor adjustment</t>
  </si>
  <si>
    <t>As at period end</t>
  </si>
  <si>
    <t>Reference</t>
  </si>
  <si>
    <t>Assets</t>
  </si>
  <si>
    <t>Balance sheet as in published financial statements</t>
  </si>
  <si>
    <t>Under regulatory scope of consolidation</t>
  </si>
  <si>
    <t>Cash and balances at central banks</t>
  </si>
  <si>
    <t>Items in the course of collection from other banks</t>
  </si>
  <si>
    <t>Trading portfolio assets</t>
  </si>
  <si>
    <t>Financial assets designated at fair value</t>
  </si>
  <si>
    <t>Derivative financial instruments</t>
  </si>
  <si>
    <t>Loans and advances to banks</t>
  </si>
  <si>
    <t>Loans and advances to customers</t>
  </si>
  <si>
    <t>Reverse repurchase agreements to other similar secured lending</t>
  </si>
  <si>
    <t>Available for sale financial instruments</t>
  </si>
  <si>
    <t>Current and deferred tax assets</t>
  </si>
  <si>
    <t>Prepayments, accrued income and other assets</t>
  </si>
  <si>
    <t>Investments in associates and joint ventures</t>
  </si>
  <si>
    <t>Goodwill and intangible assets</t>
  </si>
  <si>
    <t>of which goodwill</t>
  </si>
  <si>
    <t>of which other intangibles</t>
  </si>
  <si>
    <t>of which MSRs</t>
  </si>
  <si>
    <t>Propertym plant and equipment</t>
  </si>
  <si>
    <t>Total assets</t>
  </si>
  <si>
    <t>Liabilities</t>
  </si>
  <si>
    <t>Deposits from banks</t>
  </si>
  <si>
    <t>Items in the course of collection due to other banks</t>
  </si>
  <si>
    <t>Customer accounts</t>
  </si>
  <si>
    <t>Repurchase agreements and other similar secured borrowing</t>
  </si>
  <si>
    <t>Trading portfolio liabilities</t>
  </si>
  <si>
    <t>Financial liabilities designed at fair value</t>
  </si>
  <si>
    <t>Debt securities in issue</t>
  </si>
  <si>
    <t>Accruals, deferred income and other liabilities</t>
  </si>
  <si>
    <t>Current and deferred tax liabilities</t>
  </si>
  <si>
    <t>of which DTLs related to goodwill</t>
  </si>
  <si>
    <t>of which DTLs related to intangible assets</t>
  </si>
  <si>
    <t>of which DTLs related to MSRs</t>
  </si>
  <si>
    <t>Subordinated liabilities</t>
  </si>
  <si>
    <t>Provisions</t>
  </si>
  <si>
    <t>Retirement benefit liabilities</t>
  </si>
  <si>
    <t>Total liabilities</t>
  </si>
  <si>
    <t>Shareholders equity</t>
  </si>
  <si>
    <t>Paid-in share capital</t>
  </si>
  <si>
    <t>of which amount eligible for CET1</t>
  </si>
  <si>
    <t>of which amount eligible for AT1</t>
  </si>
  <si>
    <t>Retained earnings</t>
  </si>
  <si>
    <t>Accumulated other comprehensive income</t>
  </si>
  <si>
    <t>Total sharfeholders' equity</t>
  </si>
  <si>
    <t>Means by which enforceability requirement of section 13 of the TLAC term sheet is achieved (for other TLAC-eligible instruments governed by foreign law)</t>
  </si>
  <si>
    <t>34a. Type of subordination</t>
  </si>
  <si>
    <t>Countercyclical capital buffer rate</t>
  </si>
  <si>
    <t/>
  </si>
  <si>
    <t>Exposure values</t>
  </si>
  <si>
    <t>Exposure values and/or risk-weighted assets used in the computation of the countercyclical capital buffer</t>
  </si>
  <si>
    <t>Bank-specific countercyclical capital buffer rate</t>
  </si>
  <si>
    <t>Countercyclical buffer amount</t>
  </si>
  <si>
    <t>Comparision of accounting assets vs leverage ratio exposure</t>
  </si>
  <si>
    <t>LHV Pank</t>
  </si>
  <si>
    <t>Total consolidated assets per published financial statements</t>
  </si>
  <si>
    <t>Adjustment for incestments in banking, financial, insurance or commercial entities that are consolidated for accounting purposes but outside the scope of regulatory consolidation</t>
  </si>
  <si>
    <t>Adjustment for fiduciary assets recognised on the balance sheet pursuant to the operative accounting framework but excluded from the leverage ratio exposure measure</t>
  </si>
  <si>
    <t>Adjustment for derivative financial instruments</t>
  </si>
  <si>
    <t>Adjustment for securities financing transactions (ie repos and similar secured lending)</t>
  </si>
  <si>
    <t>Adjustment for off-balance sheet items (ie conversion to credit equivalent amounts of off-balance sheet exposures)</t>
  </si>
  <si>
    <t>Other adjustments</t>
  </si>
  <si>
    <t>Leverage ratio exposure</t>
  </si>
  <si>
    <t>Leverage ratio common disclosure template</t>
  </si>
  <si>
    <t>On balance sheet exposure</t>
  </si>
  <si>
    <t>On balance sheet items (excluding derivatives and SFI's, but including collateral)</t>
  </si>
  <si>
    <t>(Assets amounts deducted in determing Basel III Tier 1 capital)</t>
  </si>
  <si>
    <t>Total on-balance sheet exposures (excluding derivatives and SFTs)</t>
  </si>
  <si>
    <t>Derivative exposure</t>
  </si>
  <si>
    <t>Replacement cost associated with all derivatives transactions (where applicable net of eligible cash variations margin and/or with bilateral netting)</t>
  </si>
  <si>
    <t>Add-on amount for PFE associated with all derivatives transactions</t>
  </si>
  <si>
    <t>Gross-up for derivatives collateral provided where deducted from the balance sheet assets pursuant to the operative accounting framework</t>
  </si>
  <si>
    <t>(Deductions of receivables assets for cash variation margin provided in derivatives transactions)</t>
  </si>
  <si>
    <t>(Exempted CCP leg of client-cleared trade exposures)</t>
  </si>
  <si>
    <t>Adjustment effective notional amount of written credit derivatives</t>
  </si>
  <si>
    <t>(Adjusted effective notional offsets and add-on deductions for written credit derivatives)</t>
  </si>
  <si>
    <t>Total derivatives exposures</t>
  </si>
  <si>
    <t>Securities financing transaction exposures</t>
  </si>
  <si>
    <t>Gross SFT assets (with no recognition of netting), after adjusting for sale accounting transactions</t>
  </si>
  <si>
    <t>(Netted amounts of cash payables and cash receivables of gross SFT assets)</t>
  </si>
  <si>
    <t>CCR exposure for SFT assets</t>
  </si>
  <si>
    <t>Agent transaction exposures</t>
  </si>
  <si>
    <t>Total securities financing transactiona exposures</t>
  </si>
  <si>
    <t>Off-balance sheet exposure at gross notional amount</t>
  </si>
  <si>
    <t>(Adjustments for conversion to credit equivalent amounts)</t>
  </si>
  <si>
    <t>Off-balance sheet items</t>
  </si>
  <si>
    <t>Other off-balance exposures</t>
  </si>
  <si>
    <t>Capital and total exposures</t>
  </si>
  <si>
    <t>Total exposures</t>
  </si>
  <si>
    <t>Liquidity coverage ratio</t>
  </si>
  <si>
    <t>Total unweighted value (average)</t>
  </si>
  <si>
    <t>Total weighted value (average)</t>
  </si>
  <si>
    <t>High-quality liquid assets</t>
  </si>
  <si>
    <t>Total high quality liquid assets (HQLA)</t>
  </si>
  <si>
    <t>Cash outflows</t>
  </si>
  <si>
    <t>Retail deposits and depposits from small business customers, of which</t>
  </si>
  <si>
    <t>Stable deposits</t>
  </si>
  <si>
    <t>Less stable deposits</t>
  </si>
  <si>
    <t xml:space="preserve">Unsecured wholesale funding, of which </t>
  </si>
  <si>
    <t>Operational deposits (all counterparts) and deposits in network of cooperative banks</t>
  </si>
  <si>
    <t>Non-operational deposits (all counterparts)</t>
  </si>
  <si>
    <t>Unsecured debt</t>
  </si>
  <si>
    <t>Secured wholesale funding</t>
  </si>
  <si>
    <t>Additional requirements, of which</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</si>
  <si>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</si>
  <si>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</si>
  <si>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</si>
  <si>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</si>
  <si>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</si>
  <si>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t>
  </si>
  <si>
    <t>Cash inflows</t>
  </si>
  <si>
    <t>Inflows from fully performing exposures</t>
  </si>
  <si>
    <t>Other cash inflows</t>
  </si>
  <si>
    <t>Total cash inflows</t>
  </si>
  <si>
    <t>Secured lending (eg reverse repos)</t>
  </si>
  <si>
    <t>Total net cash outflows</t>
  </si>
  <si>
    <t>ASF item</t>
  </si>
  <si>
    <t>Capital:</t>
  </si>
  <si>
    <t>regulatory capital</t>
  </si>
  <si>
    <t>Other capital instruments</t>
  </si>
  <si>
    <t>Retail deposits and deposits from small business customers</t>
  </si>
  <si>
    <t>Wholesale funding:</t>
  </si>
  <si>
    <t>Operational deposits</t>
  </si>
  <si>
    <t>Other wholesale funding</t>
  </si>
  <si>
    <t>Liabilities with maturities interdependent assets</t>
  </si>
  <si>
    <t>Other liabilities:</t>
  </si>
  <si>
    <t>NSFR derivative liabilities</t>
  </si>
  <si>
    <t>All other liabilities and equity not included in the above categories</t>
  </si>
  <si>
    <t>Total ASF</t>
  </si>
  <si>
    <t>RSF item</t>
  </si>
  <si>
    <t>Total NSFR high-quality liquid assets (HQLA)</t>
  </si>
  <si>
    <t>Deposits held at other financial institutions for operational purposes</t>
  </si>
  <si>
    <t>Performing loans and securities:</t>
  </si>
  <si>
    <t>Performing loans to financial institutions secured by Level 1 HQLA</t>
  </si>
  <si>
    <t>Performing loans to financial institutions secured by non-Level 1 HQLA and unsecured performing loans to financial institutions</t>
  </si>
  <si>
    <t>Performing loans to non-financial corporate clients, loans to retail and small business customers, and loans to sovereigns, central banks and PSA's, of which:</t>
  </si>
  <si>
    <t>Performing residential motgages, of which</t>
  </si>
  <si>
    <t>Securities that are not in default and do not qualify as HQLA, including exchange traded equities</t>
  </si>
  <si>
    <t>Assets with matching interdependent liabilities</t>
  </si>
  <si>
    <t>Other assets:</t>
  </si>
  <si>
    <t>Physical traded commodities, including gold</t>
  </si>
  <si>
    <t>Assets posted as initial margin for derivative contracts and contributions to default funds of CCPs</t>
  </si>
  <si>
    <t>NSFR derivative assets</t>
  </si>
  <si>
    <t>NSFR derivative liabilities before deduction of variation margin posted</t>
  </si>
  <si>
    <t>Total RSF</t>
  </si>
  <si>
    <t>No maturity</t>
  </si>
  <si>
    <t>&lt; 6 months</t>
  </si>
  <si>
    <t>6 months to &lt;1yr</t>
  </si>
  <si>
    <t>≥ 1yr</t>
  </si>
  <si>
    <t>Weighted value</t>
  </si>
  <si>
    <t>Unweighted value by residual maturity</t>
  </si>
  <si>
    <t>Credit portfolio by principal customer group</t>
  </si>
  <si>
    <t>Defaulted loans and debt securities at the end of previous reporting period</t>
  </si>
  <si>
    <t>Loans and debt securities that have defaulted since the last reporting period</t>
  </si>
  <si>
    <t>Returned to non-defauklted status</t>
  </si>
  <si>
    <t>Amounts written off</t>
  </si>
  <si>
    <t>Other changes</t>
  </si>
  <si>
    <t>Defaulted loans and debt securities at the and of the reporting period</t>
  </si>
  <si>
    <t>Debt securities</t>
  </si>
  <si>
    <t>Of which defaulted</t>
  </si>
  <si>
    <t>Exposures unsecured: carrying amount</t>
  </si>
  <si>
    <t>Exposures secured by credit derivatives, of which: secured amount</t>
  </si>
  <si>
    <t>Exposures secured by credit derivatives</t>
  </si>
  <si>
    <t>Exposures secured by financial guarantees, of which: secured amount</t>
  </si>
  <si>
    <t>Exposures secured by financial guarantees</t>
  </si>
  <si>
    <t>Exposures secured by collateral</t>
  </si>
  <si>
    <t>Exposures secured by collateral, of which: secured amount</t>
  </si>
  <si>
    <t>Exposures before CCF anf CRM</t>
  </si>
  <si>
    <t>Exposures post-CCF and CRM</t>
  </si>
  <si>
    <t>RWA and RWA density</t>
  </si>
  <si>
    <t>On-balance sheet amount</t>
  </si>
  <si>
    <t>Off-balance sheet amount</t>
  </si>
  <si>
    <t>Sovereigns and their central banks</t>
  </si>
  <si>
    <t>Non-central government public sector entities</t>
  </si>
  <si>
    <t>Multilateral development banks</t>
  </si>
  <si>
    <t xml:space="preserve">Banks </t>
  </si>
  <si>
    <t>Securities firms</t>
  </si>
  <si>
    <t>Regulatory retail portfolios</t>
  </si>
  <si>
    <t>Secured by residential property</t>
  </si>
  <si>
    <t>Secured by commercial real estate</t>
  </si>
  <si>
    <t>Past-due loans</t>
  </si>
  <si>
    <t>Higher-risk category</t>
  </si>
  <si>
    <t>0%</t>
  </si>
  <si>
    <t>10%</t>
  </si>
  <si>
    <t>20%</t>
  </si>
  <si>
    <t>35%</t>
  </si>
  <si>
    <t>50%</t>
  </si>
  <si>
    <t>75%</t>
  </si>
  <si>
    <t>100%</t>
  </si>
  <si>
    <t>150%</t>
  </si>
  <si>
    <t>Others</t>
  </si>
  <si>
    <t>Total credit exposures amount (post-CCF and post-CRM)</t>
  </si>
  <si>
    <t>Potential future exposure</t>
  </si>
  <si>
    <t>EEPE</t>
  </si>
  <si>
    <t>EAD post-CRM</t>
  </si>
  <si>
    <t>(i) VaR component (including the 3x multiplier)</t>
  </si>
  <si>
    <t>(ii) Stressed VaR component (including 3x multiplier)</t>
  </si>
  <si>
    <t>All portfolios subject to the Standardised CVA capital charge</t>
  </si>
  <si>
    <t>Total subject to the CVA capital charge</t>
  </si>
  <si>
    <t>Segregated</t>
  </si>
  <si>
    <t>Unsegregated</t>
  </si>
  <si>
    <t>Fair value of collateral received</t>
  </si>
  <si>
    <t>Fair value of posted collateral</t>
  </si>
  <si>
    <t>Collateral used in terivative transactions</t>
  </si>
  <si>
    <t>Collateral used in STF's</t>
  </si>
  <si>
    <t>Protection bought</t>
  </si>
  <si>
    <t>Protection sold</t>
  </si>
  <si>
    <t>Notionals</t>
  </si>
  <si>
    <t>Single-name credit defauls swaps</t>
  </si>
  <si>
    <t>Index credit default swaps</t>
  </si>
  <si>
    <t>Total return swaps</t>
  </si>
  <si>
    <t>Credit options</t>
  </si>
  <si>
    <t>Other credit derivatives</t>
  </si>
  <si>
    <t>Total notionals</t>
  </si>
  <si>
    <t>Fair values</t>
  </si>
  <si>
    <t>Positive fair value (asset)</t>
  </si>
  <si>
    <t>Negative fair value (liability)</t>
  </si>
  <si>
    <t>EAD (post-CRM)</t>
  </si>
  <si>
    <t>Exposures to QCCPs (total)</t>
  </si>
  <si>
    <t>Exposures for trades at QCCPs (excluding initial margin and default fund contributions); of which</t>
  </si>
  <si>
    <t>(i) OTC derivatives</t>
  </si>
  <si>
    <t>(ii) Exchange-traded derivatives</t>
  </si>
  <si>
    <t>(iii) Securities financing transactions</t>
  </si>
  <si>
    <t>(iv)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</si>
  <si>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</si>
  <si>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</si>
  <si>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</si>
  <si>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</si>
  <si>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</si>
  <si>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</si>
  <si>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General interest rate risk</t>
  </si>
  <si>
    <t>Credit spread risk</t>
  </si>
  <si>
    <t>Equity risk</t>
  </si>
  <si>
    <t>Foreign exchange risk</t>
  </si>
  <si>
    <t>Default risk</t>
  </si>
  <si>
    <t>Non-securitisations</t>
  </si>
  <si>
    <t>Delta</t>
  </si>
  <si>
    <t>Vega</t>
  </si>
  <si>
    <t>Curvature</t>
  </si>
  <si>
    <t>Capital charge in SA</t>
  </si>
  <si>
    <t>Securitisations (non-correlation trading portfolio)</t>
  </si>
  <si>
    <t>Correlation trading portfolio</t>
  </si>
  <si>
    <t>Residual risk add-on</t>
  </si>
  <si>
    <t xml:space="preserve">Interest </t>
  </si>
  <si>
    <t>Of which Interest income</t>
  </si>
  <si>
    <t>Of which Interest expense</t>
  </si>
  <si>
    <t>Of which Dividend income</t>
  </si>
  <si>
    <t>Of which Fee income</t>
  </si>
  <si>
    <t>Of which Fee expense</t>
  </si>
  <si>
    <t>Of which Other operating expense</t>
  </si>
  <si>
    <t>Of which Other operating income</t>
  </si>
  <si>
    <t>Financial</t>
  </si>
  <si>
    <t>Of which Net P&amp;L on Trading Book</t>
  </si>
  <si>
    <t>Of which Net P&amp;L on Banking Book</t>
  </si>
  <si>
    <t>Number of losses exceeding 1m €</t>
  </si>
  <si>
    <t>Total amount of losses exceeding 1m €</t>
  </si>
  <si>
    <t>Total of 5 largest losses</t>
  </si>
  <si>
    <t>Development in capital adequacy and capital requirement, LHV Group</t>
  </si>
  <si>
    <t>Disclosure of main features of regulatory capital instruments as at 31 December 2016, LHV Group</t>
  </si>
  <si>
    <t>Subordinated loan capital and perpetual subordinated loan capital securities, LHV Group</t>
  </si>
  <si>
    <t>Net Stable Funding Ratio, LHV Group</t>
  </si>
  <si>
    <t>Credit portfolio, by principal customer groups, LHV Group</t>
  </si>
  <si>
    <t>Overview of the geographical distribution of private sector credit exposure, LHV Group</t>
  </si>
  <si>
    <t>Commitments by exposure class, exposure type and residual maturity, LHV Group</t>
  </si>
  <si>
    <t>Impaired loans and guarantees by principal customer groups and geografical location, LHV Group</t>
  </si>
  <si>
    <t>Changes in stock of defaulted loans and debt securities, LHV Group</t>
  </si>
  <si>
    <t>Credit risk mitigation, LHV Group</t>
  </si>
  <si>
    <t>Credit risk under standard approach - credit risk exposure and Credit Risk Mitigation (CRM) effects, LHV Group</t>
  </si>
  <si>
    <t>Standaridised approach - exposures by asset classes and risk weights, LHV Group</t>
  </si>
  <si>
    <t>Analysis of counterparty credit risk (CCR) exposures by approach, LHV Group</t>
  </si>
  <si>
    <t>Credit valuation adjustment (CVA) capital charge, LHV Group</t>
  </si>
  <si>
    <t>Standaridised approach -CCR exposures by regulatory portfolio and risk weights, LHV Group</t>
  </si>
  <si>
    <t>Credit derivatives exposures, LHV Group</t>
  </si>
  <si>
    <t>Market risk under standaridised approach, LHV Group</t>
  </si>
  <si>
    <t>Operational risk, LHV Group</t>
  </si>
  <si>
    <t>Operational risk, breakdown of the capital charge components, LHV Group</t>
  </si>
  <si>
    <t>Operational risk, breakdown of historical losses, LHV Group</t>
  </si>
  <si>
    <t>Composition of collateral for CCR exposure, LHV Group</t>
  </si>
  <si>
    <t>Madis Toomsalu</t>
  </si>
  <si>
    <t>Madis Toomsalu, CEO</t>
  </si>
  <si>
    <t>madis.toomsalu@lhv.ee</t>
  </si>
  <si>
    <t>Risk-Weighted assets and capital requirements under Pillar 1 for LHV Pank AS, LHV Group</t>
  </si>
  <si>
    <t>Capital adequacy, LHV Pank AS, LHV Group</t>
  </si>
  <si>
    <t>Finland</t>
  </si>
  <si>
    <t>Netherlands</t>
  </si>
  <si>
    <t>Germany</t>
  </si>
  <si>
    <t>Other EU</t>
  </si>
  <si>
    <t>USA</t>
  </si>
  <si>
    <t>Other</t>
  </si>
  <si>
    <t>Agriculture, forestry and fishing</t>
  </si>
  <si>
    <t>Mining and quarrying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</si>
  <si>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</si>
  <si>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</si>
  <si>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</si>
  <si>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</si>
  <si>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</si>
  <si>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</si>
  <si>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</si>
  <si>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</si>
  <si>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</si>
  <si>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</si>
  <si>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defence, compulsory social security</t>
  </si>
  <si>
    <t>Education</t>
  </si>
  <si>
    <t>Human health services and social work activities</t>
  </si>
  <si>
    <t>Arts, entertainment and recreation</t>
  </si>
  <si>
    <t>Other services</t>
  </si>
  <si>
    <t>Financial and insurance activities</t>
  </si>
  <si>
    <t xml:space="preserve">      Of which equity positions in banking book under market-based approach</t>
  </si>
  <si>
    <t xml:space="preserve">      Of which equity positions in funds - look-through approach</t>
  </si>
  <si>
    <t xml:space="preserve">      Of which equity positions in funds - mandate-based approach</t>
  </si>
  <si>
    <t xml:space="preserve">      Of which equity positions in funds - fall-back approach</t>
  </si>
  <si>
    <t>Credit Valuation Adjustment (CVA)</t>
  </si>
  <si>
    <t>Specification of risk-weighted assets  and capital requirements, LHV Group AS</t>
  </si>
  <si>
    <t xml:space="preserve">LHV Group AS </t>
  </si>
  <si>
    <t>Exposure determined under Original Exposure Method</t>
  </si>
  <si>
    <t>Derogation for SFTs: Counterparty credit risk exposure</t>
  </si>
  <si>
    <t>Exempted CCP leg of client-cleared SFT exposure</t>
  </si>
  <si>
    <t>Notional</t>
  </si>
  <si>
    <t>Replacement
cost/current
market value</t>
  </si>
  <si>
    <t>Multiplier</t>
  </si>
  <si>
    <t>Mark-to-market</t>
  </si>
  <si>
    <t>Original exposure</t>
  </si>
  <si>
    <t>IMM (for derivatives and SFTs)</t>
  </si>
  <si>
    <t>Exposure value</t>
  </si>
  <si>
    <t>RWAs</t>
  </si>
  <si>
    <t>Total portfolios subject to the advanced method</t>
  </si>
  <si>
    <t>Based on the original exposure method</t>
  </si>
  <si>
    <t>2019</t>
  </si>
  <si>
    <t>EUR loan 2024</t>
  </si>
  <si>
    <t>EUR loan 2025</t>
  </si>
  <si>
    <t>AS LHV Group</t>
  </si>
  <si>
    <t>EE3100073644 </t>
  </si>
  <si>
    <t>EE3300110550</t>
  </si>
  <si>
    <t>EE3300110741</t>
  </si>
  <si>
    <t>8. Amount recognised in regulatory capital (in EUR million as at 31 December 2016)</t>
  </si>
  <si>
    <t>EUR 15.9</t>
  </si>
  <si>
    <t>EUR 15</t>
  </si>
  <si>
    <t>20 June 2014</t>
  </si>
  <si>
    <t>29 October 2015</t>
  </si>
  <si>
    <t>20 June 2024</t>
  </si>
  <si>
    <t>29 October 2025</t>
  </si>
  <si>
    <t>20 June 2019. Call at par</t>
  </si>
  <si>
    <t>29 October 2020.  Call at par</t>
  </si>
  <si>
    <t>7.25%. Thereafter: 7.25%</t>
  </si>
  <si>
    <t>6.50%. Thereafter: 6.50%</t>
  </si>
  <si>
    <t>unsubordinated recognised claims</t>
  </si>
  <si>
    <t>With a risk weight of less than or equal to 35% under Basel II Standard Approach for credit risk</t>
  </si>
  <si>
    <t>All other assets not included in the above categories 1)</t>
  </si>
  <si>
    <t>1) includes off-balance sheet items 125 mEUR, e.g irrevocable and conditionally revocable credit and liquidity facilities to any clients</t>
  </si>
  <si>
    <t>Cash - domestic currency</t>
  </si>
  <si>
    <t>Cash - other currency</t>
  </si>
  <si>
    <t>Domestic sovereign debt</t>
  </si>
  <si>
    <t>Other sovereign debt</t>
  </si>
  <si>
    <t>Government agency debt</t>
  </si>
  <si>
    <t>Corporate bonds</t>
  </si>
  <si>
    <t>Equity securities</t>
  </si>
  <si>
    <t>Other collateral</t>
  </si>
  <si>
    <t>Net lending to customers, incl interest payments</t>
  </si>
  <si>
    <t>Capital conservation buffer requirement (%)</t>
  </si>
  <si>
    <t>Systemic risk buffer requirement (%)</t>
  </si>
  <si>
    <t>OWN FUNDS</t>
  </si>
  <si>
    <t xml:space="preserve">  TIER 1 CAPITAL</t>
  </si>
  <si>
    <t xml:space="preserve">   COMMON EQUITY TIER 1 CAPITAL</t>
  </si>
  <si>
    <t xml:space="preserve">    Capital instruments eligible as CET1 Capital</t>
  </si>
  <si>
    <t xml:space="preserve">     Paid up capital instruments </t>
  </si>
  <si>
    <t xml:space="preserve">     Share premium</t>
  </si>
  <si>
    <t xml:space="preserve">    Retained earnings</t>
  </si>
  <si>
    <t xml:space="preserve">     Previous years retained earnings</t>
  </si>
  <si>
    <t xml:space="preserve">     Profit or loss eligible</t>
  </si>
  <si>
    <t xml:space="preserve">      Profit or loss attributable to owners of the parent</t>
  </si>
  <si>
    <t xml:space="preserve">     (-) Part of interim or year-end profit not eligible</t>
  </si>
  <si>
    <t xml:space="preserve">    Other reserves</t>
  </si>
  <si>
    <t xml:space="preserve">    (-) Other intangible assets</t>
  </si>
  <si>
    <t xml:space="preserve">  TIER 2 CAPITAL</t>
  </si>
  <si>
    <t xml:space="preserve">   Capital instruments and subordinated loans eligible as T2 Capital</t>
  </si>
  <si>
    <t>CET1 Capital ratio</t>
  </si>
  <si>
    <t>T1 Capital ratio</t>
  </si>
  <si>
    <t>Total capital ratio</t>
  </si>
  <si>
    <t xml:space="preserve">   Public sector entities </t>
  </si>
  <si>
    <t xml:space="preserve">   Exposures if default</t>
  </si>
  <si>
    <t xml:space="preserve">   Collective investments undertakings (CIU)</t>
  </si>
  <si>
    <t>Total risk-weighted volume</t>
  </si>
  <si>
    <t>E-mail Investor Relations: madis.toomsalu@lhv.ee</t>
  </si>
  <si>
    <t>Non-eligible capital</t>
  </si>
  <si>
    <t>Meelis Paakspuu, CFO</t>
  </si>
  <si>
    <t>Reconciliation of regulatory capital to balance sheet</t>
  </si>
  <si>
    <t>Exposures to central counterparties, LHV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</si>
</sst>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73">
    <numFmt numFmtId="43" formatCode="_-* #,##0.00\ _k_r_-;\-* #,##0.00\ _k_r_-;_-* &quot;-&quot;??\ _k_r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 * #,##0.00_ ;_ * \-#,##0.00_ ;_ * &quot;-&quot;??_ ;_ @_ "/>
    <numFmt numFmtId="169" formatCode="_(* #,##0_);_(* \(#,##0\);_(* &quot;0&quot;_);_(@_)"/>
    <numFmt numFmtId="170" formatCode="_(* #,##0_);_(* \(#,##0\);_(* &quot;-&quot;??_);_(@_)"/>
    <numFmt numFmtId="171" formatCode="_ * #,##0_ ;_ * \-#,##0_ ;_ * &quot;-&quot;??_ ;_ @_ "/>
    <numFmt numFmtId="172" formatCode="_(* #,##0_);_(* \(#,##0\);_(* &quot;-&quot;_);_(@_)"/>
    <numFmt numFmtId="173" formatCode="_(* #,##0.00_);_(* \(#,##0.00\);_(* &quot;-&quot;??_);_(@_)"/>
    <numFmt numFmtId="174" formatCode="#,##0.0_);\(#,##0.0\)"/>
    <numFmt numFmtId="175" formatCode="&quot;£&quot;_(#,##0.00_);&quot;£&quot;\(#,##0.00\)"/>
    <numFmt numFmtId="176" formatCode="#,##0.0_)\x;\(#,##0.0\)\x"/>
    <numFmt numFmtId="177" formatCode="#,##0.0_)_x;\(#,##0.0\)_x"/>
    <numFmt numFmtId="178" formatCode="0.0_)\%;\(0.0\)\%"/>
    <numFmt numFmtId="179" formatCode="#,##0.0_)_%;\(#,##0.0\)_%"/>
    <numFmt numFmtId="180" formatCode="#,##0;\(#,##0\)"/>
    <numFmt numFmtId="181" formatCode="0\A"/>
    <numFmt numFmtId="182" formatCode="###0.0;\(###0.0\)"/>
    <numFmt numFmtId="183" formatCode="_-* #,##0.00_-;\-* #,##0.00_-;_-* &quot;-&quot;??_-;_-@_-"/>
    <numFmt numFmtId="184" formatCode="m/d/yy\ h:mm"/>
    <numFmt numFmtId="185" formatCode="dd/mm/yyyy;@"/>
    <numFmt numFmtId="186" formatCode="###0;\(###0\)"/>
    <numFmt numFmtId="187" formatCode="\$0.00;\(\$0.00\)"/>
    <numFmt numFmtId="188" formatCode="_-* #,##0.00\ [$€-1]_-;\-* #,##0.00\ [$€-1]_-;_-* &quot;-&quot;??\ [$€-1]_-"/>
    <numFmt numFmtId="189" formatCode="0.0&quot;  &quot;"/>
    <numFmt numFmtId="190" formatCode="_-* #,##0_-;\(#,##0\);_-* &quot;–&quot;_-;_-@_-"/>
    <numFmt numFmtId="191" formatCode="###0.0&quot;x&quot;;\(###0.0\)&quot;x&quot;"/>
    <numFmt numFmtId="192" formatCode="###0.0_x;\(###0.0\)_x"/>
    <numFmt numFmtId="193" formatCode="0.00%;\(0.00\)%"/>
    <numFmt numFmtId="194" formatCode="0.0"/>
    <numFmt numFmtId="195" formatCode="mmm\ dd\,\ yyyy"/>
    <numFmt numFmtId="196" formatCode="mmm\-yyyy"/>
    <numFmt numFmtId="197" formatCode="yyyy"/>
    <numFmt numFmtId="198" formatCode="&quot;£&quot;\ #,##0.00_);[Red]\(&quot;£&quot;\ #,##0.00\)"/>
    <numFmt numFmtId="199" formatCode="#,##0;\(#,##0\);\–;@"/>
    <numFmt numFmtId="200" formatCode="_(* #,##0_);_(* \(#,##0\);_(* &quot;&quot;_);_(@_)"/>
    <numFmt numFmtId="201" formatCode="0.0\ %"/>
    <numFmt numFmtId="202" formatCode="0.00_);\(0.00\);&quot;&quot;"/>
    <numFmt numFmtId="203" formatCode="_(* #,##0_);_(* \(#,##0\);_(* &quot;0&quot;_)"/>
    <numFmt numFmtId="204" formatCode="@_)"/>
    <numFmt numFmtId="205" formatCode="#,##0_);\(#,##0\);&quot;&quot;\ "/>
    <numFmt numFmtId="206" formatCode="#,##0_);\(#,##0\);&quot;&quot;"/>
    <numFmt numFmtId="207" formatCode="#,##0.0_);\(#,##0.0\);&quot;&quot;\ "/>
    <numFmt numFmtId="208" formatCode="[$-809]d\ mmmm\ yyyy;@"/>
    <numFmt numFmtId="209" formatCode="_-* #,##0.00_-;\-* #,##0.00_-;_-* \-??_-;_-@_-"/>
    <numFmt numFmtId="210" formatCode="_-&quot;£&quot;* #,##0.00_-;\-&quot;£&quot;* #,##0.00_-;_-&quot;£&quot;* &quot;-&quot;??_-;_-@_-"/>
    <numFmt numFmtId="211" formatCode="_(&quot;kr&quot;* #,##0.00_);_(&quot;kr&quot;* \(#,##0.00\);_(&quot;kr&quot;* &quot;-&quot;??_);_(@_)"/>
    <numFmt numFmtId="212" formatCode="_(&quot;kr&quot;* #,##0_);_(&quot;kr&quot;* \(#,##0\);_(&quot;kr&quot;* &quot;-&quot;_);_(@_)"/>
    <numFmt numFmtId="213" formatCode="_(* #,##0.0_);_(* \(#,##0.0\);_(* &quot;-&quot;?_);@_)"/>
    <numFmt numFmtId="214" formatCode="0.0%"/>
    <numFmt numFmtId="215" formatCode="_(* #,##0.0_);_(* \(#,##0.00\);_(* &quot;-&quot;??_);_(@_)"/>
    <numFmt numFmtId="216" formatCode="General_)"/>
    <numFmt numFmtId="217" formatCode="0.000"/>
    <numFmt numFmtId="218" formatCode="&quot;fl&quot;#,##0_);\(&quot;fl&quot;#,##0\)"/>
    <numFmt numFmtId="219" formatCode="&quot;fl&quot;#,##0_);[Red]\(&quot;fl&quot;#,##0\)"/>
    <numFmt numFmtId="220" formatCode="&quot;fl&quot;#,##0.00_);\(&quot;fl&quot;#,##0.00\)"/>
    <numFmt numFmtId="221" formatCode="_-* #,##0.00\ _L_t_-;\-* #,##0.00\ _L_t_-;_-* &quot;-&quot;??\ _L_t_-;_-@_-"/>
    <numFmt numFmtId="222" formatCode="_-&quot;$&quot;* #,##0.00_-;\-&quot;$&quot;* #,##0.00_-;_-&quot;$&quot;* &quot;-&quot;??_-;_-@_-"/>
    <numFmt numFmtId="223" formatCode="_-&quot;$&quot;* #,##0_-;\-&quot;$&quot;* #,##0_-;_-&quot;$&quot;* &quot;-&quot;_-;_-@_-"/>
    <numFmt numFmtId="224" formatCode="\_x0000_\_x0000__ * #,##0.00_ ;_ * \-#,##0.00_ ;_ * &quot;-&quot;??_ ;_ @"/>
    <numFmt numFmtId="225" formatCode="\_x0000_\_x0000__ &quot;kr&quot;\ * #,##0_ ;_ &quot;kr&quot;\ * \-#,##0_ ;_ &quot;kr&quot;\ * &quot;-&quot;_ ;_ @"/>
    <numFmt numFmtId="226" formatCode="\_x0000_\_x0000__ &quot;kr&quot;\ * #,##0.00_ ;_ &quot;kr&quot;\ * \-#,##0.00_ ;_ &quot;kr&quot;\ * &quot;-&quot;??_ ;_ @"/>
    <numFmt numFmtId="227" formatCode="\_x0000_\_x0000__(* #,##0.00_);_(* \(#,##0.00\);_(* &quot;-&quot;??_);_(@"/>
    <numFmt numFmtId="228" formatCode="_ * #,##0.0,,"/>
    <numFmt numFmtId="229" formatCode="#,##0.0"/>
    <numFmt numFmtId="230" formatCode="_ * #,##0.0_ ;_ * \-#,##0.0_ ;_ * &quot;-&quot;??_ ;_ @_ "/>
    <numFmt numFmtId="231" formatCode="##,##0_);\(##,##0\);&quot;&quot;\ "/>
    <numFmt numFmtId="232" formatCode="#,##0.0_);\(#,##0.0\);&quot;&quot;"/>
    <numFmt numFmtId="233" formatCode="_(* #,##0.0_);_(* \(#,##0.0\);_(* &quot;0&quot;_);_(@_)"/>
    <numFmt numFmtId="234" formatCode="_(* #,##0.0_);_(* \(#,##0.0\);_(* &quot;-&quot;_);_(@_)"/>
    <numFmt numFmtId="235" formatCode="#,##0.00_);\(#,##0.00\);&quot;&quot;\ "/>
  </numFmts>
  <fonts count="169">
    <font>
      <sz val="11"/>
      <color theme="1"/>
      <name val="Arial"/>
      <family val="2"/>
    </font>
    <font>
      <sz val="10"/>
      <name val="Arial"/>
      <family val="2"/>
    </font>
    <font>
      <sz val="11"/>
      <color theme="1"/>
      <name val="Arial"/>
      <family val="2"/>
      <scheme val="minor"/>
    </font>
    <font>
      <sz val="9"/>
      <color theme="1"/>
      <name val="Arial"/>
      <family val="2"/>
    </font>
    <font>
      <sz val="11"/>
      <color indexed="8"/>
      <name val="Calibri"/>
      <family val="2"/>
    </font>
    <font>
      <sz val="10"/>
      <name val="MS Sans Serif"/>
      <family val="2"/>
    </font>
    <font>
      <u val="single"/>
      <sz val="10"/>
      <color indexed="12"/>
      <name val="Arial"/>
      <family val="2"/>
    </font>
    <font>
      <sz val="7.5"/>
      <name val="Arial"/>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7"/>
      <name val="Arial"/>
      <family val="2"/>
    </font>
    <font>
      <sz val="8"/>
      <name val="Arial"/>
      <family val="2"/>
    </font>
    <font>
      <b/>
      <sz val="8"/>
      <name val="Arial"/>
      <family val="2"/>
    </font>
    <font>
      <sz val="9"/>
      <name val="Arial"/>
      <family val="2"/>
    </font>
    <font>
      <b/>
      <sz val="15"/>
      <color indexed="62"/>
      <name val="Calibri"/>
      <family val="2"/>
    </font>
    <font>
      <b/>
      <sz val="13"/>
      <color indexed="62"/>
      <name val="Calibri"/>
      <family val="2"/>
    </font>
    <font>
      <b/>
      <sz val="11"/>
      <color indexed="62"/>
      <name val="Calibri"/>
      <family val="2"/>
    </font>
    <font>
      <sz val="9"/>
      <color indexed="8"/>
      <name val="Times New Roman"/>
      <family val="1"/>
    </font>
    <font>
      <b/>
      <sz val="10"/>
      <color indexed="8"/>
      <name val="Times New Roman"/>
      <family val="1"/>
    </font>
    <font>
      <sz val="11"/>
      <color indexed="36"/>
      <name val="Calibri"/>
      <family val="2"/>
    </font>
    <font>
      <sz val="9"/>
      <color indexed="9"/>
      <name val="Times New Roman"/>
      <family val="1"/>
    </font>
    <font>
      <sz val="10"/>
      <color indexed="22"/>
      <name val="Arial"/>
      <family val="2"/>
    </font>
    <font>
      <b/>
      <sz val="24"/>
      <name val="Times New Roman"/>
      <family val="1"/>
    </font>
    <font>
      <sz val="9"/>
      <color indexed="8"/>
      <name val="Arial"/>
      <family val="2"/>
    </font>
    <font>
      <sz val="9"/>
      <name val="Times New Roman"/>
      <family val="1"/>
    </font>
    <font>
      <sz val="10"/>
      <name val="Times New Roman Baltic"/>
      <family val="2"/>
    </font>
    <font>
      <sz val="10"/>
      <color indexed="8"/>
      <name val="Arial"/>
      <family val="2"/>
    </font>
    <font>
      <sz val="8"/>
      <color indexed="8"/>
      <name val="Arial"/>
      <family val="2"/>
    </font>
    <font>
      <u val="single"/>
      <sz val="10.1"/>
      <color indexed="36"/>
      <name val="Arial"/>
      <family val="2"/>
    </font>
    <font>
      <b/>
      <sz val="20"/>
      <color indexed="57"/>
      <name val="Times New Roman"/>
      <family val="1"/>
    </font>
    <font>
      <b/>
      <sz val="12"/>
      <color indexed="8"/>
      <name val="Arial"/>
      <family val="2"/>
    </font>
    <font>
      <b/>
      <sz val="8.5"/>
      <color indexed="17"/>
      <name val="Arial"/>
      <family val="2"/>
    </font>
    <font>
      <b/>
      <sz val="7"/>
      <color indexed="17"/>
      <name val="Arial"/>
      <family val="2"/>
    </font>
    <font>
      <sz val="8.5"/>
      <color indexed="8"/>
      <name val="Arial"/>
      <family val="2"/>
    </font>
    <font>
      <b/>
      <sz val="12"/>
      <name val="Arial"/>
      <family val="2"/>
    </font>
    <font>
      <u val="single"/>
      <sz val="8"/>
      <color indexed="12"/>
      <name val="Arial"/>
      <family val="2"/>
    </font>
    <font>
      <u val="single"/>
      <sz val="10.1"/>
      <color indexed="12"/>
      <name val="Arial"/>
      <family val="2"/>
    </font>
    <font>
      <b/>
      <sz val="14"/>
      <name val="Arial"/>
      <family val="2"/>
    </font>
    <font>
      <sz val="11"/>
      <color indexed="19"/>
      <name val="Calibri"/>
      <family val="2"/>
    </font>
    <font>
      <b/>
      <sz val="10"/>
      <name val="Arial"/>
      <family val="2"/>
    </font>
    <font>
      <sz val="9"/>
      <name val="Verdana"/>
      <family val="2"/>
    </font>
    <font>
      <i/>
      <sz val="10"/>
      <name val="Helv"/>
      <family val="2"/>
    </font>
    <font>
      <b/>
      <sz val="14"/>
      <name val="Times New Roman"/>
      <family val="1"/>
    </font>
    <font>
      <b/>
      <sz val="18"/>
      <color indexed="62"/>
      <name val="Cambria"/>
      <family val="2"/>
    </font>
    <font>
      <sz val="12"/>
      <name val="Helvetica"/>
      <family val="2"/>
    </font>
    <font>
      <sz val="9"/>
      <color indexed="8"/>
      <name val="Verdana"/>
      <family val="2"/>
    </font>
    <font>
      <b/>
      <sz val="11"/>
      <color indexed="10"/>
      <name val="Calibri"/>
      <family val="2"/>
    </font>
    <font>
      <b/>
      <sz val="8"/>
      <name val="HelveticaNeue Condensed"/>
      <family val="2"/>
    </font>
    <font>
      <sz val="8"/>
      <name val="HelveticaNeue LightCond"/>
      <family val="2"/>
    </font>
    <font>
      <b/>
      <sz val="7"/>
      <name val="HelveticaNeue Condensed"/>
      <family val="2"/>
    </font>
    <font>
      <b/>
      <sz val="9"/>
      <name val="Times New Roman"/>
      <family val="1"/>
    </font>
    <font>
      <b/>
      <sz val="11"/>
      <name val="Times New Roman"/>
      <family val="1"/>
    </font>
    <font>
      <b/>
      <sz val="8.5"/>
      <color indexed="8"/>
      <name val="Arial"/>
      <family val="2"/>
    </font>
    <font>
      <b/>
      <sz val="10"/>
      <name val="Times New Roman"/>
      <family val="1"/>
    </font>
    <font>
      <sz val="8"/>
      <color indexed="9"/>
      <name val="Arial"/>
      <family val="2"/>
    </font>
    <font>
      <sz val="8"/>
      <color indexed="22"/>
      <name val="Arial"/>
      <family val="2"/>
    </font>
    <font>
      <vertAlign val="superscript"/>
      <sz val="8"/>
      <name val="Arial"/>
      <family val="2"/>
    </font>
    <font>
      <b/>
      <sz val="9"/>
      <name val="Arial"/>
      <family val="2"/>
    </font>
    <font>
      <b/>
      <sz val="7.5"/>
      <name val="Arial"/>
      <family val="2"/>
    </font>
    <font>
      <sz val="11"/>
      <color indexed="63"/>
      <name val="Arial"/>
      <family val="2"/>
    </font>
    <font>
      <sz val="9"/>
      <color indexed="63"/>
      <name val="Arial"/>
      <family val="2"/>
    </font>
    <font>
      <sz val="10"/>
      <color indexed="63"/>
      <name val="Arial"/>
      <family val="2"/>
    </font>
    <font>
      <b/>
      <u val="single"/>
      <sz val="8"/>
      <name val="Arial"/>
      <family val="2"/>
    </font>
    <font>
      <b/>
      <sz val="10"/>
      <color indexed="63"/>
      <name val="Arial"/>
      <family val="2"/>
    </font>
    <font>
      <sz val="8"/>
      <name val="Times"/>
      <family val="2"/>
    </font>
    <font>
      <b/>
      <sz val="12"/>
      <name val="Helv"/>
      <family val="2"/>
    </font>
    <font>
      <sz val="10"/>
      <name val="Verdana"/>
      <family val="2"/>
    </font>
    <font>
      <b/>
      <sz val="9"/>
      <name val="Helv"/>
      <family val="2"/>
    </font>
    <font>
      <sz val="9"/>
      <name val="Helv"/>
      <family val="2"/>
    </font>
    <font>
      <sz val="11"/>
      <name val="Arial"/>
      <family val="2"/>
    </font>
    <font>
      <b/>
      <sz val="10"/>
      <name val="Helv"/>
      <family val="2"/>
    </font>
    <font>
      <sz val="11"/>
      <name val="Helv"/>
      <family val="2"/>
    </font>
    <font>
      <u val="single"/>
      <sz val="8"/>
      <name val="Arial"/>
      <family val="2"/>
    </font>
    <font>
      <b/>
      <sz val="10"/>
      <color indexed="21"/>
      <name val="Arial"/>
      <family val="2"/>
    </font>
    <font>
      <b/>
      <u val="single"/>
      <sz val="12"/>
      <color indexed="21"/>
      <name val="Arial"/>
      <family val="2"/>
    </font>
    <font>
      <sz val="10"/>
      <color indexed="9"/>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u val="single"/>
      <sz val="9"/>
      <color theme="10"/>
      <name val="Arial"/>
      <family val="2"/>
    </font>
    <font>
      <sz val="9"/>
      <color rgb="FF3F3F76"/>
      <name val="Arial"/>
      <family val="2"/>
    </font>
    <font>
      <sz val="9"/>
      <color rgb="FFFA7D00"/>
      <name val="Arial"/>
      <family val="2"/>
    </font>
    <font>
      <sz val="9"/>
      <color rgb="FF9C6500"/>
      <name val="Arial"/>
      <family val="2"/>
    </font>
    <font>
      <sz val="8"/>
      <color theme="1"/>
      <name val="Arial"/>
      <family val="2"/>
    </font>
    <font>
      <b/>
      <sz val="9"/>
      <color rgb="FF3F3F3F"/>
      <name val="Arial"/>
      <family val="2"/>
    </font>
    <font>
      <b/>
      <sz val="18"/>
      <color theme="3"/>
      <name val="Arial"/>
      <family val="2"/>
    </font>
    <font>
      <b/>
      <sz val="9"/>
      <color theme="1"/>
      <name val="Arial"/>
      <family val="2"/>
    </font>
    <font>
      <sz val="9"/>
      <color rgb="FFFF0000"/>
      <name val="Arial"/>
      <family val="2"/>
    </font>
    <font>
      <sz val="9"/>
      <color theme="1"/>
      <name val="Arial"/>
      <family val="2"/>
      <scheme val="minor"/>
    </font>
    <font>
      <u val="single"/>
      <sz val="10"/>
      <name val="Arial"/>
      <family val="2"/>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color indexed="20"/>
      <name val="Arial"/>
      <family val="2"/>
    </font>
    <font>
      <b/>
      <sz val="10"/>
      <color indexed="52"/>
      <name val="Arial"/>
      <family val="2"/>
    </font>
    <font>
      <sz val="11"/>
      <color theme="9" tint="-0.24922999739646912"/>
      <name val="Arial"/>
      <family val="2"/>
      <scheme val="minor"/>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theme="10"/>
      <name val="Arial"/>
      <family val="2"/>
      <scheme val="minor"/>
    </font>
    <font>
      <sz val="10"/>
      <color indexed="62"/>
      <name val="Arial"/>
      <family val="2"/>
    </font>
    <font>
      <sz val="10"/>
      <name val="Times New Roman"/>
      <family val="1"/>
    </font>
    <font>
      <u val="single"/>
      <sz val="6.5"/>
      <color indexed="12"/>
      <name val="Arial"/>
      <family val="2"/>
    </font>
    <font>
      <sz val="10"/>
      <color indexed="52"/>
      <name val="Arial"/>
      <family val="2"/>
    </font>
    <font>
      <sz val="10"/>
      <color indexed="60"/>
      <name val="Arial"/>
      <family val="2"/>
    </font>
    <font>
      <b/>
      <sz val="11"/>
      <color rgb="FF00B050"/>
      <name val="Arial"/>
      <family val="2"/>
      <scheme val="minor"/>
    </font>
    <font>
      <b/>
      <sz val="10"/>
      <color indexed="8"/>
      <name val="Arial"/>
      <family val="2"/>
    </font>
    <font>
      <sz val="10"/>
      <color indexed="10"/>
      <name val="Arial"/>
      <family val="2"/>
    </font>
    <font>
      <sz val="8"/>
      <color indexed="63"/>
      <name val="Arial"/>
      <family val="2"/>
    </font>
    <font>
      <b/>
      <sz val="8"/>
      <color rgb="FF007272"/>
      <name val="Arial"/>
      <family val="2"/>
    </font>
    <font>
      <b/>
      <sz val="8"/>
      <color theme="1"/>
      <name val="Arial"/>
      <family val="2"/>
    </font>
    <font>
      <b/>
      <sz val="8"/>
      <color indexed="24"/>
      <name val="Arial"/>
      <family val="2"/>
    </font>
    <font>
      <b/>
      <sz val="9"/>
      <color indexed="24"/>
      <name val="Arial"/>
      <family val="2"/>
    </font>
    <font>
      <b/>
      <sz val="11"/>
      <color indexed="24"/>
      <name val="Arial"/>
      <family val="2"/>
    </font>
    <font>
      <sz val="10"/>
      <name val="BERNHARD"/>
      <family val="2"/>
    </font>
    <font>
      <sz val="10"/>
      <name val="Helv"/>
      <family val="2"/>
    </font>
    <font>
      <sz val="1"/>
      <color indexed="8"/>
      <name val="Courier"/>
      <family val="3"/>
    </font>
    <font>
      <b/>
      <sz val="1"/>
      <color indexed="8"/>
      <name val="Courier"/>
      <family val="3"/>
    </font>
    <font>
      <sz val="11"/>
      <name val="Times New Roman"/>
      <family val="1"/>
    </font>
    <font>
      <sz val="8"/>
      <name val="Arial"/>
      <family val="2"/>
      <scheme val="major"/>
    </font>
    <font>
      <b/>
      <sz val="8"/>
      <name val="Arial"/>
      <family val="2"/>
      <scheme val="major"/>
    </font>
    <font>
      <sz val="8"/>
      <color theme="1"/>
      <name val="Arial"/>
      <family val="2"/>
      <scheme val="major"/>
    </font>
    <font>
      <vertAlign val="superscript"/>
      <sz val="8"/>
      <name val="Arial"/>
      <family val="2"/>
      <scheme val="major"/>
    </font>
    <font>
      <b/>
      <sz val="8"/>
      <color theme="1"/>
      <name val="Arial"/>
      <family val="2"/>
      <scheme val="major"/>
    </font>
    <font>
      <b/>
      <vertAlign val="superscript"/>
      <sz val="8"/>
      <name val="Arial"/>
      <family val="2"/>
      <scheme val="major"/>
    </font>
    <font>
      <b/>
      <sz val="8"/>
      <color theme="1" tint="0.34999001026153564"/>
      <name val="Arial"/>
      <family val="2"/>
      <scheme val="major"/>
    </font>
    <font>
      <sz val="8"/>
      <color theme="1" tint="0.34999001026153564"/>
      <name val="Arial"/>
      <family val="2"/>
      <scheme val="major"/>
    </font>
    <font>
      <b/>
      <u val="single"/>
      <sz val="8"/>
      <color indexed="59"/>
      <name val="Arial"/>
      <family val="2"/>
    </font>
    <font>
      <sz val="10"/>
      <color theme="1"/>
      <name val="Arial"/>
      <family val="2"/>
    </font>
    <font>
      <b/>
      <u val="single"/>
      <sz val="12"/>
      <color theme="8" tint="0.5999900102615356"/>
      <name val="Arial"/>
      <family val="2"/>
    </font>
    <font>
      <b/>
      <sz val="20"/>
      <color theme="8" tint="0.5999900102615356"/>
      <name val="Arial"/>
      <family val="2"/>
    </font>
    <font>
      <u val="single"/>
      <sz val="10"/>
      <color theme="8" tint="0.5999900102615356"/>
      <name val="Arial"/>
      <family val="2"/>
    </font>
    <font>
      <b/>
      <sz val="18"/>
      <color theme="8" tint="0.5999900102615356"/>
      <name val="Arial"/>
      <family val="2"/>
    </font>
  </fonts>
  <fills count="87">
    <fill>
      <patternFill/>
    </fill>
    <fill>
      <patternFill patternType="gray125"/>
    </fill>
    <fill>
      <patternFill patternType="solid">
        <fgColor indexed="15"/>
        <bgColor indexed="64"/>
      </patternFill>
    </fill>
    <fill>
      <patternFill patternType="solid">
        <fgColor theme="4" tint="0.7999799847602844"/>
        <bgColor indexed="64"/>
      </patternFill>
    </fill>
    <fill>
      <patternFill patternType="solid">
        <fgColor indexed="47"/>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indexed="9"/>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61"/>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1"/>
        <bgColor indexed="64"/>
      </patternFill>
    </fill>
    <fill>
      <patternFill patternType="solid">
        <fgColor theme="4"/>
        <bgColor indexed="64"/>
      </patternFill>
    </fill>
    <fill>
      <patternFill patternType="solid">
        <fgColor indexed="20"/>
        <bgColor indexed="64"/>
      </patternFill>
    </fill>
    <fill>
      <patternFill patternType="solid">
        <fgColor theme="5"/>
        <bgColor indexed="64"/>
      </patternFill>
    </fill>
    <fill>
      <patternFill patternType="solid">
        <fgColor theme="6"/>
        <bgColor indexed="64"/>
      </patternFill>
    </fill>
    <fill>
      <patternFill patternType="solid">
        <fgColor indexed="23"/>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gray0625">
        <fgColor indexed="10"/>
        <bgColor indexed="9"/>
      </patternFill>
    </fill>
    <fill>
      <patternFill patternType="solid">
        <fgColor rgb="FFFFC7CE"/>
        <bgColor indexed="64"/>
      </patternFill>
    </fill>
    <fill>
      <patternFill patternType="lightGray">
        <fgColor indexed="14"/>
        <bgColor indexed="9"/>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lightGray">
        <fgColor indexed="12"/>
        <bgColor indexed="9"/>
      </patternFill>
    </fill>
    <fill>
      <patternFill patternType="solid">
        <fgColor indexed="63"/>
        <bgColor indexed="64"/>
      </patternFill>
    </fill>
    <fill>
      <patternFill patternType="solid">
        <fgColor indexed="57"/>
        <bgColor indexed="64"/>
      </patternFill>
    </fill>
    <fill>
      <patternFill patternType="solid">
        <fgColor indexed="17"/>
        <bgColor indexed="64"/>
      </patternFill>
    </fill>
    <fill>
      <patternFill patternType="solid">
        <fgColor rgb="FFC6EFCE"/>
        <bgColor indexed="64"/>
      </patternFill>
    </fill>
    <fill>
      <patternFill patternType="solid">
        <fgColor rgb="FFFFCC99"/>
        <bgColor indexed="64"/>
      </patternFill>
    </fill>
    <fill>
      <patternFill patternType="solid">
        <fgColor indexed="11"/>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lightGray">
        <fgColor indexed="22"/>
        <bgColor indexed="9"/>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62"/>
        <bgColor indexed="64"/>
      </patternFill>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indexed="13"/>
        <bgColor indexed="64"/>
      </patternFill>
    </fill>
    <fill>
      <patternFill patternType="solid">
        <fgColor theme="0"/>
        <bgColor indexed="64"/>
      </patternFill>
    </fill>
  </fills>
  <borders count="62">
    <border>
      <left/>
      <right/>
      <top/>
      <bottom/>
      <diagonal/>
    </border>
    <border>
      <left/>
      <right/>
      <top/>
      <bottom style="thick">
        <color indexed="56"/>
      </bottom>
    </border>
    <border>
      <left/>
      <right/>
      <top/>
      <bottom style="thick">
        <color indexed="27"/>
      </bottom>
    </border>
    <border>
      <left/>
      <right/>
      <top/>
      <bottom style="medium">
        <color indexed="27"/>
      </bottom>
    </border>
    <border>
      <left/>
      <right/>
      <top style="thin"/>
      <bottom style="thin"/>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style="thin"/>
      <bottom/>
    </border>
    <border>
      <left/>
      <right/>
      <top style="hair"/>
      <bottom style="hair"/>
    </border>
    <border>
      <left style="hair"/>
      <right/>
      <top style="hair"/>
      <bottom style="hair"/>
    </border>
    <border>
      <left style="thin"/>
      <right style="thin"/>
      <top style="thin"/>
      <bottom style="thin"/>
    </border>
    <border>
      <left/>
      <right/>
      <top/>
      <bottom style="thick">
        <color indexed="21"/>
      </bottom>
    </border>
    <border>
      <left/>
      <right/>
      <top/>
      <bottom style="thick">
        <color theme="4"/>
      </bottom>
    </border>
    <border>
      <left/>
      <right/>
      <top/>
      <bottom style="thick">
        <color indexed="15"/>
      </bottom>
    </border>
    <border>
      <left/>
      <right/>
      <top/>
      <bottom style="thick">
        <color theme="4" tint="0.49998000264167786"/>
      </bottom>
    </border>
    <border>
      <left/>
      <right/>
      <top/>
      <bottom style="medium">
        <color indexed="49"/>
      </bottom>
    </border>
    <border>
      <left/>
      <right/>
      <top/>
      <bottom style="medium">
        <color theme="4" tint="0.39998000860214233"/>
      </bottom>
    </border>
    <border>
      <left style="thin">
        <color indexed="63"/>
      </left>
      <right style="thin">
        <color indexed="63"/>
      </right>
      <top style="thin">
        <color indexed="63"/>
      </top>
      <bottom style="thin">
        <color indexed="6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right style="thin"/>
      <top/>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indexed="22"/>
      </bottom>
    </border>
    <border>
      <left/>
      <right/>
      <top/>
      <bottom style="medium">
        <color indexed="30"/>
      </bottom>
    </border>
    <border>
      <left style="thin"/>
      <right style="thin"/>
      <top/>
      <bottom style="thin"/>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56"/>
      </top>
      <bottom style="double">
        <color indexed="56"/>
      </bottom>
    </border>
    <border>
      <left/>
      <right/>
      <top/>
      <bottom style="thin"/>
    </border>
    <border>
      <left/>
      <right/>
      <top/>
      <bottom style="double">
        <color indexed="10"/>
      </bottom>
    </border>
    <border>
      <left/>
      <right/>
      <top style="thin"/>
      <bottom style="medium"/>
    </border>
    <border>
      <left/>
      <right/>
      <top style="thin">
        <color indexed="21"/>
      </top>
      <bottom style="double">
        <color indexed="21"/>
      </bottom>
    </border>
    <border>
      <left/>
      <right/>
      <top style="thin">
        <color theme="4"/>
      </top>
      <bottom style="double">
        <color theme="4"/>
      </bottom>
    </border>
    <border>
      <left/>
      <right/>
      <top style="thin">
        <color indexed="62"/>
      </top>
      <bottom style="double">
        <color indexed="62"/>
      </bottom>
    </border>
    <border>
      <left/>
      <right style="thin"/>
      <top style="thin"/>
      <bottom style="thin"/>
    </border>
    <border>
      <left style="thin"/>
      <right/>
      <top style="thin"/>
      <bottom style="thin"/>
    </border>
    <border>
      <left/>
      <right/>
      <top/>
      <bottom style="medium">
        <color indexed="24"/>
      </bottom>
    </border>
    <border>
      <left/>
      <right/>
      <top style="double"/>
      <bottom style="double"/>
    </border>
    <border>
      <left/>
      <right/>
      <top style="medium"/>
      <bottom style="medium"/>
    </border>
    <border>
      <left/>
      <right/>
      <top/>
      <bottom style="medium">
        <color indexed="8"/>
      </bottom>
    </border>
    <border>
      <left/>
      <right/>
      <top/>
      <bottom style="thin">
        <color indexed="21"/>
      </bottom>
    </border>
    <border>
      <left style="thin"/>
      <right/>
      <top style="thin"/>
      <bottom/>
    </border>
    <border>
      <left style="thin"/>
      <right/>
      <top/>
      <bottom/>
    </border>
    <border>
      <left style="thin"/>
      <right style="thin"/>
      <top style="thin"/>
      <bottom/>
    </border>
    <border>
      <left/>
      <right/>
      <top style="thin">
        <color indexed="21"/>
      </top>
      <bottom/>
    </border>
    <border>
      <left style="thin">
        <color theme="4" tint="-0.24993999302387238"/>
      </left>
      <right/>
      <top style="thin">
        <color theme="4" tint="-0.24993999302387238"/>
      </top>
      <bottom/>
    </border>
    <border>
      <left/>
      <right/>
      <top style="thin">
        <color theme="4" tint="-0.24993999302387238"/>
      </top>
      <bottom/>
    </border>
    <border>
      <left/>
      <right style="thin">
        <color theme="4" tint="-0.24993999302387238"/>
      </right>
      <top style="thin">
        <color theme="4" tint="-0.24993999302387238"/>
      </top>
      <bottom/>
    </border>
    <border>
      <left style="thin">
        <color theme="4" tint="-0.24993999302387238"/>
      </left>
      <right/>
      <top/>
      <bottom/>
    </border>
    <border>
      <left/>
      <right style="thin">
        <color theme="4" tint="-0.24993999302387238"/>
      </right>
      <top/>
      <bottom/>
    </border>
    <border>
      <left style="thin">
        <color theme="4" tint="-0.24993999302387238"/>
      </left>
      <right/>
      <top/>
      <bottom style="thin">
        <color theme="4" tint="-0.24993999302387238"/>
      </bottom>
    </border>
    <border>
      <left/>
      <right/>
      <top/>
      <bottom style="thin">
        <color theme="4" tint="-0.24993999302387238"/>
      </bottom>
    </border>
    <border>
      <left/>
      <right style="thin">
        <color theme="4" tint="-0.24993999302387238"/>
      </right>
      <top/>
      <bottom style="thin">
        <color theme="4" tint="-0.24993999302387238"/>
      </bottom>
    </border>
    <border>
      <left/>
      <right style="thin"/>
      <top/>
      <bottom/>
    </border>
    <border>
      <left/>
      <right style="thin"/>
      <top style="thin"/>
      <bottom/>
    </border>
    <border>
      <left style="thin"/>
      <right/>
      <top/>
      <bottom style="thin"/>
    </border>
  </borders>
  <cellStyleXfs count="4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73" fillId="0" borderId="0" applyFont="0" applyFill="0" applyBorder="0" applyAlignment="0" applyProtection="0"/>
    <xf numFmtId="211" fontId="1" fillId="0" borderId="0" applyFont="0" applyFill="0" applyBorder="0" applyAlignment="0" applyProtection="0"/>
    <xf numFmtId="212" fontId="1" fillId="0" borderId="0" applyFont="0" applyFill="0" applyBorder="0" applyAlignment="0" applyProtection="0"/>
    <xf numFmtId="168" fontId="0" fillId="0" borderId="0" applyFont="0" applyFill="0" applyBorder="0" applyAlignment="0" applyProtection="0"/>
    <xf numFmtId="172" fontId="1" fillId="0" borderId="0" applyFont="0" applyFill="0" applyBorder="0" applyAlignment="0" applyProtection="0"/>
    <xf numFmtId="0" fontId="1" fillId="0" borderId="0" applyFont="0" applyFill="0" applyBorder="0" applyAlignment="0" applyProtection="0"/>
    <xf numFmtId="0" fontId="1" fillId="0" borderId="0" applyNumberForma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applyNumberForma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27" fillId="0" borderId="0" applyFill="0" applyProtection="0">
      <alignment horizontal="center"/>
    </xf>
    <xf numFmtId="179" fontId="1" fillId="0" borderId="0" applyFont="0" applyFill="0" applyBorder="0" applyAlignment="0" applyProtection="0"/>
    <xf numFmtId="179" fontId="1" fillId="0" borderId="0" applyFont="0" applyFill="0" applyBorder="0" applyAlignment="0" applyProtection="0"/>
    <xf numFmtId="0" fontId="1"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4"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4"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4" fillId="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1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21" borderId="0" applyNumberFormat="0" applyBorder="0" applyAlignment="0" applyProtection="0"/>
    <xf numFmtId="0" fontId="4" fillId="16"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2" borderId="0" applyNumberFormat="0" applyBorder="0" applyAlignment="0" applyProtection="0"/>
    <xf numFmtId="0" fontId="4" fillId="28" borderId="0" applyNumberFormat="0" applyBorder="0" applyAlignment="0" applyProtection="0"/>
    <xf numFmtId="0" fontId="8" fillId="29" borderId="0" applyNumberFormat="0" applyBorder="0" applyAlignment="0" applyProtection="0"/>
    <xf numFmtId="0" fontId="90" fillId="3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13" borderId="0" applyNumberFormat="0" applyBorder="0" applyAlignment="0" applyProtection="0"/>
    <xf numFmtId="0" fontId="90" fillId="3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32" borderId="0" applyNumberFormat="0" applyBorder="0" applyAlignment="0" applyProtection="0"/>
    <xf numFmtId="0" fontId="90" fillId="3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23" borderId="0" applyNumberFormat="0" applyBorder="0" applyAlignment="0" applyProtection="0"/>
    <xf numFmtId="0" fontId="90" fillId="34"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9" borderId="0" applyNumberFormat="0" applyBorder="0" applyAlignment="0" applyProtection="0"/>
    <xf numFmtId="0" fontId="90" fillId="3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 borderId="0" applyNumberFormat="0" applyBorder="0" applyAlignment="0" applyProtection="0"/>
    <xf numFmtId="0" fontId="90" fillId="3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4" borderId="0" applyNumberFormat="0" applyBorder="0" applyAlignment="0" applyProtection="0"/>
    <xf numFmtId="0" fontId="8" fillId="37" borderId="0" applyNumberFormat="0" applyBorder="0" applyAlignment="0" applyProtection="0"/>
    <xf numFmtId="0" fontId="8" fillId="28" borderId="0" applyNumberFormat="0" applyBorder="0" applyAlignment="0" applyProtection="0"/>
    <xf numFmtId="0" fontId="8" fillId="16"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38" borderId="0" applyNumberFormat="0" applyBorder="0" applyAlignment="0" applyProtection="0"/>
    <xf numFmtId="0" fontId="8" fillId="13" borderId="0" applyNumberFormat="0" applyBorder="0" applyAlignment="0" applyProtection="0"/>
    <xf numFmtId="0" fontId="8" fillId="27"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90"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90" fillId="4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90" fillId="45"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6" borderId="0" applyNumberFormat="0" applyBorder="0" applyAlignment="0" applyProtection="0"/>
    <xf numFmtId="0" fontId="90" fillId="47"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1" borderId="0" applyNumberFormat="0" applyBorder="0" applyAlignment="0" applyProtection="0"/>
    <xf numFmtId="0" fontId="90" fillId="48"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90" fillId="4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31" fillId="50" borderId="0" applyNumberFormat="0" applyFont="0" applyBorder="0">
      <alignment/>
      <protection/>
    </xf>
    <xf numFmtId="0" fontId="31" fillId="50" borderId="0" applyNumberFormat="0" applyFont="0" applyBorder="0">
      <alignment/>
      <protection/>
    </xf>
    <xf numFmtId="181" fontId="32" fillId="50" borderId="4" applyFont="0">
      <alignment horizontal="right"/>
      <protection/>
    </xf>
    <xf numFmtId="181" fontId="32" fillId="50" borderId="4" applyFont="0">
      <alignment horizontal="right"/>
      <protection/>
    </xf>
    <xf numFmtId="0" fontId="25" fillId="0" borderId="0" applyNumberFormat="0" applyFill="0" applyBorder="0" applyAlignment="0" applyProtection="0"/>
    <xf numFmtId="0" fontId="25" fillId="0" borderId="0" applyNumberFormat="0" applyFill="0" applyBorder="0" applyAlignment="0" applyProtection="0"/>
    <xf numFmtId="0" fontId="78" fillId="0" borderId="0">
      <alignment/>
      <protection/>
    </xf>
    <xf numFmtId="0" fontId="11" fillId="0" borderId="0" applyNumberFormat="0" applyFill="0" applyBorder="0" applyAlignment="0" applyProtection="0"/>
    <xf numFmtId="0" fontId="33" fillId="16" borderId="0" applyNumberFormat="0" applyBorder="0" applyAlignment="0" applyProtection="0"/>
    <xf numFmtId="0" fontId="91" fillId="51"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9" fillId="23" borderId="5" applyNumberFormat="0" applyAlignment="0" applyProtection="0"/>
    <xf numFmtId="0" fontId="34" fillId="0" borderId="0" applyNumberFormat="0" applyFill="0" applyBorder="0" applyAlignment="0">
      <protection/>
    </xf>
    <xf numFmtId="0" fontId="79" fillId="0" borderId="0" applyNumberFormat="0" applyFill="0" applyBorder="0">
      <alignment horizontal="left"/>
      <protection/>
    </xf>
    <xf numFmtId="0" fontId="10" fillId="18" borderId="0" applyNumberFormat="0" applyBorder="0" applyAlignment="0" applyProtection="0"/>
    <xf numFmtId="0" fontId="25" fillId="52" borderId="0" applyNumberFormat="0" applyFont="0" applyBorder="0" applyAlignment="0" applyProtection="0"/>
    <xf numFmtId="0" fontId="25" fillId="52" borderId="0" applyNumberFormat="0" applyFont="0" applyBorder="0" applyAlignment="0" applyProtection="0"/>
    <xf numFmtId="0" fontId="9" fillId="8" borderId="5" applyNumberFormat="0" applyAlignment="0" applyProtection="0"/>
    <xf numFmtId="0" fontId="92" fillId="53" borderId="6" applyNumberFormat="0" applyAlignment="0" applyProtection="0"/>
    <xf numFmtId="0" fontId="15" fillId="54" borderId="7" applyNumberFormat="0" applyAlignment="0" applyProtection="0"/>
    <xf numFmtId="0" fontId="93" fillId="55" borderId="8" applyNumberFormat="0" applyAlignment="0" applyProtection="0"/>
    <xf numFmtId="0" fontId="15" fillId="54" borderId="7" applyNumberFormat="0" applyAlignment="0" applyProtection="0"/>
    <xf numFmtId="0" fontId="15" fillId="54" borderId="7" applyNumberFormat="0" applyAlignment="0" applyProtection="0"/>
    <xf numFmtId="0" fontId="15" fillId="54" borderId="7" applyNumberFormat="0" applyAlignment="0" applyProtection="0"/>
    <xf numFmtId="0" fontId="15" fillId="54" borderId="7" applyNumberFormat="0" applyAlignment="0" applyProtection="0"/>
    <xf numFmtId="0" fontId="15" fillId="54" borderId="7" applyNumberFormat="0" applyAlignment="0" applyProtection="0"/>
    <xf numFmtId="0" fontId="15" fillId="54" borderId="7" applyNumberFormat="0" applyAlignment="0" applyProtection="0"/>
    <xf numFmtId="0" fontId="15" fillId="54" borderId="7" applyNumberFormat="0" applyAlignment="0" applyProtection="0"/>
    <xf numFmtId="182" fontId="1" fillId="0" borderId="0">
      <alignment/>
      <protection/>
    </xf>
    <xf numFmtId="182" fontId="1" fillId="0" borderId="0">
      <alignment/>
      <protection/>
    </xf>
    <xf numFmtId="173" fontId="1" fillId="0" borderId="0" applyFont="0" applyFill="0" applyBorder="0" applyAlignment="0" applyProtection="0"/>
    <xf numFmtId="183" fontId="1" fillId="0" borderId="0" applyFont="0" applyFill="0" applyBorder="0" applyAlignment="0" applyProtection="0"/>
    <xf numFmtId="168"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3" fontId="1" fillId="0" borderId="0" applyFont="0" applyFill="0" applyBorder="0" applyAlignment="0" applyProtection="0"/>
    <xf numFmtId="183" fontId="1" fillId="0" borderId="0" applyFont="0" applyFill="0" applyBorder="0" applyAlignment="0" applyProtection="0"/>
    <xf numFmtId="173" fontId="80" fillId="0" borderId="0" applyFont="0" applyFill="0" applyBorder="0" applyAlignment="0" applyProtection="0"/>
    <xf numFmtId="183" fontId="1" fillId="0" borderId="0" applyFont="0" applyFill="0" applyBorder="0" applyAlignment="0" applyProtection="0"/>
    <xf numFmtId="173" fontId="54"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68" fontId="1"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83" fontId="40"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73" fontId="25"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0" fontId="36" fillId="0" borderId="0" applyNumberFormat="0" applyFill="0" applyBorder="0">
      <alignment horizontal="right"/>
      <protection/>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5" fontId="37" fillId="0" borderId="0">
      <alignment/>
      <protection/>
    </xf>
    <xf numFmtId="185" fontId="37" fillId="0" borderId="0">
      <alignment/>
      <protection/>
    </xf>
    <xf numFmtId="186" fontId="1" fillId="0" borderId="0">
      <alignment/>
      <protection/>
    </xf>
    <xf numFmtId="186" fontId="1" fillId="0" borderId="0">
      <alignment/>
      <protection/>
    </xf>
    <xf numFmtId="187" fontId="38" fillId="0" borderId="0" applyFont="0" applyFill="0" applyBorder="0" applyProtection="0">
      <alignment/>
    </xf>
    <xf numFmtId="187" fontId="38" fillId="0" borderId="0" applyFont="0" applyFill="0" applyBorder="0" applyProtection="0">
      <alignment/>
    </xf>
    <xf numFmtId="0" fontId="10" fillId="16" borderId="0" applyNumberFormat="0" applyBorder="0" applyAlignment="0" applyProtection="0"/>
    <xf numFmtId="188" fontId="39" fillId="0" borderId="0" applyFont="0" applyFill="0" applyBorder="0" applyAlignment="0" applyProtection="0"/>
    <xf numFmtId="0" fontId="11" fillId="0" borderId="0" applyNumberFormat="0" applyFill="0" applyBorder="0" applyAlignment="0" applyProtection="0"/>
    <xf numFmtId="0" fontId="9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5" fillId="56" borderId="9" applyNumberFormat="0" applyFont="0" applyBorder="0" applyProtection="0">
      <alignment/>
    </xf>
    <xf numFmtId="0" fontId="25" fillId="56" borderId="9" applyNumberFormat="0" applyFont="0" applyBorder="0" applyProtection="0">
      <alignment/>
    </xf>
    <xf numFmtId="3" fontId="40" fillId="23" borderId="10">
      <alignment wrapText="1"/>
      <protection locked="0"/>
    </xf>
    <xf numFmtId="0" fontId="41" fillId="57" borderId="11">
      <alignment horizontal="center" vertical="center"/>
      <protection/>
    </xf>
    <xf numFmtId="0" fontId="42" fillId="0" borderId="0" applyNumberFormat="0" applyFill="0" applyBorder="0">
      <alignment/>
      <protection locked="0"/>
    </xf>
    <xf numFmtId="0" fontId="25" fillId="0" borderId="0" applyNumberFormat="0" applyBorder="0" applyAlignment="0" applyProtection="0"/>
    <xf numFmtId="0" fontId="25" fillId="0" borderId="0" applyNumberFormat="0" applyBorder="0" applyAlignment="0" applyProtection="0"/>
    <xf numFmtId="0" fontId="11" fillId="0" borderId="0" applyNumberFormat="0" applyFill="0" applyBorder="0" applyAlignment="0" applyProtection="0"/>
    <xf numFmtId="0" fontId="43" fillId="0" borderId="0">
      <alignment/>
      <protection/>
    </xf>
    <xf numFmtId="0" fontId="44" fillId="0" borderId="0">
      <alignment/>
      <protection/>
    </xf>
    <xf numFmtId="3" fontId="25" fillId="17" borderId="12">
      <alignment horizontal="right" vertical="center" indent="1"/>
      <protection/>
    </xf>
    <xf numFmtId="0" fontId="68" fillId="58" borderId="12">
      <alignment horizontal="center" vertical="center" wrapText="1"/>
      <protection/>
    </xf>
    <xf numFmtId="0" fontId="68" fillId="59" borderId="12">
      <alignment horizontal="center" vertical="center" wrapText="1"/>
      <protection/>
    </xf>
    <xf numFmtId="0" fontId="25" fillId="0" borderId="0">
      <alignment vertical="center"/>
      <protection/>
    </xf>
    <xf numFmtId="0" fontId="69" fillId="23" borderId="12">
      <alignment vertical="center"/>
      <protection/>
    </xf>
    <xf numFmtId="3" fontId="25" fillId="0" borderId="12" applyBorder="0">
      <alignment horizontal="right" vertical="center" indent="1"/>
      <protection locked="0"/>
    </xf>
    <xf numFmtId="49" fontId="25" fillId="16" borderId="0">
      <alignment horizontal="center" vertical="center"/>
      <protection/>
    </xf>
    <xf numFmtId="0" fontId="53" fillId="0" borderId="0">
      <alignment horizontal="left" vertical="center"/>
      <protection/>
    </xf>
    <xf numFmtId="0" fontId="25" fillId="0" borderId="0">
      <alignment horizontal="left" vertical="center" wrapText="1"/>
      <protection/>
    </xf>
    <xf numFmtId="0" fontId="68" fillId="54" borderId="0">
      <alignment horizontal="left" vertical="center" wrapText="1"/>
      <protection/>
    </xf>
    <xf numFmtId="190" fontId="45" fillId="0" borderId="0">
      <alignment vertical="center"/>
      <protection/>
    </xf>
    <xf numFmtId="0" fontId="12" fillId="14"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95" fillId="60" borderId="0" applyNumberFormat="0" applyBorder="0" applyAlignment="0" applyProtection="0"/>
    <xf numFmtId="49" fontId="24" fillId="0" borderId="0">
      <alignment horizontal="right"/>
      <protection/>
    </xf>
    <xf numFmtId="49" fontId="24" fillId="0" borderId="0">
      <alignment horizontal="right"/>
      <protection/>
    </xf>
    <xf numFmtId="49" fontId="46" fillId="0" borderId="0">
      <alignment horizontal="right"/>
      <protection/>
    </xf>
    <xf numFmtId="190" fontId="47" fillId="0" borderId="0">
      <alignment vertical="center"/>
      <protection/>
    </xf>
    <xf numFmtId="0" fontId="28" fillId="0" borderId="13" applyNumberFormat="0" applyFill="0" applyAlignment="0" applyProtection="0"/>
    <xf numFmtId="0" fontId="96" fillId="0" borderId="14"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9" fillId="0" borderId="15" applyNumberFormat="0" applyFill="0" applyAlignment="0" applyProtection="0"/>
    <xf numFmtId="0" fontId="97" fillId="0" borderId="16"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30" fillId="0" borderId="17" applyNumberFormat="0" applyFill="0" applyAlignment="0" applyProtection="0"/>
    <xf numFmtId="0" fontId="98" fillId="0" borderId="18"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0" applyNumberFormat="0" applyFill="0" applyBorder="0" applyAlignment="0" applyProtection="0"/>
    <xf numFmtId="0" fontId="9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8" fillId="0" borderId="0">
      <alignment/>
      <protection/>
    </xf>
    <xf numFmtId="0" fontId="49" fillId="0" borderId="0" applyNumberFormat="0" applyFill="0" applyBorder="0">
      <alignment/>
      <protection locked="0"/>
    </xf>
    <xf numFmtId="0" fontId="6" fillId="0" borderId="0" applyNumberFormat="0" applyFill="0" applyBorder="0">
      <alignment/>
      <protection locked="0"/>
    </xf>
    <xf numFmtId="0" fontId="6" fillId="0" borderId="0" applyNumberFormat="0" applyFill="0" applyBorder="0">
      <alignment/>
      <protection locked="0"/>
    </xf>
    <xf numFmtId="0" fontId="50" fillId="0" borderId="0" applyNumberFormat="0" applyFill="0" applyBorder="0">
      <alignment/>
      <protection locked="0"/>
    </xf>
    <xf numFmtId="0" fontId="99" fillId="0" borderId="0" applyNumberFormat="0" applyFill="0" applyBorder="0">
      <alignment/>
      <protection locked="0"/>
    </xf>
    <xf numFmtId="0" fontId="6" fillId="0" borderId="0" applyNumberFormat="0" applyFill="0" applyBorder="0">
      <alignment/>
      <protection locked="0"/>
    </xf>
    <xf numFmtId="0" fontId="13" fillId="4" borderId="5" applyNumberFormat="0" applyAlignment="0" applyProtection="0"/>
    <xf numFmtId="0" fontId="13" fillId="4" borderId="5" applyNumberFormat="0" applyAlignment="0" applyProtection="0"/>
    <xf numFmtId="0" fontId="100" fillId="61" borderId="6" applyNumberFormat="0" applyAlignment="0" applyProtection="0"/>
    <xf numFmtId="0" fontId="5" fillId="62" borderId="0" applyNumberFormat="0" applyFont="0" applyBorder="0" applyAlignment="0" applyProtection="0"/>
    <xf numFmtId="0" fontId="5" fillId="62" borderId="0" applyNumberFormat="0" applyFont="0" applyBorder="0" applyAlignment="0" applyProtection="0"/>
    <xf numFmtId="0" fontId="23" fillId="0" borderId="0" applyNumberFormat="0" applyFill="0" applyBorder="0" applyAlignment="0" applyProtection="0"/>
    <xf numFmtId="0" fontId="22" fillId="8" borderId="19" applyNumberFormat="0" applyAlignment="0" applyProtection="0"/>
    <xf numFmtId="0" fontId="13" fillId="21" borderId="5" applyNumberFormat="0" applyAlignment="0" applyProtection="0"/>
    <xf numFmtId="0" fontId="14" fillId="0" borderId="20" applyNumberFormat="0" applyFill="0" applyAlignment="0" applyProtection="0"/>
    <xf numFmtId="0" fontId="37" fillId="23" borderId="0">
      <alignment horizontal="right"/>
      <protection/>
    </xf>
    <xf numFmtId="0" fontId="37" fillId="23" borderId="0">
      <alignment horizontal="right"/>
      <protection/>
    </xf>
    <xf numFmtId="0" fontId="81" fillId="0" borderId="12" applyNumberFormat="0" applyFill="0" applyBorder="0">
      <alignment horizontal="center"/>
      <protection/>
    </xf>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25" fillId="0" borderId="0" applyFont="0" applyFill="0" applyBorder="0" applyAlignment="0" applyProtection="0"/>
    <xf numFmtId="173" fontId="1" fillId="0" borderId="0" applyFont="0" applyFill="0" applyBorder="0" applyAlignment="0" applyProtection="0"/>
    <xf numFmtId="173" fontId="5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73" fontId="1"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0" fontId="15" fillId="54" borderId="7" applyNumberFormat="0" applyAlignment="0" applyProtection="0"/>
    <xf numFmtId="0" fontId="82" fillId="0" borderId="12" applyNumberFormat="0" applyFill="0" applyBorder="0">
      <alignment horizontal="left"/>
      <protection/>
    </xf>
    <xf numFmtId="0" fontId="14" fillId="0" borderId="20" applyNumberFormat="0" applyFill="0" applyAlignment="0" applyProtection="0"/>
    <xf numFmtId="0" fontId="101" fillId="0" borderId="21" applyNumberFormat="0" applyFill="0" applyAlignment="0" applyProtection="0"/>
    <xf numFmtId="0" fontId="51" fillId="0" borderId="0">
      <alignment/>
      <protection/>
    </xf>
    <xf numFmtId="0" fontId="1" fillId="6" borderId="22" applyNumberFormat="0" applyFont="0" applyAlignment="0" applyProtection="0"/>
    <xf numFmtId="165"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91" fontId="1" fillId="0" borderId="0">
      <alignment/>
      <protection/>
    </xf>
    <xf numFmtId="191" fontId="1" fillId="0" borderId="0">
      <alignment/>
      <protection/>
    </xf>
    <xf numFmtId="0" fontId="16" fillId="21" borderId="0" applyNumberFormat="0" applyBorder="0" applyAlignment="0" applyProtection="0"/>
    <xf numFmtId="0" fontId="102" fillId="63"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52" fillId="21" borderId="0" applyNumberFormat="0" applyBorder="0" applyAlignment="0" applyProtection="0"/>
    <xf numFmtId="192" fontId="1" fillId="0" borderId="0">
      <alignment/>
      <protection/>
    </xf>
    <xf numFmtId="192" fontId="1" fillId="0" borderId="0">
      <alignment/>
      <protection/>
    </xf>
    <xf numFmtId="0" fontId="1" fillId="0" borderId="0">
      <alignment/>
      <protection/>
    </xf>
    <xf numFmtId="0" fontId="4"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53"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 fillId="0" borderId="0">
      <alignment/>
      <protection/>
    </xf>
    <xf numFmtId="0" fontId="4"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53"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53" fillId="0" borderId="0">
      <alignment/>
      <protection/>
    </xf>
    <xf numFmtId="0" fontId="53"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53"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Border="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4"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 fillId="0" borderId="0">
      <alignment/>
      <protection/>
    </xf>
    <xf numFmtId="0" fontId="4" fillId="0" borderId="0">
      <alignment/>
      <protection/>
    </xf>
    <xf numFmtId="0" fontId="1" fillId="0" borderId="0" applyBorder="0">
      <alignment/>
      <protection/>
    </xf>
    <xf numFmtId="0" fontId="1" fillId="0" borderId="0" applyBorder="0">
      <alignment/>
      <protection/>
    </xf>
    <xf numFmtId="0" fontId="1" fillId="0" borderId="0">
      <alignment/>
      <protection/>
    </xf>
    <xf numFmtId="0" fontId="54" fillId="0" borderId="0">
      <alignment/>
      <protection/>
    </xf>
    <xf numFmtId="0" fontId="54" fillId="0" borderId="0">
      <alignment/>
      <protection/>
    </xf>
    <xf numFmtId="0" fontId="1" fillId="0" borderId="0">
      <alignment/>
      <protection/>
    </xf>
    <xf numFmtId="0" fontId="1" fillId="0" borderId="0">
      <alignment/>
      <protection/>
    </xf>
    <xf numFmtId="0" fontId="1" fillId="0" borderId="0" applyBorder="0">
      <alignment/>
      <protection/>
    </xf>
    <xf numFmtId="0" fontId="1" fillId="0" borderId="0">
      <alignment/>
      <protection/>
    </xf>
    <xf numFmtId="0" fontId="1" fillId="0" borderId="0">
      <alignment/>
      <protection/>
    </xf>
    <xf numFmtId="0" fontId="5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4"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pplyBorder="0">
      <alignment/>
      <protection/>
    </xf>
    <xf numFmtId="0" fontId="1" fillId="0" borderId="0">
      <alignment/>
      <protection/>
    </xf>
    <xf numFmtId="0" fontId="1" fillId="0" borderId="0" applyBorder="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3" fillId="0" borderId="0">
      <alignment/>
      <protection/>
    </xf>
    <xf numFmtId="0" fontId="3"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 fillId="0" borderId="0">
      <alignment/>
      <protection/>
    </xf>
    <xf numFmtId="0" fontId="4"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40" fillId="0" borderId="0">
      <alignment/>
      <protection/>
    </xf>
    <xf numFmtId="0" fontId="40" fillId="0" borderId="0">
      <alignment/>
      <protection/>
    </xf>
    <xf numFmtId="0" fontId="103"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1" fillId="0" borderId="0">
      <alignment/>
      <protection/>
    </xf>
    <xf numFmtId="0" fontId="5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40" fillId="0" borderId="0">
      <alignment/>
      <protection/>
    </xf>
    <xf numFmtId="0" fontId="40" fillId="0" borderId="0">
      <alignment/>
      <protection/>
    </xf>
    <xf numFmtId="0" fontId="40" fillId="0" borderId="0">
      <alignment/>
      <protection/>
    </xf>
    <xf numFmtId="0" fontId="3" fillId="0" borderId="0">
      <alignment/>
      <protection/>
    </xf>
    <xf numFmtId="0" fontId="3" fillId="0" borderId="0">
      <alignment/>
      <protection/>
    </xf>
    <xf numFmtId="0" fontId="40" fillId="0" borderId="0">
      <alignment/>
      <protection/>
    </xf>
    <xf numFmtId="0" fontId="40" fillId="0" borderId="0">
      <alignment/>
      <protection/>
    </xf>
    <xf numFmtId="0" fontId="54"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2" fontId="5" fillId="0" borderId="0" applyBorder="0" applyProtection="0">
      <alignment/>
    </xf>
    <xf numFmtId="2" fontId="5" fillId="0" borderId="0" applyBorder="0" applyProtection="0">
      <alignment/>
    </xf>
    <xf numFmtId="0" fontId="1" fillId="0" borderId="0" applyBorder="0">
      <alignment/>
      <protection/>
    </xf>
    <xf numFmtId="0" fontId="1" fillId="0" borderId="0" applyBorder="0">
      <alignment/>
      <protection/>
    </xf>
    <xf numFmtId="0" fontId="1" fillId="0" borderId="0">
      <alignment/>
      <protection/>
    </xf>
    <xf numFmtId="0" fontId="1" fillId="0" borderId="0">
      <alignment/>
      <protection/>
    </xf>
    <xf numFmtId="0" fontId="54" fillId="0" borderId="0">
      <alignment/>
      <protection/>
    </xf>
    <xf numFmtId="0" fontId="1" fillId="0" borderId="0">
      <alignment/>
      <protection/>
    </xf>
    <xf numFmtId="0" fontId="54" fillId="0" borderId="0">
      <alignment/>
      <protection/>
    </xf>
    <xf numFmtId="0" fontId="1" fillId="6" borderId="22" applyNumberFormat="0" applyFont="0" applyAlignment="0" applyProtection="0"/>
    <xf numFmtId="0" fontId="74" fillId="64" borderId="23" applyNumberFormat="0" applyFont="0" applyAlignment="0" applyProtection="0"/>
    <xf numFmtId="0" fontId="74" fillId="64" borderId="23" applyNumberFormat="0" applyFont="0" applyAlignment="0" applyProtection="0"/>
    <xf numFmtId="0" fontId="74" fillId="64" borderId="23" applyNumberFormat="0" applyFont="0" applyAlignment="0" applyProtection="0"/>
    <xf numFmtId="0" fontId="74" fillId="64" borderId="23" applyNumberFormat="0" applyFont="0" applyAlignment="0" applyProtection="0"/>
    <xf numFmtId="0" fontId="37" fillId="6" borderId="22" applyNumberFormat="0" applyFont="0" applyAlignment="0" applyProtection="0"/>
    <xf numFmtId="0" fontId="55" fillId="0" borderId="24">
      <alignment/>
      <protection/>
    </xf>
    <xf numFmtId="0" fontId="16" fillId="21" borderId="0" applyNumberFormat="0" applyBorder="0" applyAlignment="0" applyProtection="0"/>
    <xf numFmtId="0" fontId="22" fillId="8" borderId="19" applyNumberFormat="0" applyAlignment="0" applyProtection="0"/>
    <xf numFmtId="0" fontId="104" fillId="53" borderId="25"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17" fillId="0" borderId="26" applyNumberFormat="0" applyFill="0" applyAlignment="0" applyProtection="0"/>
    <xf numFmtId="0" fontId="18" fillId="0" borderId="27" applyNumberFormat="0" applyFill="0" applyAlignment="0" applyProtection="0"/>
    <xf numFmtId="0" fontId="19" fillId="0" borderId="28" applyNumberFormat="0" applyFill="0" applyAlignment="0" applyProtection="0"/>
    <xf numFmtId="0" fontId="19" fillId="0" borderId="0" applyNumberFormat="0" applyFill="0" applyBorder="0" applyAlignment="0" applyProtection="0"/>
    <xf numFmtId="0" fontId="56" fillId="0" borderId="0" applyNumberFormat="0" applyFill="0" applyBorder="0">
      <alignment horizontal="left"/>
      <protection/>
    </xf>
    <xf numFmtId="0" fontId="56" fillId="0" borderId="0" applyNumberFormat="0" applyFill="0" applyBorder="0">
      <alignment horizontal="left"/>
      <protection/>
    </xf>
    <xf numFmtId="0" fontId="8" fillId="65" borderId="0" applyNumberFormat="0" applyBorder="0" applyAlignment="0" applyProtection="0"/>
    <xf numFmtId="0" fontId="8" fillId="37" borderId="0" applyNumberFormat="0" applyBorder="0" applyAlignment="0" applyProtection="0"/>
    <xf numFmtId="0" fontId="8" fillId="28" borderId="0" applyNumberFormat="0" applyBorder="0" applyAlignment="0" applyProtection="0"/>
    <xf numFmtId="0" fontId="8" fillId="66" borderId="0" applyNumberFormat="0" applyBorder="0" applyAlignment="0" applyProtection="0"/>
    <xf numFmtId="0" fontId="8" fillId="29" borderId="0" applyNumberFormat="0" applyBorder="0" applyAlignment="0" applyProtection="0"/>
    <xf numFmtId="0" fontId="8" fillId="67" borderId="0" applyNumberFormat="0" applyBorder="0" applyAlignment="0" applyProtection="0"/>
    <xf numFmtId="0" fontId="5" fillId="6" borderId="22" applyNumberFormat="0" applyFont="0" applyAlignment="0" applyProtection="0"/>
    <xf numFmtId="0" fontId="57"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93" fontId="27" fillId="0" borderId="0">
      <alignment/>
      <protection locked="0"/>
    </xf>
    <xf numFmtId="0" fontId="58" fillId="0" borderId="0">
      <alignment/>
      <protection/>
    </xf>
    <xf numFmtId="9" fontId="74" fillId="0" borderId="0" applyFont="0" applyFill="0" applyBorder="0" applyAlignment="0" applyProtection="0"/>
    <xf numFmtId="9" fontId="74" fillId="0" borderId="0" applyFont="0" applyFill="0" applyBorder="0" applyAlignment="0" applyProtection="0"/>
    <xf numFmtId="9" fontId="73" fillId="0" borderId="0" applyFont="0" applyFill="0" applyBorder="0" applyAlignment="0" applyProtection="0"/>
    <xf numFmtId="9" fontId="25" fillId="0" borderId="0" applyFont="0" applyFill="0" applyBorder="0" applyAlignment="0" applyProtection="0"/>
    <xf numFmtId="9" fontId="59" fillId="0" borderId="0" applyFont="0" applyFill="0" applyBorder="0" applyAlignment="0" applyProtection="0"/>
    <xf numFmtId="9" fontId="54"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0" fontId="37" fillId="23" borderId="0">
      <alignment/>
      <protection/>
    </xf>
    <xf numFmtId="0" fontId="37" fillId="23" borderId="0">
      <alignment/>
      <protection/>
    </xf>
    <xf numFmtId="0" fontId="1" fillId="54" borderId="10" applyNumberFormat="0">
      <alignment vertical="top" wrapText="1"/>
      <protection/>
    </xf>
    <xf numFmtId="0" fontId="5" fillId="67" borderId="29" applyNumberFormat="0" applyFont="0" applyBorder="0" applyProtection="0">
      <alignment/>
    </xf>
    <xf numFmtId="0" fontId="5" fillId="67" borderId="29" applyNumberFormat="0" applyFont="0" applyBorder="0" applyProtection="0">
      <alignment/>
    </xf>
    <xf numFmtId="0" fontId="58" fillId="68" borderId="0" applyNumberFormat="0" applyFont="0" applyBorder="0">
      <alignment/>
      <protection/>
    </xf>
    <xf numFmtId="0" fontId="60" fillId="8" borderId="5" applyNumberFormat="0" applyAlignment="0" applyProtection="0"/>
    <xf numFmtId="0" fontId="83" fillId="0" borderId="0">
      <alignment/>
      <protection/>
    </xf>
    <xf numFmtId="0" fontId="1" fillId="0" borderId="0" applyNumberFormat="0" applyFill="0" applyBorder="0" applyAlignment="0" applyProtection="0"/>
    <xf numFmtId="0"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0" fontId="48" fillId="0" borderId="0" applyNumberFormat="0" applyFill="0" applyBorder="0">
      <alignment horizontal="left" wrapText="1"/>
      <protection/>
    </xf>
    <xf numFmtId="0" fontId="48" fillId="0" borderId="0" applyNumberFormat="0" applyFill="0" applyBorder="0">
      <alignment horizontal="left" wrapText="1"/>
      <protection/>
    </xf>
    <xf numFmtId="0" fontId="48" fillId="0" borderId="0" applyNumberFormat="0" applyFill="0" applyBorder="0">
      <alignment horizontal="left" wrapText="1"/>
      <protection/>
    </xf>
    <xf numFmtId="0" fontId="48" fillId="0" borderId="0" applyNumberFormat="0" applyFill="0" applyBorder="0">
      <alignment horizontal="left"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61" fillId="0" borderId="0" applyNumberFormat="0" applyFill="0" applyBorder="0" applyProtection="0">
      <alignment/>
    </xf>
    <xf numFmtId="0" fontId="62" fillId="0" borderId="0" applyNumberFormat="0" applyFill="0" applyBorder="0" applyAlignment="0" applyProtection="0"/>
    <xf numFmtId="0" fontId="63" fillId="0" borderId="0" applyNumberFormat="0" applyFill="0" applyBorder="0" applyAlignment="0">
      <protection locked="0"/>
    </xf>
    <xf numFmtId="0" fontId="64" fillId="0" borderId="9" applyNumberFormat="0" applyFill="0" applyProtection="0">
      <alignment horizontal="right"/>
    </xf>
    <xf numFmtId="0" fontId="64" fillId="0" borderId="9" applyNumberFormat="0" applyFill="0" applyProtection="0">
      <alignment horizontal="right"/>
    </xf>
    <xf numFmtId="0" fontId="21" fillId="0" borderId="33" applyNumberFormat="0" applyFill="0" applyAlignment="0" applyProtection="0"/>
    <xf numFmtId="0" fontId="84" fillId="0" borderId="34" applyNumberFormat="0" applyFill="0" applyBorder="0">
      <alignment horizontal="left"/>
      <protection/>
    </xf>
    <xf numFmtId="0" fontId="23" fillId="0" borderId="35" applyNumberFormat="0" applyFill="0" applyAlignment="0" applyProtection="0"/>
    <xf numFmtId="0" fontId="53" fillId="8" borderId="0">
      <alignment/>
      <protection/>
    </xf>
    <xf numFmtId="0" fontId="64" fillId="0" borderId="36" applyNumberFormat="0" applyProtection="0">
      <alignment horizontal="right"/>
    </xf>
    <xf numFmtId="0" fontId="64" fillId="0" borderId="36" applyNumberFormat="0" applyProtection="0">
      <alignment horizontal="right"/>
    </xf>
    <xf numFmtId="0" fontId="65" fillId="0" borderId="34" applyNumberFormat="0" applyFill="0" applyProtection="0">
      <alignment/>
    </xf>
    <xf numFmtId="0" fontId="65" fillId="0" borderId="34" applyNumberFormat="0" applyFill="0" applyProtection="0">
      <alignment/>
    </xf>
    <xf numFmtId="0" fontId="66" fillId="0" borderId="0">
      <alignment vertical="center"/>
      <protection/>
    </xf>
    <xf numFmtId="0" fontId="66" fillId="0" borderId="0">
      <alignment vertical="center"/>
      <protection/>
    </xf>
    <xf numFmtId="0" fontId="45" fillId="0" borderId="0">
      <alignment vertical="center"/>
      <protection/>
    </xf>
    <xf numFmtId="0" fontId="45" fillId="0" borderId="0">
      <alignment vertical="center"/>
      <protection/>
    </xf>
    <xf numFmtId="0" fontId="47" fillId="0" borderId="0">
      <alignment vertical="center"/>
      <protection/>
    </xf>
    <xf numFmtId="0" fontId="47" fillId="0" borderId="0">
      <alignment vertical="center"/>
      <protection/>
    </xf>
    <xf numFmtId="0" fontId="85" fillId="0" borderId="0" applyNumberFormat="0" applyFill="0" applyBorder="0">
      <alignment horizontal="left"/>
      <protection/>
    </xf>
    <xf numFmtId="0" fontId="15" fillId="54" borderId="7" applyNumberFormat="0" applyAlignment="0" applyProtection="0"/>
    <xf numFmtId="0" fontId="57"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0" fillId="0" borderId="0" applyNumberFormat="0" applyFill="0" applyBorder="0" applyAlignment="0" applyProtection="0"/>
    <xf numFmtId="0" fontId="21" fillId="0" borderId="37" applyNumberFormat="0" applyFill="0" applyAlignment="0" applyProtection="0"/>
    <xf numFmtId="0" fontId="106" fillId="0" borderId="38"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9" applyNumberFormat="0" applyFill="0" applyAlignment="0" applyProtection="0"/>
    <xf numFmtId="173" fontId="1" fillId="0" borderId="0" applyFont="0" applyFill="0" applyBorder="0" applyAlignment="0" applyProtection="0"/>
    <xf numFmtId="168" fontId="1" fillId="0" borderId="0" applyFont="0" applyFill="0" applyBorder="0" applyAlignment="0" applyProtection="0"/>
    <xf numFmtId="173" fontId="54"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73" fontId="1" fillId="0" borderId="0" applyFont="0" applyFill="0" applyBorder="0" applyAlignment="0" applyProtection="0"/>
    <xf numFmtId="168" fontId="1" fillId="0" borderId="0" applyFont="0" applyFill="0" applyBorder="0" applyAlignment="0" applyProtection="0"/>
    <xf numFmtId="0" fontId="22" fillId="23" borderId="19" applyNumberFormat="0" applyAlignment="0" applyProtection="0"/>
    <xf numFmtId="0" fontId="8" fillId="72" borderId="0" applyNumberFormat="0" applyBorder="0" applyAlignment="0" applyProtection="0"/>
    <xf numFmtId="0" fontId="8" fillId="67" borderId="0" applyNumberFormat="0" applyBorder="0" applyAlignment="0" applyProtection="0"/>
    <xf numFmtId="0" fontId="8" fillId="58"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37"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07" fillId="0" borderId="0" applyNumberFormat="0" applyFill="0" applyBorder="0" applyAlignment="0" applyProtection="0"/>
    <xf numFmtId="1" fontId="67" fillId="0" borderId="4" applyFill="0" applyProtection="0">
      <alignment horizontal="right"/>
    </xf>
    <xf numFmtId="1" fontId="67" fillId="0" borderId="4" applyFill="0" applyProtection="0">
      <alignment horizontal="right"/>
    </xf>
    <xf numFmtId="168" fontId="2" fillId="0" borderId="0" applyFont="0" applyFill="0" applyBorder="0" applyAlignment="0" applyProtection="0"/>
    <xf numFmtId="168" fontId="108" fillId="0" borderId="0" applyFont="0" applyFill="0" applyBorder="0" applyAlignment="0" applyProtection="0"/>
    <xf numFmtId="0" fontId="1" fillId="0" borderId="0">
      <alignment/>
      <protection/>
    </xf>
    <xf numFmtId="0" fontId="1" fillId="0" borderId="0" applyBorder="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5"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9"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10"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11"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 fillId="19" borderId="0" applyNumberFormat="0" applyBorder="0" applyAlignment="0" applyProtection="0"/>
    <xf numFmtId="0" fontId="40" fillId="12" borderId="0" applyNumberFormat="0" applyBorder="0" applyAlignment="0" applyProtection="0"/>
    <xf numFmtId="0" fontId="2" fillId="20" borderId="0" applyNumberFormat="0" applyBorder="0" applyAlignment="0" applyProtection="0"/>
    <xf numFmtId="0" fontId="40" fillId="13" borderId="0" applyNumberFormat="0" applyBorder="0" applyAlignment="0" applyProtection="0"/>
    <xf numFmtId="0" fontId="2" fillId="22" borderId="0" applyNumberFormat="0" applyBorder="0" applyAlignment="0" applyProtection="0"/>
    <xf numFmtId="0" fontId="40" fillId="27" borderId="0" applyNumberFormat="0" applyBorder="0" applyAlignment="0" applyProtection="0"/>
    <xf numFmtId="0" fontId="2" fillId="24" borderId="0" applyNumberFormat="0" applyBorder="0" applyAlignment="0" applyProtection="0"/>
    <xf numFmtId="0" fontId="40" fillId="18" borderId="0" applyNumberFormat="0" applyBorder="0" applyAlignment="0" applyProtection="0"/>
    <xf numFmtId="0" fontId="2" fillId="25" borderId="0" applyNumberFormat="0" applyBorder="0" applyAlignment="0" applyProtection="0"/>
    <xf numFmtId="0" fontId="40" fillId="12" borderId="0" applyNumberFormat="0" applyBorder="0" applyAlignment="0" applyProtection="0"/>
    <xf numFmtId="0" fontId="2" fillId="26" borderId="0" applyNumberFormat="0" applyBorder="0" applyAlignment="0" applyProtection="0"/>
    <xf numFmtId="0" fontId="40" fillId="2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1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2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22"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24"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25"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26"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8" fillId="38" borderId="0" applyNumberFormat="0" applyBorder="0" applyAlignment="0" applyProtection="0"/>
    <xf numFmtId="0" fontId="8" fillId="13" borderId="0" applyNumberFormat="0" applyBorder="0" applyAlignment="0" applyProtection="0"/>
    <xf numFmtId="0" fontId="8" fillId="27"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125" fillId="30" borderId="0" applyNumberFormat="0" applyBorder="0" applyAlignment="0" applyProtection="0"/>
    <xf numFmtId="0" fontId="89" fillId="38" borderId="0" applyNumberFormat="0" applyBorder="0" applyAlignment="0" applyProtection="0"/>
    <xf numFmtId="0" fontId="125" fillId="31" borderId="0" applyNumberFormat="0" applyBorder="0" applyAlignment="0" applyProtection="0"/>
    <xf numFmtId="0" fontId="89" fillId="13" borderId="0" applyNumberFormat="0" applyBorder="0" applyAlignment="0" applyProtection="0"/>
    <xf numFmtId="0" fontId="125" fillId="33" borderId="0" applyNumberFormat="0" applyBorder="0" applyAlignment="0" applyProtection="0"/>
    <xf numFmtId="0" fontId="89" fillId="27" borderId="0" applyNumberFormat="0" applyBorder="0" applyAlignment="0" applyProtection="0"/>
    <xf numFmtId="0" fontId="125" fillId="34" borderId="0" applyNumberFormat="0" applyBorder="0" applyAlignment="0" applyProtection="0"/>
    <xf numFmtId="0" fontId="89" fillId="39" borderId="0" applyNumberFormat="0" applyBorder="0" applyAlignment="0" applyProtection="0"/>
    <xf numFmtId="0" fontId="125" fillId="35" borderId="0" applyNumberFormat="0" applyBorder="0" applyAlignment="0" applyProtection="0"/>
    <xf numFmtId="0" fontId="89" fillId="29" borderId="0" applyNumberFormat="0" applyBorder="0" applyAlignment="0" applyProtection="0"/>
    <xf numFmtId="0" fontId="125" fillId="36" borderId="0" applyNumberFormat="0" applyBorder="0" applyAlignment="0" applyProtection="0"/>
    <xf numFmtId="0" fontId="89" fillId="40" borderId="0" applyNumberFormat="0" applyBorder="0" applyAlignment="0" applyProtection="0"/>
    <xf numFmtId="0" fontId="8" fillId="38" borderId="0" applyNumberFormat="0" applyBorder="0" applyAlignment="0" applyProtection="0"/>
    <xf numFmtId="0" fontId="8" fillId="13" borderId="0" applyNumberFormat="0" applyBorder="0" applyAlignment="0" applyProtection="0"/>
    <xf numFmtId="0" fontId="8" fillId="27"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125" fillId="42" borderId="0" applyNumberFormat="0" applyBorder="0" applyAlignment="0" applyProtection="0"/>
    <xf numFmtId="0" fontId="89" fillId="72" borderId="0" applyNumberFormat="0" applyBorder="0" applyAlignment="0" applyProtection="0"/>
    <xf numFmtId="0" fontId="125" fillId="44" borderId="0" applyNumberFormat="0" applyBorder="0" applyAlignment="0" applyProtection="0"/>
    <xf numFmtId="0" fontId="89" fillId="67" borderId="0" applyNumberFormat="0" applyBorder="0" applyAlignment="0" applyProtection="0"/>
    <xf numFmtId="0" fontId="125" fillId="45" borderId="0" applyNumberFormat="0" applyBorder="0" applyAlignment="0" applyProtection="0"/>
    <xf numFmtId="0" fontId="89" fillId="58" borderId="0" applyNumberFormat="0" applyBorder="0" applyAlignment="0" applyProtection="0"/>
    <xf numFmtId="0" fontId="125" fillId="47" borderId="0" applyNumberFormat="0" applyBorder="0" applyAlignment="0" applyProtection="0"/>
    <xf numFmtId="0" fontId="89" fillId="39" borderId="0" applyNumberFormat="0" applyBorder="0" applyAlignment="0" applyProtection="0"/>
    <xf numFmtId="0" fontId="125" fillId="48" borderId="0" applyNumberFormat="0" applyBorder="0" applyAlignment="0" applyProtection="0"/>
    <xf numFmtId="0" fontId="89" fillId="29" borderId="0" applyNumberFormat="0" applyBorder="0" applyAlignment="0" applyProtection="0"/>
    <xf numFmtId="0" fontId="125" fillId="49" borderId="0" applyNumberFormat="0" applyBorder="0" applyAlignment="0" applyProtection="0"/>
    <xf numFmtId="0" fontId="89" fillId="37" borderId="0" applyNumberFormat="0" applyBorder="0" applyAlignment="0" applyProtection="0"/>
    <xf numFmtId="0" fontId="115" fillId="51" borderId="0" applyNumberFormat="0" applyBorder="0" applyAlignment="0" applyProtection="0"/>
    <xf numFmtId="0" fontId="126" fillId="16" borderId="0" applyNumberFormat="0" applyBorder="0" applyAlignment="0" applyProtection="0"/>
    <xf numFmtId="0" fontId="13" fillId="4" borderId="5" applyNumberFormat="0" applyAlignment="0" applyProtection="0"/>
    <xf numFmtId="0" fontId="12" fillId="17" borderId="0" applyNumberFormat="0" applyBorder="0" applyAlignment="0" applyProtection="0"/>
    <xf numFmtId="0" fontId="119" fillId="53" borderId="6" applyNumberFormat="0" applyAlignment="0" applyProtection="0"/>
    <xf numFmtId="0" fontId="127" fillId="23" borderId="5" applyNumberFormat="0" applyAlignment="0" applyProtection="0"/>
    <xf numFmtId="0" fontId="9" fillId="23" borderId="5" applyNumberFormat="0" applyAlignment="0" applyProtection="0"/>
    <xf numFmtId="0" fontId="15" fillId="54" borderId="7" applyNumberFormat="0" applyAlignment="0" applyProtection="0"/>
    <xf numFmtId="0" fontId="14" fillId="0" borderId="20" applyNumberFormat="0" applyFill="0" applyAlignment="0" applyProtection="0"/>
    <xf numFmtId="0" fontId="128" fillId="78" borderId="40" applyBorder="0">
      <alignment/>
      <protection/>
    </xf>
    <xf numFmtId="0" fontId="121" fillId="55" borderId="8" applyNumberFormat="0" applyAlignment="0" applyProtection="0"/>
    <xf numFmtId="0" fontId="129" fillId="54" borderId="7" applyNumberFormat="0" applyAlignment="0" applyProtection="0"/>
    <xf numFmtId="0" fontId="20" fillId="0" borderId="0" applyNumberFormat="0" applyFill="0" applyBorder="0" applyAlignment="0" applyProtection="0"/>
    <xf numFmtId="0" fontId="17" fillId="0" borderId="26" applyNumberFormat="0" applyFill="0" applyAlignment="0" applyProtection="0"/>
    <xf numFmtId="0" fontId="18" fillId="0" borderId="27" applyNumberFormat="0" applyFill="0" applyAlignment="0" applyProtection="0"/>
    <xf numFmtId="0" fontId="19" fillId="0" borderId="28" applyNumberFormat="0" applyFill="0" applyAlignment="0" applyProtection="0"/>
    <xf numFmtId="0" fontId="19" fillId="0" borderId="0" applyNumberFormat="0" applyFill="0" applyBorder="0" applyAlignment="0" applyProtection="0"/>
    <xf numFmtId="0" fontId="122" fillId="74" borderId="0">
      <alignment vertical="center"/>
      <protection/>
    </xf>
    <xf numFmtId="0" fontId="15" fillId="54" borderId="7" applyNumberFormat="0" applyAlignment="0" applyProtection="0"/>
    <xf numFmtId="0" fontId="19" fillId="0" borderId="0" applyNumberFormat="0" applyFill="0" applyBorder="0" applyAlignment="0" applyProtection="0"/>
    <xf numFmtId="0" fontId="8" fillId="72" borderId="0" applyNumberFormat="0" applyBorder="0" applyAlignment="0" applyProtection="0"/>
    <xf numFmtId="0" fontId="8" fillId="67" borderId="0" applyNumberFormat="0" applyBorder="0" applyAlignment="0" applyProtection="0"/>
    <xf numFmtId="0" fontId="8" fillId="58"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37" borderId="0" applyNumberFormat="0" applyBorder="0" applyAlignment="0" applyProtection="0"/>
    <xf numFmtId="0" fontId="13" fillId="4" borderId="5" applyNumberFormat="0" applyAlignment="0" applyProtection="0"/>
    <xf numFmtId="0" fontId="123" fillId="0" borderId="0" applyNumberFormat="0" applyFill="0" applyBorder="0" applyAlignment="0" applyProtection="0"/>
    <xf numFmtId="0" fontId="130" fillId="0" borderId="0" applyNumberFormat="0" applyFill="0" applyBorder="0" applyAlignment="0" applyProtection="0"/>
    <xf numFmtId="0" fontId="23" fillId="0" borderId="0" applyNumberFormat="0" applyFill="0" applyBorder="0" applyAlignment="0" applyProtection="0"/>
    <xf numFmtId="0" fontId="114" fillId="60" borderId="0" applyNumberFormat="0" applyBorder="0" applyAlignment="0" applyProtection="0"/>
    <xf numFmtId="0" fontId="131" fillId="17" borderId="0" applyNumberFormat="0" applyBorder="0" applyAlignment="0" applyProtection="0"/>
    <xf numFmtId="0" fontId="1" fillId="23" borderId="12" applyNumberFormat="0" applyFont="0" applyBorder="0" applyProtection="0">
      <alignment horizontal="center" vertical="center"/>
    </xf>
    <xf numFmtId="0" fontId="111" fillId="0" borderId="14" applyNumberFormat="0" applyFill="0" applyAlignment="0" applyProtection="0"/>
    <xf numFmtId="0" fontId="132" fillId="0" borderId="26" applyNumberFormat="0" applyFill="0" applyAlignment="0" applyProtection="0"/>
    <xf numFmtId="0" fontId="112" fillId="0" borderId="16" applyNumberFormat="0" applyFill="0" applyAlignment="0" applyProtection="0"/>
    <xf numFmtId="0" fontId="133" fillId="0" borderId="27" applyNumberFormat="0" applyFill="0" applyAlignment="0" applyProtection="0"/>
    <xf numFmtId="0" fontId="113" fillId="0" borderId="18" applyNumberFormat="0" applyFill="0" applyAlignment="0" applyProtection="0"/>
    <xf numFmtId="0" fontId="134" fillId="0" borderId="28" applyNumberFormat="0" applyFill="0" applyAlignment="0" applyProtection="0"/>
    <xf numFmtId="0" fontId="113" fillId="0" borderId="0" applyNumberFormat="0" applyFill="0" applyBorder="0" applyAlignment="0" applyProtection="0"/>
    <xf numFmtId="0" fontId="134" fillId="0" borderId="0" applyNumberFormat="0" applyFill="0" applyBorder="0" applyAlignment="0" applyProtection="0"/>
    <xf numFmtId="3" fontId="1" fillId="4" borderId="12" applyFont="0" applyProtection="0">
      <alignment horizontal="right" vertical="center"/>
    </xf>
    <xf numFmtId="0" fontId="1" fillId="4" borderId="41" applyNumberFormat="0" applyFont="0" applyBorder="0" applyProtection="0">
      <alignment horizontal="left" vertical="center"/>
    </xf>
    <xf numFmtId="0" fontId="6" fillId="0" borderId="0" applyNumberFormat="0" applyFill="0" applyBorder="0">
      <alignment/>
      <protection locked="0"/>
    </xf>
    <xf numFmtId="0" fontId="6" fillId="0" borderId="0" applyNumberFormat="0" applyFill="0" applyBorder="0">
      <alignment/>
      <protection locked="0"/>
    </xf>
    <xf numFmtId="0" fontId="14" fillId="0" borderId="20" applyNumberFormat="0" applyFill="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6" fillId="0" borderId="0" applyNumberFormat="0" applyFill="0" applyBorder="0">
      <alignment/>
      <protection locked="0"/>
    </xf>
    <xf numFmtId="0" fontId="6" fillId="0" borderId="0" applyNumberFormat="0" applyFill="0" applyBorder="0">
      <alignment/>
      <protection locked="0"/>
    </xf>
    <xf numFmtId="0" fontId="135" fillId="0" borderId="0" applyNumberFormat="0" applyFill="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6" fillId="0" borderId="0" applyNumberFormat="0" applyFill="0" applyBorder="0">
      <alignment/>
      <protection locked="0"/>
    </xf>
    <xf numFmtId="0" fontId="10" fillId="16" borderId="0" applyNumberFormat="0" applyBorder="0" applyAlignment="0" applyProtection="0"/>
    <xf numFmtId="0" fontId="117" fillId="61" borderId="6" applyNumberFormat="0" applyAlignment="0" applyProtection="0"/>
    <xf numFmtId="0" fontId="136" fillId="4" borderId="5" applyNumberFormat="0" applyAlignment="0" applyProtection="0"/>
    <xf numFmtId="3" fontId="1" fillId="85" borderId="12" applyFont="0">
      <alignment horizontal="right" vertical="center"/>
      <protection locked="0"/>
    </xf>
    <xf numFmtId="0" fontId="1" fillId="6" borderId="22" applyNumberFormat="0" applyFont="0" applyAlignment="0" applyProtection="0"/>
    <xf numFmtId="0" fontId="1" fillId="6" borderId="22" applyNumberFormat="0" applyFont="0" applyAlignment="0" applyProtection="0"/>
    <xf numFmtId="0" fontId="8" fillId="72" borderId="0" applyNumberFormat="0" applyBorder="0" applyAlignment="0" applyProtection="0"/>
    <xf numFmtId="0" fontId="8" fillId="67" borderId="0" applyNumberFormat="0" applyBorder="0" applyAlignment="0" applyProtection="0"/>
    <xf numFmtId="0" fontId="8" fillId="58"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37" borderId="0" applyNumberFormat="0" applyBorder="0" applyAlignment="0" applyProtection="0"/>
    <xf numFmtId="0" fontId="12" fillId="17" borderId="0" applyNumberFormat="0" applyBorder="0" applyAlignment="0" applyProtection="0"/>
    <xf numFmtId="0" fontId="22" fillId="23" borderId="19" applyNumberFormat="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8" fontId="137" fillId="0" borderId="0" applyFont="0" applyFill="0" applyBorder="0" applyAlignment="0" applyProtection="0"/>
    <xf numFmtId="173" fontId="1" fillId="0" borderId="0" applyFont="0" applyFill="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138" fillId="0" borderId="0" applyNumberFormat="0" applyFill="0" applyBorder="0">
      <alignment/>
      <protection locked="0"/>
    </xf>
    <xf numFmtId="0" fontId="120" fillId="0" borderId="21" applyNumberFormat="0" applyFill="0" applyAlignment="0" applyProtection="0"/>
    <xf numFmtId="0" fontId="139" fillId="0" borderId="20" applyNumberFormat="0" applyFill="0" applyAlignment="0" applyProtection="0"/>
    <xf numFmtId="0" fontId="11" fillId="0" borderId="0" applyNumberFormat="0" applyFill="0" applyBorder="0" applyAlignment="0" applyProtection="0"/>
    <xf numFmtId="0" fontId="2"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209" fontId="1" fillId="0" borderId="0" applyFill="0" applyBorder="0" applyAlignment="0" applyProtection="0"/>
    <xf numFmtId="209" fontId="1" fillId="0" borderId="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1" fillId="0" borderId="0">
      <alignment/>
      <protection/>
    </xf>
    <xf numFmtId="0" fontId="116" fillId="63" borderId="0" applyNumberFormat="0" applyBorder="0" applyAlignment="0" applyProtection="0"/>
    <xf numFmtId="0" fontId="140" fillId="21" borderId="0" applyNumberFormat="0" applyBorder="0" applyAlignment="0" applyProtection="0"/>
    <xf numFmtId="0" fontId="141" fillId="75" borderId="4" applyFont="0" applyBorder="0">
      <alignment/>
      <protection/>
    </xf>
    <xf numFmtId="0" fontId="2" fillId="0" borderId="0">
      <alignment/>
      <protection/>
    </xf>
    <xf numFmtId="0" fontId="2" fillId="0" borderId="0">
      <alignment/>
      <protection/>
    </xf>
    <xf numFmtId="0" fontId="25" fillId="0" borderId="0">
      <alignment/>
      <protection/>
    </xf>
    <xf numFmtId="0" fontId="3"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3" fillId="0" borderId="0">
      <alignment/>
      <protection/>
    </xf>
    <xf numFmtId="0" fontId="1" fillId="0" borderId="0">
      <alignment/>
      <protection/>
    </xf>
    <xf numFmtId="0" fontId="137"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3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6" borderId="22" applyNumberFormat="0" applyFont="0" applyAlignment="0" applyProtection="0"/>
    <xf numFmtId="0" fontId="1" fillId="6" borderId="22" applyNumberFormat="0" applyFont="0" applyAlignment="0" applyProtection="0"/>
    <xf numFmtId="0" fontId="2" fillId="64" borderId="23" applyNumberFormat="0" applyFont="0" applyAlignment="0" applyProtection="0"/>
    <xf numFmtId="0" fontId="1" fillId="6" borderId="22" applyNumberFormat="0" applyFont="0" applyAlignment="0" applyProtection="0"/>
    <xf numFmtId="0" fontId="118" fillId="53" borderId="25" applyNumberFormat="0" applyAlignment="0" applyProtection="0"/>
    <xf numFmtId="0" fontId="77" fillId="23" borderId="19"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0" fillId="16" borderId="0" applyNumberFormat="0" applyBorder="0" applyAlignment="0" applyProtection="0"/>
    <xf numFmtId="0" fontId="22" fillId="23" borderId="19" applyNumberFormat="0" applyAlignment="0" applyProtection="0"/>
    <xf numFmtId="0" fontId="16" fillId="21" borderId="0" applyNumberFormat="0" applyBorder="0" applyAlignment="0" applyProtection="0"/>
    <xf numFmtId="3" fontId="1" fillId="8" borderId="12" applyFont="0">
      <alignment horizontal="right" vertical="center"/>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9" fillId="23" borderId="5"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11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7" fillId="0" borderId="26" applyNumberFormat="0" applyFill="0" applyAlignment="0" applyProtection="0"/>
    <xf numFmtId="0" fontId="18" fillId="0" borderId="27" applyNumberFormat="0" applyFill="0" applyAlignment="0" applyProtection="0"/>
    <xf numFmtId="0" fontId="19" fillId="0" borderId="28" applyNumberFormat="0" applyFill="0" applyAlignment="0" applyProtection="0"/>
    <xf numFmtId="0" fontId="20" fillId="0" borderId="0" applyNumberFormat="0" applyFill="0" applyBorder="0" applyAlignment="0" applyProtection="0"/>
    <xf numFmtId="0" fontId="124" fillId="0" borderId="38" applyNumberFormat="0" applyFill="0" applyAlignment="0" applyProtection="0"/>
    <xf numFmtId="0" fontId="142" fillId="0" borderId="39" applyNumberFormat="0" applyFill="0" applyAlignment="0" applyProtection="0"/>
    <xf numFmtId="168" fontId="1" fillId="0" borderId="0" applyFont="0" applyFill="0" applyBorder="0" applyAlignment="0" applyProtection="0"/>
    <xf numFmtId="168" fontId="3"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0" fontId="122" fillId="0" borderId="0" applyNumberFormat="0" applyFill="0" applyBorder="0" applyAlignment="0" applyProtection="0"/>
    <xf numFmtId="0" fontId="143" fillId="0" borderId="0" applyNumberFormat="0" applyFill="0" applyBorder="0" applyAlignment="0" applyProtection="0"/>
    <xf numFmtId="0" fontId="21" fillId="0" borderId="39" applyNumberFormat="0" applyFill="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7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1" fillId="0" borderId="0">
      <alignment/>
      <protection/>
    </xf>
    <xf numFmtId="0" fontId="1" fillId="0" borderId="0">
      <alignment/>
      <protection/>
    </xf>
    <xf numFmtId="173" fontId="108" fillId="0" borderId="0" applyFont="0" applyFill="0" applyBorder="0" applyAlignment="0" applyProtection="0"/>
    <xf numFmtId="211" fontId="108" fillId="0" borderId="0" applyFont="0" applyFill="0" applyBorder="0" applyAlignment="0" applyProtection="0"/>
    <xf numFmtId="0" fontId="1" fillId="0" borderId="0">
      <alignment/>
      <protection/>
    </xf>
    <xf numFmtId="0" fontId="2"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90" fillId="30" borderId="0" applyNumberFormat="0" applyBorder="0" applyAlignment="0" applyProtection="0"/>
    <xf numFmtId="0" fontId="90" fillId="31" borderId="0" applyNumberFormat="0" applyBorder="0" applyAlignment="0" applyProtection="0"/>
    <xf numFmtId="0" fontId="90" fillId="33" borderId="0" applyNumberFormat="0" applyBorder="0" applyAlignment="0" applyProtection="0"/>
    <xf numFmtId="0" fontId="90" fillId="34" borderId="0" applyNumberFormat="0" applyBorder="0" applyAlignment="0" applyProtection="0"/>
    <xf numFmtId="0" fontId="90" fillId="35" borderId="0" applyNumberFormat="0" applyBorder="0" applyAlignment="0" applyProtection="0"/>
    <xf numFmtId="0" fontId="90" fillId="36" borderId="0" applyNumberFormat="0" applyBorder="0" applyAlignment="0" applyProtection="0"/>
    <xf numFmtId="0" fontId="90" fillId="42"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90"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91" fillId="51" borderId="0" applyNumberFormat="0" applyBorder="0" applyAlignment="0" applyProtection="0"/>
    <xf numFmtId="0" fontId="34" fillId="0" borderId="0" applyNumberFormat="0" applyFill="0" applyBorder="0" applyAlignment="0">
      <protection/>
    </xf>
    <xf numFmtId="49" fontId="147" fillId="0" borderId="0" applyFont="0" applyFill="0" applyBorder="0" applyProtection="0">
      <alignment/>
    </xf>
    <xf numFmtId="213" fontId="27" fillId="0" borderId="0" applyAlignment="0" applyProtection="0"/>
    <xf numFmtId="214" fontId="25" fillId="0" borderId="0" applyFill="0" applyBorder="0" applyAlignment="0" applyProtection="0"/>
    <xf numFmtId="0" fontId="25" fillId="0" borderId="0" applyNumberFormat="0" applyProtection="0">
      <alignment/>
    </xf>
    <xf numFmtId="0" fontId="148" fillId="0" borderId="42" applyNumberFormat="0" applyProtection="0">
      <alignment/>
    </xf>
    <xf numFmtId="0" fontId="148" fillId="0" borderId="0" applyNumberFormat="0" applyProtection="0">
      <alignment/>
    </xf>
    <xf numFmtId="49" fontId="149" fillId="0" borderId="0" applyProtection="0">
      <alignment/>
    </xf>
    <xf numFmtId="215" fontId="38" fillId="0" borderId="0" applyFill="0" applyBorder="0" applyAlignment="0">
      <protection/>
    </xf>
    <xf numFmtId="216" fontId="38" fillId="0" borderId="0" applyFill="0" applyBorder="0" applyAlignment="0">
      <protection/>
    </xf>
    <xf numFmtId="217" fontId="38" fillId="0" borderId="0" applyFill="0" applyBorder="0" applyAlignment="0">
      <protection/>
    </xf>
    <xf numFmtId="218" fontId="38" fillId="0" borderId="0" applyFill="0" applyBorder="0" applyAlignment="0">
      <protection/>
    </xf>
    <xf numFmtId="219" fontId="38" fillId="0" borderId="0" applyFill="0" applyBorder="0" applyAlignment="0">
      <protection/>
    </xf>
    <xf numFmtId="215" fontId="38" fillId="0" borderId="0" applyFill="0" applyBorder="0" applyAlignment="0">
      <protection/>
    </xf>
    <xf numFmtId="220" fontId="38" fillId="0" borderId="0" applyFill="0" applyBorder="0" applyAlignment="0">
      <protection/>
    </xf>
    <xf numFmtId="216" fontId="38" fillId="0" borderId="0" applyFill="0" applyBorder="0" applyAlignment="0">
      <protection/>
    </xf>
    <xf numFmtId="0" fontId="92" fillId="53" borderId="6" applyNumberFormat="0" applyAlignment="0" applyProtection="0"/>
    <xf numFmtId="0" fontId="93" fillId="55" borderId="8" applyNumberFormat="0" applyAlignment="0" applyProtection="0"/>
    <xf numFmtId="215" fontId="3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221" fontId="2"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8" fontId="1" fillId="0" borderId="0" applyFont="0" applyFill="0" applyBorder="0" applyAlignment="0" applyProtection="0"/>
    <xf numFmtId="173" fontId="25" fillId="0" borderId="0" applyFont="0" applyFill="0" applyBorder="0" applyAlignment="0" applyProtection="0"/>
    <xf numFmtId="173"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50" fillId="0" borderId="0">
      <alignment/>
      <protection/>
    </xf>
    <xf numFmtId="0" fontId="151" fillId="0" borderId="0">
      <alignment/>
      <protection/>
    </xf>
    <xf numFmtId="0" fontId="150" fillId="0" borderId="0">
      <alignment/>
      <protection/>
    </xf>
    <xf numFmtId="0" fontId="151" fillId="0" borderId="0">
      <alignment/>
      <protection/>
    </xf>
    <xf numFmtId="216" fontId="38" fillId="0" borderId="0" applyFont="0" applyFill="0" applyBorder="0" applyAlignment="0" applyProtection="0"/>
    <xf numFmtId="14" fontId="40" fillId="0" borderId="0" applyFill="0" applyBorder="0" applyAlignment="0">
      <protection/>
    </xf>
    <xf numFmtId="38" fontId="5" fillId="0" borderId="43">
      <alignment vertical="center"/>
      <protection/>
    </xf>
    <xf numFmtId="165" fontId="1" fillId="0" borderId="0" applyFont="0" applyFill="0" applyBorder="0" applyAlignment="0" applyProtection="0"/>
    <xf numFmtId="167" fontId="1" fillId="0" borderId="0" applyFont="0" applyFill="0" applyBorder="0" applyAlignment="0" applyProtection="0"/>
    <xf numFmtId="0" fontId="152" fillId="0" borderId="0">
      <alignment/>
      <protection locked="0"/>
    </xf>
    <xf numFmtId="17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53" fillId="0" borderId="0">
      <alignment/>
      <protection locked="0"/>
    </xf>
    <xf numFmtId="0" fontId="153" fillId="0" borderId="0">
      <alignment/>
      <protection locked="0"/>
    </xf>
    <xf numFmtId="215" fontId="38" fillId="0" borderId="0" applyFill="0" applyBorder="0" applyAlignment="0">
      <protection/>
    </xf>
    <xf numFmtId="216" fontId="38" fillId="0" borderId="0" applyFill="0" applyBorder="0" applyAlignment="0">
      <protection/>
    </xf>
    <xf numFmtId="215" fontId="38" fillId="0" borderId="0" applyFill="0" applyBorder="0" applyAlignment="0">
      <protection/>
    </xf>
    <xf numFmtId="220" fontId="38" fillId="0" borderId="0" applyFill="0" applyBorder="0" applyAlignment="0">
      <protection/>
    </xf>
    <xf numFmtId="216" fontId="38" fillId="0" borderId="0" applyFill="0" applyBorder="0" applyAlignment="0">
      <protection/>
    </xf>
    <xf numFmtId="0" fontId="94" fillId="0" borderId="0" applyNumberFormat="0" applyFill="0" applyBorder="0" applyAlignment="0" applyProtection="0"/>
    <xf numFmtId="0" fontId="152" fillId="0" borderId="0">
      <alignment/>
      <protection locked="0"/>
    </xf>
    <xf numFmtId="0" fontId="152" fillId="0" borderId="0">
      <alignment/>
      <protection locked="0"/>
    </xf>
    <xf numFmtId="0" fontId="152" fillId="0" borderId="0">
      <alignment/>
      <protection locked="0"/>
    </xf>
    <xf numFmtId="0" fontId="152" fillId="0" borderId="0">
      <alignment/>
      <protection locked="0"/>
    </xf>
    <xf numFmtId="0" fontId="152" fillId="0" borderId="0">
      <alignment/>
      <protection locked="0"/>
    </xf>
    <xf numFmtId="0" fontId="152" fillId="0" borderId="0">
      <alignment/>
      <protection locked="0"/>
    </xf>
    <xf numFmtId="0" fontId="152" fillId="0" borderId="0">
      <alignment/>
      <protection locked="0"/>
    </xf>
    <xf numFmtId="217" fontId="40" fillId="23" borderId="10">
      <alignment/>
      <protection locked="0"/>
    </xf>
    <xf numFmtId="0" fontId="152" fillId="0" borderId="0">
      <alignment/>
      <protection locked="0"/>
    </xf>
    <xf numFmtId="0" fontId="152" fillId="0" borderId="0">
      <alignment/>
      <protection locked="0"/>
    </xf>
    <xf numFmtId="0" fontId="42" fillId="0" borderId="0" applyNumberFormat="0" applyFill="0" applyBorder="0">
      <alignment/>
      <protection locked="0"/>
    </xf>
    <xf numFmtId="0" fontId="95" fillId="60" borderId="0" applyNumberFormat="0" applyBorder="0" applyAlignment="0" applyProtection="0"/>
    <xf numFmtId="0" fontId="40" fillId="46" borderId="0" applyNumberFormat="0" applyBorder="0">
      <alignment vertical="top"/>
      <protection/>
    </xf>
    <xf numFmtId="0" fontId="137" fillId="0" borderId="22" applyNumberFormat="0" applyFont="0" applyFill="0" applyAlignment="0" applyProtection="0"/>
    <xf numFmtId="1" fontId="154" fillId="0" borderId="0">
      <alignment/>
      <protection/>
    </xf>
    <xf numFmtId="0" fontId="48" fillId="0" borderId="44" applyNumberFormat="0" applyProtection="0">
      <alignment/>
    </xf>
    <xf numFmtId="0" fontId="48" fillId="0" borderId="4">
      <alignment horizontal="left" vertical="center"/>
      <protection/>
    </xf>
    <xf numFmtId="0" fontId="96" fillId="0" borderId="14" applyNumberFormat="0" applyFill="0" applyAlignment="0" applyProtection="0"/>
    <xf numFmtId="0" fontId="97" fillId="0" borderId="16" applyNumberFormat="0" applyFill="0" applyAlignment="0" applyProtection="0"/>
    <xf numFmtId="0" fontId="98" fillId="0" borderId="18" applyNumberFormat="0" applyFill="0" applyAlignment="0" applyProtection="0"/>
    <xf numFmtId="0" fontId="98" fillId="0" borderId="0" applyNumberFormat="0" applyFill="0" applyBorder="0" applyAlignment="0" applyProtection="0"/>
    <xf numFmtId="222" fontId="1" fillId="0" borderId="0" applyFont="0" applyFill="0" applyBorder="0" applyAlignment="0" applyProtection="0"/>
    <xf numFmtId="223" fontId="1" fillId="0" borderId="0" applyFont="0" applyFill="0" applyBorder="0" applyAlignment="0" applyProtection="0"/>
    <xf numFmtId="0" fontId="100" fillId="61" borderId="6" applyNumberFormat="0" applyAlignment="0" applyProtection="0"/>
    <xf numFmtId="0" fontId="142" fillId="0" borderId="0" applyNumberFormat="0" applyBorder="0">
      <alignment vertical="top" wrapText="1"/>
      <protection/>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25" fillId="0" borderId="0" applyFont="0" applyFill="0" applyBorder="0" applyAlignment="0" applyProtection="0"/>
    <xf numFmtId="168" fontId="3" fillId="0" borderId="0" applyFont="0" applyFill="0" applyBorder="0" applyAlignment="0" applyProtection="0"/>
    <xf numFmtId="173" fontId="2" fillId="0" borderId="0" applyFont="0" applyFill="0" applyBorder="0" applyAlignment="0" applyProtection="0"/>
    <xf numFmtId="168" fontId="2" fillId="0" borderId="0" applyFont="0" applyFill="0" applyBorder="0" applyAlignment="0" applyProtection="0"/>
    <xf numFmtId="215" fontId="38" fillId="0" borderId="0" applyFill="0" applyBorder="0" applyAlignment="0">
      <protection/>
    </xf>
    <xf numFmtId="216" fontId="38" fillId="0" borderId="0" applyFill="0" applyBorder="0" applyAlignment="0">
      <protection/>
    </xf>
    <xf numFmtId="215" fontId="38" fillId="0" borderId="0" applyFill="0" applyBorder="0" applyAlignment="0">
      <protection/>
    </xf>
    <xf numFmtId="220" fontId="38" fillId="0" borderId="0" applyFill="0" applyBorder="0" applyAlignment="0">
      <protection/>
    </xf>
    <xf numFmtId="216" fontId="38" fillId="0" borderId="0" applyFill="0" applyBorder="0" applyAlignment="0">
      <protection/>
    </xf>
    <xf numFmtId="0" fontId="101" fillId="0" borderId="21" applyNumberFormat="0" applyFill="0" applyAlignment="0" applyProtection="0"/>
    <xf numFmtId="172" fontId="1" fillId="0" borderId="0" applyFont="0" applyFill="0" applyBorder="0" applyAlignment="0" applyProtection="0"/>
    <xf numFmtId="0" fontId="102" fillId="63"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5" fillId="0" borderId="0">
      <alignment/>
      <protection/>
    </xf>
    <xf numFmtId="0" fontId="25" fillId="0" borderId="0">
      <alignment/>
      <protection/>
    </xf>
    <xf numFmtId="0" fontId="0" fillId="0" borderId="0">
      <alignment/>
      <protection/>
    </xf>
    <xf numFmtId="0" fontId="3" fillId="0" borderId="0">
      <alignment/>
      <protection/>
    </xf>
    <xf numFmtId="0" fontId="1" fillId="0" borderId="0" applyProtection="0">
      <alignment/>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5"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0" borderId="0">
      <alignment/>
      <protection/>
    </xf>
    <xf numFmtId="0" fontId="1" fillId="0" borderId="0">
      <alignment/>
      <protection/>
    </xf>
    <xf numFmtId="0" fontId="3" fillId="64" borderId="23" applyNumberFormat="0" applyFont="0" applyAlignment="0" applyProtection="0"/>
    <xf numFmtId="0" fontId="3" fillId="64" borderId="23" applyNumberFormat="0" applyFont="0" applyAlignment="0" applyProtection="0"/>
    <xf numFmtId="0" fontId="108" fillId="64" borderId="23" applyNumberFormat="0" applyFont="0" applyAlignment="0" applyProtection="0"/>
    <xf numFmtId="0" fontId="104" fillId="53" borderId="25" applyNumberFormat="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08" fillId="0" borderId="0" applyFont="0" applyFill="0" applyBorder="0" applyAlignment="0" applyProtection="0"/>
    <xf numFmtId="0" fontId="1" fillId="0" borderId="0" applyNumberFormat="0" applyFont="0" applyBorder="0" applyAlignment="0">
      <protection/>
    </xf>
    <xf numFmtId="0" fontId="1" fillId="54" borderId="10" applyNumberFormat="0">
      <alignment vertical="top" wrapText="1"/>
      <protection/>
    </xf>
    <xf numFmtId="0" fontId="5" fillId="67" borderId="29" applyNumberFormat="0" applyFont="0" applyBorder="0" applyProtection="0">
      <alignment/>
    </xf>
    <xf numFmtId="0" fontId="5" fillId="67" borderId="29" applyNumberFormat="0" applyFont="0" applyBorder="0" applyProtection="0">
      <alignment/>
    </xf>
    <xf numFmtId="0" fontId="1" fillId="23" borderId="45" applyNumberFormat="0" applyFon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2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25" fontId="1" fillId="0" borderId="0" applyFont="0" applyFill="0" applyBorder="0" applyAlignment="0" applyProtection="0"/>
    <xf numFmtId="0" fontId="1" fillId="0" borderId="0" applyFont="0" applyFill="0" applyBorder="0" applyAlignment="0" applyProtection="0"/>
    <xf numFmtId="226" fontId="1" fillId="0" borderId="0" applyFont="0" applyFill="0" applyBorder="0" applyAlignment="0" applyProtection="0"/>
    <xf numFmtId="0" fontId="6" fillId="0" borderId="0" applyNumberFormat="0" applyFill="0" applyBorder="0">
      <alignment/>
      <protection locked="0"/>
    </xf>
    <xf numFmtId="0" fontId="1" fillId="0" borderId="0" applyNumberFormat="0" applyFill="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6"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lignment/>
      <protection/>
    </xf>
    <xf numFmtId="0" fontId="1" fillId="23" borderId="45" applyNumberFormat="0" applyFont="0" applyBorder="0" applyAlignment="0" applyProtection="0"/>
    <xf numFmtId="0" fontId="1" fillId="23" borderId="45" applyNumberFormat="0" applyFont="0" applyBorder="0" applyAlignment="0" applyProtection="0"/>
    <xf numFmtId="0" fontId="1" fillId="23" borderId="45" applyNumberFormat="0" applyFont="0" applyBorder="0" applyAlignment="0" applyProtection="0"/>
    <xf numFmtId="0" fontId="1" fillId="23" borderId="45" applyNumberFormat="0" applyFont="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227" fontId="25"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4" fillId="0" borderId="34" applyNumberFormat="0" applyFill="0" applyBorder="0">
      <alignment horizontal="left"/>
      <protection/>
    </xf>
    <xf numFmtId="0" fontId="65" fillId="0" borderId="34" applyNumberFormat="0" applyFill="0" applyProtection="0">
      <alignment/>
    </xf>
    <xf numFmtId="0" fontId="65" fillId="0" borderId="34" applyNumberFormat="0" applyFill="0" applyProtection="0">
      <alignment/>
    </xf>
    <xf numFmtId="0" fontId="110" fillId="0" borderId="0" applyNumberFormat="0" applyFill="0" applyBorder="0" applyAlignment="0" applyProtection="0"/>
    <xf numFmtId="0" fontId="106" fillId="0" borderId="38" applyNumberFormat="0" applyFill="0" applyAlignment="0" applyProtection="0"/>
    <xf numFmtId="0" fontId="107" fillId="0" borderId="0" applyNumberForma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9" fontId="108" fillId="0" borderId="0" applyFont="0" applyFill="0" applyBorder="0" applyAlignment="0" applyProtection="0"/>
    <xf numFmtId="168" fontId="108" fillId="0" borderId="0" applyFont="0" applyFill="0" applyBorder="0" applyAlignment="0" applyProtection="0"/>
    <xf numFmtId="0" fontId="108"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168" fontId="1" fillId="0" borderId="0" applyFont="0" applyFill="0" applyBorder="0" applyAlignment="0" applyProtection="0"/>
    <xf numFmtId="0" fontId="1" fillId="0" borderId="0" applyBorder="0">
      <alignment/>
      <protection/>
    </xf>
    <xf numFmtId="0" fontId="3" fillId="0" borderId="0">
      <alignment/>
      <protection/>
    </xf>
  </cellStyleXfs>
  <cellXfs count="671">
    <xf numFmtId="0" fontId="0" fillId="0" borderId="0" xfId="0"/>
    <xf numFmtId="49" fontId="26" fillId="0" borderId="0" xfId="1533" applyNumberFormat="1" applyFont="1" applyFill="1" applyBorder="1" applyAlignment="1">
      <alignment horizontal="right"/>
      <protection/>
    </xf>
    <xf numFmtId="0" fontId="75" fillId="0" borderId="0" xfId="0" applyFont="1"/>
    <xf numFmtId="49" fontId="26" fillId="0" borderId="0" xfId="1533" applyNumberFormat="1" applyFont="1" applyFill="1" applyBorder="1" applyAlignment="1" applyProtection="1">
      <alignment horizontal="left" vertical="center"/>
      <protection locked="0"/>
    </xf>
    <xf numFmtId="0" fontId="25" fillId="0" borderId="0" xfId="0" applyFont="1"/>
    <xf numFmtId="0" fontId="25" fillId="0" borderId="0" xfId="1536" applyFont="1" applyFill="1" applyBorder="1" applyAlignment="1" applyProtection="1">
      <alignment/>
      <protection locked="0"/>
    </xf>
    <xf numFmtId="169" fontId="25" fillId="0" borderId="0" xfId="1534" applyNumberFormat="1" applyFont="1" applyFill="1" applyBorder="1" applyAlignment="1" applyProtection="1">
      <alignment/>
      <protection locked="0"/>
    </xf>
    <xf numFmtId="0" fontId="25" fillId="0" borderId="0" xfId="0" applyFont="1" applyFill="1"/>
    <xf numFmtId="0" fontId="25" fillId="0" borderId="0" xfId="1535" applyFont="1" applyFill="1" applyBorder="1" applyAlignment="1" applyProtection="1">
      <alignment/>
      <protection locked="0"/>
    </xf>
    <xf numFmtId="169" fontId="25" fillId="0" borderId="0" xfId="1536" applyNumberFormat="1" applyFont="1" applyFill="1" applyBorder="1" applyAlignment="1" applyProtection="1">
      <alignment/>
      <protection locked="0"/>
    </xf>
    <xf numFmtId="0" fontId="87" fillId="0" borderId="46" xfId="0" applyFont="1" applyBorder="1" applyAlignment="1">
      <alignment horizontal="center"/>
    </xf>
    <xf numFmtId="0" fontId="87" fillId="0" borderId="46" xfId="0" applyFont="1" applyBorder="1" applyAlignment="1">
      <alignment horizontal="right"/>
    </xf>
    <xf numFmtId="0" fontId="72" fillId="0" borderId="0" xfId="1348" applyFont="1" applyFill="1" applyAlignment="1">
      <alignment vertical="center"/>
      <protection/>
    </xf>
    <xf numFmtId="0" fontId="72" fillId="0" borderId="0" xfId="1348" applyFont="1" applyFill="1" applyAlignment="1">
      <alignment horizontal="right" vertical="center"/>
      <protection/>
    </xf>
    <xf numFmtId="0" fontId="76" fillId="0" borderId="0" xfId="488" applyFont="1" applyFill="1" applyAlignment="1" applyProtection="1">
      <alignment horizontal="center" vertical="center"/>
      <protection/>
    </xf>
    <xf numFmtId="0" fontId="83" fillId="0" borderId="0" xfId="0" applyFont="1" applyFill="1"/>
    <xf numFmtId="0" fontId="72" fillId="0" borderId="0" xfId="1349" applyFont="1" applyFill="1" applyAlignment="1">
      <alignment vertical="center"/>
      <protection/>
    </xf>
    <xf numFmtId="0" fontId="76" fillId="0" borderId="0" xfId="488" applyFont="1" applyFill="1" applyAlignment="1" applyProtection="1">
      <alignment horizontal="right" vertical="center"/>
      <protection/>
    </xf>
    <xf numFmtId="49" fontId="25" fillId="0" borderId="0" xfId="1534" applyNumberFormat="1" applyFont="1" applyFill="1" applyBorder="1" applyAlignment="1">
      <alignment horizontal="right"/>
      <protection/>
    </xf>
    <xf numFmtId="0" fontId="25" fillId="0" borderId="0" xfId="564" applyFont="1" applyFill="1" applyAlignment="1">
      <alignment vertical="center"/>
      <protection/>
    </xf>
    <xf numFmtId="0" fontId="25" fillId="0" borderId="0" xfId="564" applyFont="1" applyFill="1" applyAlignment="1">
      <alignment/>
      <protection/>
    </xf>
    <xf numFmtId="0" fontId="25" fillId="0" borderId="0" xfId="564" applyFont="1" applyFill="1" applyBorder="1" applyAlignment="1">
      <alignment/>
      <protection/>
    </xf>
    <xf numFmtId="0" fontId="26" fillId="0" borderId="0" xfId="564" applyFont="1" applyFill="1" applyAlignment="1">
      <alignment vertical="center"/>
      <protection/>
    </xf>
    <xf numFmtId="0" fontId="25" fillId="0" borderId="0" xfId="1535" applyFont="1" applyFill="1" applyAlignment="1">
      <alignment vertical="center"/>
      <protection/>
    </xf>
    <xf numFmtId="0" fontId="25" fillId="0" borderId="0" xfId="1535" applyFont="1" applyFill="1" applyBorder="1" applyAlignment="1">
      <alignment/>
      <protection/>
    </xf>
    <xf numFmtId="0" fontId="26" fillId="0" borderId="0" xfId="1536" applyFont="1" applyFill="1" applyAlignment="1">
      <alignment vertical="center"/>
      <protection/>
    </xf>
    <xf numFmtId="0" fontId="25" fillId="0" borderId="0" xfId="1536" applyFont="1" applyFill="1" applyAlignment="1">
      <alignment vertical="center"/>
      <protection/>
    </xf>
    <xf numFmtId="0" fontId="25" fillId="0" borderId="0" xfId="1536" applyFont="1" applyFill="1" applyAlignment="1">
      <alignment/>
      <protection/>
    </xf>
    <xf numFmtId="0" fontId="25" fillId="0" borderId="0" xfId="1536" applyFont="1" applyFill="1" applyBorder="1" applyAlignment="1">
      <alignment/>
      <protection/>
    </xf>
    <xf numFmtId="0" fontId="25" fillId="0" borderId="0" xfId="1539" applyFont="1" applyFill="1">
      <alignment/>
      <protection/>
    </xf>
    <xf numFmtId="0" fontId="25" fillId="0" borderId="0" xfId="1537" applyFont="1" applyFill="1" applyBorder="1">
      <alignment/>
      <protection/>
    </xf>
    <xf numFmtId="0" fontId="25" fillId="0" borderId="0" xfId="1537" applyFont="1" applyFill="1">
      <alignment/>
      <protection/>
    </xf>
    <xf numFmtId="0" fontId="26" fillId="0" borderId="0" xfId="1538" applyFont="1" applyFill="1" applyBorder="1" applyAlignment="1">
      <alignment horizontal="left" vertical="center"/>
      <protection/>
    </xf>
    <xf numFmtId="0" fontId="26" fillId="0" borderId="0" xfId="564" applyFont="1" applyFill="1" applyAlignment="1">
      <alignment vertical="top"/>
      <protection/>
    </xf>
    <xf numFmtId="0" fontId="25" fillId="0" borderId="0" xfId="1446" applyFont="1" applyFill="1" applyAlignment="1">
      <alignment horizontal="left" indent="1"/>
      <protection/>
    </xf>
    <xf numFmtId="0" fontId="71" fillId="0" borderId="0" xfId="1348" applyFont="1" applyFill="1" applyAlignment="1">
      <alignment vertical="center"/>
      <protection/>
    </xf>
    <xf numFmtId="0" fontId="53" fillId="0" borderId="0" xfId="1349" applyFont="1" applyFill="1" applyAlignment="1">
      <alignment vertical="center"/>
      <protection/>
    </xf>
    <xf numFmtId="0" fontId="26" fillId="0" borderId="0" xfId="1349" applyFont="1" applyFill="1" applyAlignment="1">
      <alignment vertical="center"/>
      <protection/>
    </xf>
    <xf numFmtId="0" fontId="25" fillId="0" borderId="0" xfId="1538" applyFont="1" applyFill="1" applyBorder="1" applyAlignment="1">
      <alignment horizontal="left" vertical="center"/>
      <protection/>
    </xf>
    <xf numFmtId="0" fontId="75" fillId="0" borderId="0" xfId="0" applyFont="1" applyAlignment="1">
      <alignment horizontal="right"/>
    </xf>
    <xf numFmtId="0" fontId="25" fillId="0" borderId="0" xfId="0" applyFont="1"/>
    <xf numFmtId="0" fontId="1" fillId="0" borderId="0" xfId="564" applyFont="1" applyFill="1" applyAlignment="1">
      <alignment vertical="center"/>
      <protection/>
    </xf>
    <xf numFmtId="0" fontId="1" fillId="0" borderId="0" xfId="1535" applyFont="1" applyFill="1" applyAlignment="1">
      <alignment vertical="center"/>
      <protection/>
    </xf>
    <xf numFmtId="0" fontId="1" fillId="0" borderId="0" xfId="0" applyFont="1"/>
    <xf numFmtId="0" fontId="1" fillId="0" borderId="0" xfId="0" applyFont="1" applyFill="1"/>
    <xf numFmtId="0" fontId="1" fillId="0" borderId="0" xfId="1536" applyFont="1" applyFill="1" applyAlignment="1">
      <alignment vertical="center"/>
      <protection/>
    </xf>
    <xf numFmtId="0" fontId="1" fillId="0" borderId="0" xfId="1539" applyFont="1" applyFill="1">
      <alignment/>
      <protection/>
    </xf>
    <xf numFmtId="0" fontId="1" fillId="0" borderId="0" xfId="1537" applyFont="1" applyFill="1">
      <alignment/>
      <protection/>
    </xf>
    <xf numFmtId="0" fontId="1" fillId="0" borderId="0" xfId="1537" applyFont="1" applyFill="1" applyBorder="1">
      <alignment/>
      <protection/>
    </xf>
    <xf numFmtId="0" fontId="25" fillId="0" borderId="0" xfId="0" applyFont="1"/>
    <xf numFmtId="0" fontId="75" fillId="0" borderId="0" xfId="0" applyFont="1" applyAlignment="1">
      <alignment horizontal="center"/>
    </xf>
    <xf numFmtId="0" fontId="72" fillId="0" borderId="0" xfId="1349" applyFont="1" applyFill="1" applyAlignment="1">
      <alignment horizontal="right" vertical="center"/>
      <protection/>
    </xf>
    <xf numFmtId="49" fontId="26" fillId="0" borderId="0" xfId="1533" applyNumberFormat="1" applyFont="1" applyFill="1" applyBorder="1" applyAlignment="1" applyProtection="1">
      <alignment vertical="center"/>
      <protection locked="0"/>
    </xf>
    <xf numFmtId="0" fontId="25" fillId="0" borderId="0" xfId="564" applyFont="1" applyFill="1" applyBorder="1">
      <alignment/>
      <protection/>
    </xf>
    <xf numFmtId="0" fontId="25" fillId="0" borderId="0" xfId="1319" applyFont="1" applyFill="1" applyAlignment="1">
      <alignment vertical="center"/>
      <protection/>
    </xf>
    <xf numFmtId="0" fontId="25" fillId="0" borderId="0" xfId="1920" applyFont="1" applyBorder="1" applyAlignment="1" applyProtection="1">
      <alignment horizontal="left" indent="1"/>
      <protection locked="0"/>
    </xf>
    <xf numFmtId="206" fontId="25" fillId="0" borderId="0" xfId="1919" applyNumberFormat="1" applyFont="1" applyFill="1" applyBorder="1" applyAlignment="1" applyProtection="1">
      <alignment horizontal="right"/>
      <protection locked="0"/>
    </xf>
    <xf numFmtId="49" fontId="26" fillId="0" borderId="0" xfId="1534" applyNumberFormat="1" applyFont="1" applyFill="1" applyBorder="1" applyAlignment="1" applyProtection="1">
      <alignment horizontal="left" vertical="center"/>
      <protection locked="0"/>
    </xf>
    <xf numFmtId="0" fontId="7" fillId="0" borderId="0" xfId="1349" applyFont="1" applyFill="1" applyAlignment="1">
      <alignment vertical="center"/>
      <protection/>
    </xf>
    <xf numFmtId="170" fontId="25" fillId="0" borderId="0" xfId="380" applyNumberFormat="1" applyFont="1" applyFill="1" applyAlignment="1">
      <alignment vertical="center"/>
    </xf>
    <xf numFmtId="169" fontId="25" fillId="0" borderId="0" xfId="1536" applyNumberFormat="1" applyFont="1" applyFill="1" applyBorder="1" applyAlignment="1" applyProtection="1">
      <alignment horizontal="left" indent="1"/>
      <protection locked="0"/>
    </xf>
    <xf numFmtId="170" fontId="25" fillId="0" borderId="0" xfId="380" applyNumberFormat="1" applyFont="1" applyFill="1" applyBorder="1" applyAlignment="1">
      <alignment/>
    </xf>
    <xf numFmtId="0" fontId="25" fillId="0" borderId="0" xfId="1319" applyFont="1" applyFill="1" applyAlignment="1" applyProtection="1">
      <alignment vertical="center"/>
      <protection/>
    </xf>
    <xf numFmtId="169" fontId="25" fillId="0" borderId="0" xfId="1536" applyNumberFormat="1" applyFont="1" applyFill="1" applyAlignment="1">
      <alignment vertical="center"/>
      <protection/>
    </xf>
    <xf numFmtId="170" fontId="25" fillId="0" borderId="0" xfId="380" applyNumberFormat="1" applyFont="1" applyFill="1" applyBorder="1" applyAlignment="1">
      <alignment vertical="center"/>
    </xf>
    <xf numFmtId="0" fontId="25" fillId="0" borderId="0" xfId="1538" applyFont="1" applyFill="1" applyBorder="1" applyAlignment="1">
      <alignment horizontal="left" vertical="center" indent="1"/>
      <protection/>
    </xf>
    <xf numFmtId="170" fontId="25" fillId="0" borderId="0" xfId="380" applyNumberFormat="1" applyFont="1" applyFill="1"/>
    <xf numFmtId="0" fontId="25" fillId="0" borderId="0" xfId="564" applyFont="1" applyFill="1">
      <alignment/>
      <protection/>
    </xf>
    <xf numFmtId="170" fontId="25" fillId="0" borderId="0" xfId="3658" applyNumberFormat="1" applyFont="1" applyFill="1" applyBorder="1" applyAlignment="1">
      <alignment horizontal="right" vertical="center"/>
      <protection/>
    </xf>
    <xf numFmtId="170" fontId="25" fillId="0" borderId="0" xfId="1446" applyNumberFormat="1" applyFont="1" applyFill="1" applyBorder="1">
      <alignment/>
      <protection/>
    </xf>
    <xf numFmtId="0" fontId="26" fillId="0" borderId="0" xfId="564" applyFont="1" applyFill="1">
      <alignment/>
      <protection/>
    </xf>
    <xf numFmtId="0" fontId="25" fillId="0" borderId="0" xfId="1446" applyFont="1" applyFill="1" applyBorder="1">
      <alignment/>
      <protection/>
    </xf>
    <xf numFmtId="0" fontId="26" fillId="0" borderId="0" xfId="1446" applyFont="1" applyFill="1" applyBorder="1">
      <alignment/>
      <protection/>
    </xf>
    <xf numFmtId="9" fontId="25" fillId="0" borderId="0" xfId="1446" applyNumberFormat="1" applyFont="1" applyFill="1" applyBorder="1">
      <alignment/>
      <protection/>
    </xf>
    <xf numFmtId="0" fontId="144" fillId="0" borderId="46" xfId="0" applyFont="1" applyBorder="1"/>
    <xf numFmtId="0" fontId="144" fillId="0" borderId="0" xfId="0" applyFont="1" applyBorder="1"/>
    <xf numFmtId="0" fontId="144" fillId="0" borderId="0" xfId="0" applyFont="1"/>
    <xf numFmtId="0" fontId="75" fillId="0" borderId="0" xfId="0" applyFont="1" applyAlignment="1">
      <alignment horizontal="left"/>
    </xf>
    <xf numFmtId="0" fontId="1" fillId="0" borderId="0" xfId="488" applyFont="1" applyAlignment="1" applyProtection="1">
      <alignment/>
      <protection/>
    </xf>
    <xf numFmtId="0" fontId="146" fillId="0" borderId="0" xfId="1259" applyFont="1" applyFill="1" applyBorder="1" applyAlignment="1">
      <alignment/>
      <protection/>
    </xf>
    <xf numFmtId="0" fontId="103" fillId="0" borderId="0" xfId="1259" applyFont="1" applyBorder="1">
      <alignment/>
      <protection/>
    </xf>
    <xf numFmtId="0" fontId="103" fillId="0" borderId="0" xfId="1259" applyFont="1">
      <alignment/>
      <protection/>
    </xf>
    <xf numFmtId="0" fontId="145" fillId="0" borderId="0" xfId="1259" applyFont="1" applyBorder="1" applyAlignment="1">
      <alignment vertical="center"/>
      <protection/>
    </xf>
    <xf numFmtId="0" fontId="103" fillId="0" borderId="0" xfId="1259" applyFont="1" applyFill="1">
      <alignment/>
      <protection/>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right"/>
    </xf>
    <xf numFmtId="0" fontId="53" fillId="0" borderId="0" xfId="0" applyFont="1" applyBorder="1" applyAlignment="1">
      <alignment horizontal="center"/>
    </xf>
    <xf numFmtId="0" fontId="53" fillId="0" borderId="0" xfId="0" applyFont="1" applyBorder="1"/>
    <xf numFmtId="0" fontId="53" fillId="0" borderId="34" xfId="0" applyFont="1" applyBorder="1" applyAlignment="1">
      <alignment horizontal="center"/>
    </xf>
    <xf numFmtId="0" fontId="53" fillId="0" borderId="34" xfId="0" applyFont="1" applyBorder="1"/>
    <xf numFmtId="0" fontId="103" fillId="0" borderId="0" xfId="0" applyFont="1"/>
    <xf numFmtId="171" fontId="25" fillId="0" borderId="0" xfId="1917" applyNumberFormat="1" applyFont="1" applyFill="1"/>
    <xf numFmtId="171" fontId="25" fillId="0" borderId="0" xfId="1917" applyNumberFormat="1" applyFont="1" applyFill="1" applyBorder="1"/>
    <xf numFmtId="0" fontId="25" fillId="0" borderId="0" xfId="1446" applyFont="1" applyFill="1" applyBorder="1" applyAlignment="1">
      <alignment vertical="center" wrapText="1"/>
      <protection/>
    </xf>
    <xf numFmtId="0" fontId="26" fillId="0" borderId="0" xfId="1349" applyFont="1" applyFill="1" applyAlignment="1">
      <alignment horizontal="right" vertical="center"/>
      <protection/>
    </xf>
    <xf numFmtId="49" fontId="26" fillId="0" borderId="0" xfId="1533" applyNumberFormat="1" applyFont="1" applyBorder="1" applyAlignment="1" applyProtection="1">
      <alignment horizontal="left" vertical="center"/>
      <protection locked="0"/>
    </xf>
    <xf numFmtId="0" fontId="26" fillId="0" borderId="0" xfId="1918" applyFont="1" applyAlignment="1" applyProtection="1">
      <alignment vertical="center"/>
      <protection/>
    </xf>
    <xf numFmtId="0" fontId="25" fillId="0" borderId="0" xfId="0" applyFont="1"/>
    <xf numFmtId="0" fontId="25" fillId="0" borderId="0" xfId="0" applyFont="1" applyBorder="1"/>
    <xf numFmtId="0" fontId="25" fillId="0" borderId="9" xfId="564" applyFont="1" applyFill="1" applyBorder="1" applyAlignment="1">
      <alignment vertical="center"/>
      <protection/>
    </xf>
    <xf numFmtId="0" fontId="25" fillId="0" borderId="9" xfId="0" applyFont="1" applyFill="1" applyBorder="1"/>
    <xf numFmtId="170" fontId="25" fillId="0" borderId="9" xfId="18" applyNumberFormat="1" applyFont="1" applyFill="1" applyBorder="1"/>
    <xf numFmtId="171" fontId="25" fillId="0" borderId="9" xfId="1917" applyNumberFormat="1" applyFont="1" applyFill="1" applyBorder="1"/>
    <xf numFmtId="171" fontId="26" fillId="0" borderId="9" xfId="1917" applyNumberFormat="1" applyFont="1" applyFill="1" applyBorder="1"/>
    <xf numFmtId="0" fontId="25" fillId="0" borderId="9" xfId="1920" applyFont="1" applyBorder="1" applyAlignment="1" applyProtection="1">
      <alignment/>
      <protection locked="0"/>
    </xf>
    <xf numFmtId="169" fontId="25" fillId="0" borderId="9" xfId="1919" applyNumberFormat="1" applyFont="1" applyBorder="1" applyAlignment="1" applyProtection="1">
      <alignment horizontal="right"/>
      <protection/>
    </xf>
    <xf numFmtId="206" fontId="25" fillId="0" borderId="9" xfId="1919" applyNumberFormat="1" applyFont="1" applyFill="1" applyBorder="1" applyAlignment="1" applyProtection="1">
      <alignment horizontal="right"/>
      <protection locked="0"/>
    </xf>
    <xf numFmtId="0" fontId="25" fillId="0" borderId="9" xfId="1920" applyFont="1" applyFill="1" applyBorder="1" applyAlignment="1" applyProtection="1">
      <alignment/>
      <protection locked="0"/>
    </xf>
    <xf numFmtId="0" fontId="25" fillId="0" borderId="9" xfId="1920" applyFont="1" applyBorder="1" applyAlignment="1" applyProtection="1">
      <alignment horizontal="left"/>
      <protection locked="0"/>
    </xf>
    <xf numFmtId="0" fontId="25" fillId="0" borderId="9" xfId="1536" applyFont="1" applyFill="1" applyBorder="1" applyAlignment="1" applyProtection="1">
      <alignment/>
      <protection locked="0"/>
    </xf>
    <xf numFmtId="0" fontId="25" fillId="0" borderId="9" xfId="1446" applyFont="1" applyFill="1" applyBorder="1" applyAlignment="1">
      <alignment horizontal="left" indent="1"/>
      <protection/>
    </xf>
    <xf numFmtId="169" fontId="25" fillId="0" borderId="9" xfId="1534" applyNumberFormat="1" applyFont="1" applyFill="1" applyBorder="1" applyAlignment="1" applyProtection="1">
      <alignment/>
      <protection locked="0"/>
    </xf>
    <xf numFmtId="0" fontId="25" fillId="0" borderId="9" xfId="1536" applyFont="1" applyFill="1" applyBorder="1" applyAlignment="1">
      <alignment vertical="center"/>
      <protection/>
    </xf>
    <xf numFmtId="0" fontId="25" fillId="0" borderId="9" xfId="1536" applyFont="1" applyFill="1" applyBorder="1" applyAlignment="1">
      <alignment/>
      <protection/>
    </xf>
    <xf numFmtId="169" fontId="25" fillId="0" borderId="9" xfId="1536" applyNumberFormat="1" applyFont="1" applyFill="1" applyBorder="1" applyAlignment="1" applyProtection="1">
      <alignment horizontal="left" indent="1"/>
      <protection locked="0"/>
    </xf>
    <xf numFmtId="169" fontId="25" fillId="0" borderId="0" xfId="1533" applyNumberFormat="1" applyFont="1" applyFill="1" applyBorder="1" applyAlignment="1" applyProtection="1" quotePrefix="1">
      <alignment horizontal="right"/>
      <protection locked="0"/>
    </xf>
    <xf numFmtId="169" fontId="25" fillId="0" borderId="9" xfId="1536" applyNumberFormat="1" applyFont="1" applyFill="1" applyBorder="1" applyAlignment="1" applyProtection="1">
      <alignment/>
      <protection locked="0"/>
    </xf>
    <xf numFmtId="169" fontId="25" fillId="0" borderId="9" xfId="1536" applyNumberFormat="1" applyFont="1" applyFill="1" applyBorder="1" applyAlignment="1">
      <alignment/>
      <protection/>
    </xf>
    <xf numFmtId="0" fontId="25" fillId="0" borderId="9" xfId="1538" applyFont="1" applyFill="1" applyBorder="1" applyAlignment="1">
      <alignment horizontal="left" vertical="center"/>
      <protection/>
    </xf>
    <xf numFmtId="0" fontId="25" fillId="0" borderId="0" xfId="564" applyFont="1" applyFill="1" applyBorder="1" applyAlignment="1">
      <alignment vertical="center"/>
      <protection/>
    </xf>
    <xf numFmtId="0" fontId="25" fillId="0" borderId="0" xfId="1536" applyFont="1" applyFill="1" applyBorder="1" applyAlignment="1">
      <alignment vertical="center"/>
      <protection/>
    </xf>
    <xf numFmtId="0" fontId="26" fillId="0" borderId="0" xfId="564" applyFont="1" applyFill="1" applyBorder="1" applyAlignment="1">
      <alignment vertical="center"/>
      <protection/>
    </xf>
    <xf numFmtId="204" fontId="25" fillId="0" borderId="47" xfId="1538" applyNumberFormat="1" applyFont="1" applyFill="1" applyBorder="1" applyAlignment="1">
      <alignment horizontal="right" vertical="center"/>
      <protection/>
    </xf>
    <xf numFmtId="204" fontId="25" fillId="0" borderId="48" xfId="1538" applyNumberFormat="1" applyFont="1" applyFill="1" applyBorder="1" applyAlignment="1">
      <alignment horizontal="right" vertical="center"/>
      <protection/>
    </xf>
    <xf numFmtId="172" fontId="25" fillId="0" borderId="47" xfId="1538" applyNumberFormat="1" applyFont="1" applyFill="1" applyBorder="1" applyAlignment="1">
      <alignment vertical="center"/>
      <protection/>
    </xf>
    <xf numFmtId="172" fontId="25" fillId="0" borderId="48" xfId="1538" applyNumberFormat="1" applyFont="1" applyFill="1" applyBorder="1" applyAlignment="1">
      <alignment vertical="center"/>
      <protection/>
    </xf>
    <xf numFmtId="0" fontId="25" fillId="0" borderId="48" xfId="564" applyFont="1" applyFill="1" applyBorder="1" applyAlignment="1">
      <alignment vertical="center"/>
      <protection/>
    </xf>
    <xf numFmtId="0" fontId="25" fillId="0" borderId="9" xfId="1446" applyFont="1" applyFill="1" applyBorder="1" applyAlignment="1">
      <alignment vertical="center" wrapText="1"/>
      <protection/>
    </xf>
    <xf numFmtId="0" fontId="26" fillId="0" borderId="0" xfId="1536" applyFont="1" applyFill="1" applyBorder="1" applyAlignment="1">
      <alignment vertical="center"/>
      <protection/>
    </xf>
    <xf numFmtId="0" fontId="25" fillId="0" borderId="47" xfId="1538" applyFont="1" applyFill="1" applyBorder="1" applyAlignment="1">
      <alignment horizontal="left" vertical="center"/>
      <protection/>
    </xf>
    <xf numFmtId="0" fontId="25" fillId="0" borderId="9" xfId="1535" applyFont="1" applyFill="1" applyBorder="1" applyAlignment="1" applyProtection="1">
      <alignment/>
      <protection locked="0"/>
    </xf>
    <xf numFmtId="170" fontId="25" fillId="0" borderId="9" xfId="1446" applyNumberFormat="1" applyFont="1" applyFill="1" applyBorder="1">
      <alignment/>
      <protection/>
    </xf>
    <xf numFmtId="14" fontId="25" fillId="0" borderId="0" xfId="1446" applyNumberFormat="1" applyFont="1" applyFill="1" applyBorder="1" applyAlignment="1">
      <alignment horizontal="right"/>
      <protection/>
    </xf>
    <xf numFmtId="9" fontId="25" fillId="0" borderId="9" xfId="1446" applyNumberFormat="1" applyFont="1" applyFill="1" applyBorder="1">
      <alignment/>
      <protection/>
    </xf>
    <xf numFmtId="0" fontId="25" fillId="0" borderId="9" xfId="1446" applyFont="1" applyFill="1" applyBorder="1">
      <alignment/>
      <protection/>
    </xf>
    <xf numFmtId="0" fontId="26" fillId="0" borderId="9" xfId="1446" applyFont="1" applyFill="1" applyBorder="1">
      <alignment/>
      <protection/>
    </xf>
    <xf numFmtId="170" fontId="26" fillId="0" borderId="9" xfId="1446" applyNumberFormat="1" applyFont="1" applyFill="1" applyBorder="1">
      <alignment/>
      <protection/>
    </xf>
    <xf numFmtId="0" fontId="103" fillId="0" borderId="9" xfId="1259" applyFont="1" applyBorder="1">
      <alignment/>
      <protection/>
    </xf>
    <xf numFmtId="0" fontId="103" fillId="0" borderId="9" xfId="1259" applyFont="1" applyFill="1" applyBorder="1">
      <alignment/>
      <protection/>
    </xf>
    <xf numFmtId="0" fontId="155" fillId="0" borderId="0" xfId="564" applyFont="1" applyFill="1" applyAlignment="1">
      <alignment vertical="center"/>
      <protection/>
    </xf>
    <xf numFmtId="49" fontId="156" fillId="0" borderId="0" xfId="1533" applyNumberFormat="1" applyFont="1" applyFill="1" applyBorder="1" applyAlignment="1">
      <alignment horizontal="right"/>
      <protection/>
    </xf>
    <xf numFmtId="0" fontId="157" fillId="0" borderId="0" xfId="0" applyFont="1"/>
    <xf numFmtId="0" fontId="155" fillId="0" borderId="0" xfId="1918" applyFont="1" applyAlignment="1" applyProtection="1">
      <alignment/>
      <protection/>
    </xf>
    <xf numFmtId="0" fontId="155" fillId="0" borderId="0" xfId="1918" applyFont="1" applyBorder="1" applyAlignment="1" applyProtection="1">
      <alignment/>
      <protection locked="0"/>
    </xf>
    <xf numFmtId="49" fontId="155" fillId="0" borderId="0" xfId="1918" applyNumberFormat="1" applyFont="1" applyFill="1" applyBorder="1" applyAlignment="1" applyProtection="1">
      <alignment horizontal="right"/>
      <protection locked="0"/>
    </xf>
    <xf numFmtId="49" fontId="155" fillId="0" borderId="0" xfId="1533" applyNumberFormat="1" applyFont="1" applyBorder="1" applyAlignment="1" applyProtection="1">
      <alignment horizontal="right"/>
      <protection/>
    </xf>
    <xf numFmtId="0" fontId="155" fillId="0" borderId="0" xfId="1918" applyFont="1" applyProtection="1">
      <alignment/>
      <protection/>
    </xf>
    <xf numFmtId="0" fontId="155" fillId="0" borderId="9" xfId="1918" applyFont="1" applyBorder="1" applyAlignment="1" applyProtection="1">
      <alignment/>
      <protection locked="0"/>
    </xf>
    <xf numFmtId="205" fontId="155" fillId="0" borderId="9" xfId="1533" applyNumberFormat="1" applyFont="1" applyFill="1" applyBorder="1" applyAlignment="1" applyProtection="1">
      <alignment horizontal="right"/>
      <protection/>
    </xf>
    <xf numFmtId="0" fontId="155" fillId="0" borderId="0" xfId="1918" applyFont="1" applyFill="1" applyBorder="1" applyAlignment="1" applyProtection="1">
      <alignment/>
      <protection locked="0"/>
    </xf>
    <xf numFmtId="205" fontId="155" fillId="0" borderId="0" xfId="1533" applyNumberFormat="1" applyFont="1" applyFill="1" applyBorder="1" applyAlignment="1" applyProtection="1">
      <alignment horizontal="right"/>
      <protection locked="0"/>
    </xf>
    <xf numFmtId="205" fontId="155" fillId="0" borderId="0" xfId="1533" applyNumberFormat="1" applyFont="1" applyFill="1" applyBorder="1" applyAlignment="1" applyProtection="1">
      <alignment horizontal="right"/>
      <protection/>
    </xf>
    <xf numFmtId="0" fontId="155" fillId="0" borderId="0" xfId="1918" applyFont="1" applyBorder="1" applyAlignment="1" applyProtection="1">
      <alignment wrapText="1"/>
      <protection locked="0"/>
    </xf>
    <xf numFmtId="0" fontId="155" fillId="0" borderId="0" xfId="1918" applyFont="1" applyBorder="1" applyAlignment="1" applyProtection="1">
      <alignment/>
      <protection/>
    </xf>
    <xf numFmtId="0" fontId="155" fillId="0" borderId="0" xfId="1918" applyFont="1" applyBorder="1" applyAlignment="1" applyProtection="1">
      <alignment horizontal="left" indent="1"/>
      <protection locked="0"/>
    </xf>
    <xf numFmtId="0" fontId="155" fillId="0" borderId="0" xfId="1918" applyFont="1" applyBorder="1" applyAlignment="1" applyProtection="1">
      <alignment horizontal="left" wrapText="1" indent="1"/>
      <protection locked="0"/>
    </xf>
    <xf numFmtId="0" fontId="155" fillId="0" borderId="0" xfId="1918" applyFont="1" applyFill="1" applyBorder="1" applyAlignment="1" applyProtection="1">
      <alignment horizontal="left" indent="1"/>
      <protection locked="0"/>
    </xf>
    <xf numFmtId="0" fontId="155" fillId="0" borderId="0" xfId="1918" applyFont="1" applyBorder="1" applyAlignment="1" applyProtection="1">
      <alignment vertical="center"/>
      <protection locked="0"/>
    </xf>
    <xf numFmtId="0" fontId="155" fillId="0" borderId="0" xfId="564" applyFont="1" applyFill="1" applyBorder="1" applyAlignment="1">
      <alignment/>
      <protection/>
    </xf>
    <xf numFmtId="169" fontId="155" fillId="0" borderId="9" xfId="1533" applyNumberFormat="1" applyFont="1" applyFill="1" applyBorder="1" applyAlignment="1" applyProtection="1">
      <alignment/>
      <protection locked="0"/>
    </xf>
    <xf numFmtId="0" fontId="155" fillId="0" borderId="0" xfId="564" applyFont="1" applyFill="1" applyBorder="1">
      <alignment/>
      <protection/>
    </xf>
    <xf numFmtId="0" fontId="155" fillId="0" borderId="9" xfId="564" applyFont="1" applyFill="1" applyBorder="1" applyAlignment="1">
      <alignment/>
      <protection/>
    </xf>
    <xf numFmtId="0" fontId="155" fillId="0" borderId="0" xfId="0" applyFont="1" applyAlignment="1">
      <alignment wrapText="1"/>
    </xf>
    <xf numFmtId="0" fontId="155" fillId="0" borderId="9" xfId="564" applyFont="1" applyFill="1" applyBorder="1" applyAlignment="1">
      <alignment vertical="center"/>
      <protection/>
    </xf>
    <xf numFmtId="0" fontId="155" fillId="0" borderId="47" xfId="1259" applyFont="1" applyFill="1" applyBorder="1" applyAlignment="1">
      <alignment vertical="center" wrapText="1"/>
      <protection/>
    </xf>
    <xf numFmtId="0" fontId="155" fillId="0" borderId="47" xfId="1259" applyFont="1" applyFill="1" applyBorder="1" applyAlignment="1">
      <alignment horizontal="left" vertical="center" wrapText="1"/>
      <protection/>
    </xf>
    <xf numFmtId="0" fontId="155" fillId="0" borderId="9" xfId="1259" applyFont="1" applyBorder="1" applyAlignment="1">
      <alignment wrapText="1"/>
      <protection/>
    </xf>
    <xf numFmtId="0" fontId="155" fillId="0" borderId="0" xfId="0" applyFont="1" applyFill="1"/>
    <xf numFmtId="0" fontId="155" fillId="0" borderId="0" xfId="1535" applyFont="1" applyFill="1" applyBorder="1" applyAlignment="1" applyProtection="1">
      <alignment/>
      <protection locked="0"/>
    </xf>
    <xf numFmtId="49" fontId="155" fillId="0" borderId="0" xfId="1535" applyNumberFormat="1" applyFont="1" applyFill="1" applyBorder="1" applyAlignment="1" applyProtection="1">
      <alignment horizontal="right"/>
      <protection locked="0"/>
    </xf>
    <xf numFmtId="169" fontId="155" fillId="0" borderId="0" xfId="1533" applyNumberFormat="1" applyFont="1" applyFill="1" applyBorder="1" applyAlignment="1" applyProtection="1">
      <alignment/>
      <protection locked="0"/>
    </xf>
    <xf numFmtId="169" fontId="155" fillId="0" borderId="0" xfId="1533" applyNumberFormat="1" applyFont="1" applyBorder="1" applyAlignment="1" applyProtection="1">
      <alignment/>
      <protection locked="0"/>
    </xf>
    <xf numFmtId="0" fontId="155" fillId="0" borderId="0" xfId="0" applyFont="1" applyFill="1" applyAlignment="1">
      <alignment vertical="center"/>
    </xf>
    <xf numFmtId="169" fontId="155" fillId="0" borderId="9" xfId="1533" applyNumberFormat="1" applyFont="1" applyBorder="1" applyAlignment="1" applyProtection="1">
      <alignment/>
      <protection locked="0"/>
    </xf>
    <xf numFmtId="0" fontId="155" fillId="0" borderId="9" xfId="0" applyFont="1" applyFill="1" applyBorder="1" applyAlignment="1">
      <alignment/>
    </xf>
    <xf numFmtId="0" fontId="155" fillId="0" borderId="9" xfId="0" applyFont="1" applyFill="1" applyBorder="1" applyAlignment="1">
      <alignment vertical="center"/>
    </xf>
    <xf numFmtId="0" fontId="155" fillId="0" borderId="0" xfId="564" applyFont="1" applyFill="1" applyAlignment="1">
      <alignment/>
      <protection/>
    </xf>
    <xf numFmtId="0" fontId="156" fillId="0" borderId="0" xfId="0" applyFont="1" applyFill="1" applyAlignment="1">
      <alignment vertical="center"/>
    </xf>
    <xf numFmtId="49" fontId="155" fillId="0" borderId="0" xfId="0" applyNumberFormat="1" applyFont="1" applyFill="1" applyBorder="1" applyAlignment="1" applyProtection="1">
      <alignment horizontal="right"/>
      <protection locked="0"/>
    </xf>
    <xf numFmtId="169" fontId="156" fillId="0" borderId="9" xfId="1533" applyNumberFormat="1" applyFont="1" applyFill="1" applyBorder="1" applyAlignment="1" applyProtection="1">
      <alignment/>
      <protection locked="0"/>
    </xf>
    <xf numFmtId="0" fontId="156" fillId="0" borderId="0" xfId="1536" applyFont="1" applyAlignment="1" applyProtection="1">
      <alignment vertical="center"/>
      <protection locked="0"/>
    </xf>
    <xf numFmtId="0" fontId="156" fillId="0" borderId="0" xfId="1536" applyFont="1" applyAlignment="1">
      <alignment/>
      <protection/>
    </xf>
    <xf numFmtId="49" fontId="156" fillId="0" borderId="0" xfId="1536" applyNumberFormat="1" applyFont="1" applyBorder="1" applyAlignment="1" applyProtection="1">
      <alignment horizontal="right"/>
      <protection locked="0"/>
    </xf>
    <xf numFmtId="0" fontId="156" fillId="0" borderId="0" xfId="1536" applyFont="1" applyFill="1" applyAlignment="1" applyProtection="1">
      <alignment vertical="center"/>
      <protection locked="0"/>
    </xf>
    <xf numFmtId="0" fontId="156" fillId="0" borderId="0" xfId="1536" applyFont="1" applyFill="1" applyAlignment="1">
      <alignment/>
      <protection/>
    </xf>
    <xf numFmtId="0" fontId="155" fillId="0" borderId="0" xfId="1536" applyFont="1" applyBorder="1" applyAlignment="1" applyProtection="1">
      <alignment/>
      <protection locked="0"/>
    </xf>
    <xf numFmtId="0" fontId="155" fillId="0" borderId="0" xfId="1536" applyFont="1" applyFill="1" applyBorder="1" applyAlignment="1" applyProtection="1">
      <alignment/>
      <protection locked="0"/>
    </xf>
    <xf numFmtId="0" fontId="155" fillId="0" borderId="9" xfId="1536" applyFont="1" applyFill="1" applyBorder="1" applyAlignment="1" applyProtection="1">
      <alignment/>
      <protection locked="0"/>
    </xf>
    <xf numFmtId="172" fontId="155" fillId="0" borderId="0" xfId="1533" applyNumberFormat="1" applyFont="1" applyFill="1" applyBorder="1" applyAlignment="1" applyProtection="1">
      <alignment horizontal="right"/>
      <protection locked="0"/>
    </xf>
    <xf numFmtId="169" fontId="156" fillId="0" borderId="9" xfId="1533" applyNumberFormat="1" applyFont="1" applyBorder="1" applyAlignment="1" applyProtection="1">
      <alignment/>
      <protection locked="0"/>
    </xf>
    <xf numFmtId="0" fontId="155" fillId="0" borderId="9" xfId="1536" applyFont="1" applyBorder="1" applyAlignment="1" applyProtection="1">
      <alignment/>
      <protection locked="0"/>
    </xf>
    <xf numFmtId="0" fontId="155" fillId="0" borderId="0" xfId="1536" applyFont="1" applyFill="1" applyAlignment="1">
      <alignment vertical="center"/>
      <protection/>
    </xf>
    <xf numFmtId="169" fontId="155" fillId="0" borderId="0" xfId="1534" applyNumberFormat="1" applyFont="1" applyFill="1" applyBorder="1" applyAlignment="1" applyProtection="1">
      <alignment/>
      <protection locked="0"/>
    </xf>
    <xf numFmtId="49" fontId="156" fillId="0" borderId="0" xfId="1535" applyNumberFormat="1" applyFont="1" applyFill="1" applyBorder="1" applyAlignment="1">
      <alignment horizontal="right"/>
      <protection/>
    </xf>
    <xf numFmtId="0" fontId="155" fillId="0" borderId="9" xfId="0" applyFont="1" applyFill="1" applyBorder="1" applyAlignment="1" applyProtection="1">
      <alignment/>
      <protection locked="0"/>
    </xf>
    <xf numFmtId="0" fontId="155" fillId="0" borderId="0" xfId="0" applyFont="1" applyFill="1" applyBorder="1" applyAlignment="1" applyProtection="1">
      <alignment/>
      <protection locked="0"/>
    </xf>
    <xf numFmtId="169" fontId="155" fillId="0" borderId="9" xfId="1534" applyNumberFormat="1" applyFont="1" applyBorder="1" applyAlignment="1" applyProtection="1">
      <alignment/>
      <protection locked="0"/>
    </xf>
    <xf numFmtId="169" fontId="155" fillId="0" borderId="0" xfId="1534" applyNumberFormat="1" applyFont="1" applyBorder="1" applyAlignment="1" applyProtection="1">
      <alignment/>
      <protection locked="0"/>
    </xf>
    <xf numFmtId="0" fontId="155" fillId="0" borderId="0" xfId="1535" applyFont="1" applyFill="1" applyAlignment="1">
      <alignment vertical="center"/>
      <protection/>
    </xf>
    <xf numFmtId="49" fontId="156" fillId="0" borderId="0" xfId="1533" applyNumberFormat="1" applyFont="1" applyFill="1" applyBorder="1" applyAlignment="1" applyProtection="1">
      <alignment horizontal="left" vertical="center"/>
      <protection locked="0"/>
    </xf>
    <xf numFmtId="49" fontId="156" fillId="0" borderId="0" xfId="1534" applyNumberFormat="1" applyFont="1" applyFill="1" applyBorder="1" applyAlignment="1" applyProtection="1">
      <alignment horizontal="right" vertical="center"/>
      <protection locked="0"/>
    </xf>
    <xf numFmtId="0" fontId="155" fillId="0" borderId="0" xfId="1535" applyFont="1" applyFill="1" applyBorder="1" applyAlignment="1">
      <alignment vertical="center"/>
      <protection/>
    </xf>
    <xf numFmtId="169" fontId="155" fillId="0" borderId="0" xfId="1533" applyNumberFormat="1" applyFont="1" applyFill="1" applyBorder="1" applyAlignment="1" applyProtection="1">
      <alignment wrapText="1"/>
      <protection locked="0"/>
    </xf>
    <xf numFmtId="49" fontId="155" fillId="0" borderId="0" xfId="1446" applyNumberFormat="1" applyFont="1" applyFill="1" applyBorder="1" applyAlignment="1" applyProtection="1">
      <alignment horizontal="right" wrapText="1"/>
      <protection locked="0"/>
    </xf>
    <xf numFmtId="0" fontId="156" fillId="0" borderId="0" xfId="1535" applyFont="1" applyFill="1" applyAlignment="1">
      <alignment/>
      <protection/>
    </xf>
    <xf numFmtId="0" fontId="155" fillId="0" borderId="0" xfId="1535" applyFont="1" applyFill="1" applyBorder="1" applyAlignment="1">
      <alignment/>
      <protection/>
    </xf>
    <xf numFmtId="0" fontId="155" fillId="0" borderId="0" xfId="1535" applyFont="1" applyFill="1" applyAlignment="1">
      <alignment/>
      <protection/>
    </xf>
    <xf numFmtId="0" fontId="155" fillId="0" borderId="0" xfId="1536" applyFont="1" applyFill="1" applyBorder="1" applyAlignment="1" applyProtection="1">
      <alignment horizontal="left" indent="1"/>
      <protection locked="0"/>
    </xf>
    <xf numFmtId="0" fontId="155" fillId="0" borderId="9" xfId="1536" applyFont="1" applyFill="1" applyBorder="1" applyAlignment="1" applyProtection="1">
      <alignment horizontal="left"/>
      <protection locked="0"/>
    </xf>
    <xf numFmtId="0" fontId="155" fillId="0" borderId="9" xfId="1535" applyFont="1" applyFill="1" applyBorder="1" applyAlignment="1">
      <alignment/>
      <protection/>
    </xf>
    <xf numFmtId="0" fontId="155" fillId="0" borderId="0" xfId="1535" applyFont="1" applyFill="1" applyBorder="1" applyAlignment="1">
      <alignment vertical="center" wrapText="1"/>
      <protection/>
    </xf>
    <xf numFmtId="169" fontId="156" fillId="0" borderId="0" xfId="1533" applyNumberFormat="1" applyFont="1" applyFill="1" applyBorder="1" applyAlignment="1" applyProtection="1">
      <alignment/>
      <protection locked="0"/>
    </xf>
    <xf numFmtId="0" fontId="155" fillId="0" borderId="9" xfId="1536" applyFont="1" applyFill="1" applyBorder="1" applyAlignment="1" applyProtection="1">
      <alignment horizontal="left" indent="1"/>
      <protection locked="0"/>
    </xf>
    <xf numFmtId="0" fontId="156" fillId="0" borderId="0" xfId="564" applyFont="1" applyFill="1" applyAlignment="1">
      <alignment vertical="center"/>
      <protection/>
    </xf>
    <xf numFmtId="0" fontId="155" fillId="0" borderId="0" xfId="0" applyFont="1" applyFill="1" applyAlignment="1" applyProtection="1">
      <alignment/>
      <protection locked="0"/>
    </xf>
    <xf numFmtId="49" fontId="155" fillId="0" borderId="0" xfId="0" applyNumberFormat="1" applyFont="1" applyFill="1" applyAlignment="1" applyProtection="1">
      <alignment horizontal="right"/>
      <protection locked="0"/>
    </xf>
    <xf numFmtId="200" fontId="155" fillId="0" borderId="9" xfId="1533" applyNumberFormat="1" applyFont="1" applyFill="1" applyBorder="1" applyAlignment="1" applyProtection="1">
      <alignment/>
      <protection locked="0"/>
    </xf>
    <xf numFmtId="200" fontId="155" fillId="0" borderId="0" xfId="1533" applyNumberFormat="1" applyFont="1" applyFill="1" applyBorder="1" applyAlignment="1" applyProtection="1">
      <alignment/>
      <protection locked="0"/>
    </xf>
    <xf numFmtId="49" fontId="156" fillId="0" borderId="0" xfId="0" applyNumberFormat="1" applyFont="1" applyFill="1" applyBorder="1" applyAlignment="1">
      <alignment horizontal="right"/>
    </xf>
    <xf numFmtId="0" fontId="156" fillId="0" borderId="9" xfId="0" applyFont="1" applyFill="1" applyBorder="1" applyAlignment="1">
      <alignment/>
    </xf>
    <xf numFmtId="170" fontId="155" fillId="0" borderId="9" xfId="347" applyNumberFormat="1" applyFont="1" applyFill="1" applyBorder="1" applyAlignment="1">
      <alignment vertical="center"/>
    </xf>
    <xf numFmtId="0" fontId="155" fillId="0" borderId="0" xfId="1539" applyFont="1" applyFill="1">
      <alignment/>
      <protection/>
    </xf>
    <xf numFmtId="0" fontId="156" fillId="0" borderId="0" xfId="564" applyFont="1" applyBorder="1" applyAlignment="1" applyProtection="1">
      <alignment/>
      <protection locked="0"/>
    </xf>
    <xf numFmtId="49" fontId="155" fillId="0" borderId="0" xfId="1536" applyNumberFormat="1" applyFont="1" applyBorder="1" applyAlignment="1" applyProtection="1">
      <alignment horizontal="right"/>
      <protection locked="0"/>
    </xf>
    <xf numFmtId="0" fontId="161" fillId="0" borderId="0" xfId="3654" applyFont="1" applyAlignment="1">
      <alignment horizontal="left" vertical="center"/>
      <protection/>
    </xf>
    <xf numFmtId="0" fontId="155" fillId="0" borderId="0" xfId="1536" applyFont="1" applyFill="1" applyAlignment="1">
      <alignment/>
      <protection/>
    </xf>
    <xf numFmtId="0" fontId="155" fillId="0" borderId="0" xfId="1536" applyFont="1" applyFill="1" applyBorder="1" applyAlignment="1">
      <alignment/>
      <protection/>
    </xf>
    <xf numFmtId="0" fontId="156" fillId="0" borderId="0" xfId="1536" applyFont="1" applyFill="1" applyBorder="1" applyAlignment="1">
      <alignment/>
      <protection/>
    </xf>
    <xf numFmtId="0" fontId="156" fillId="0" borderId="9" xfId="1536" applyFont="1" applyBorder="1" applyAlignment="1" applyProtection="1">
      <alignment/>
      <protection locked="0"/>
    </xf>
    <xf numFmtId="0" fontId="156" fillId="0" borderId="9" xfId="1536" applyFont="1" applyFill="1" applyBorder="1" applyAlignment="1">
      <alignment/>
      <protection/>
    </xf>
    <xf numFmtId="0" fontId="156" fillId="0" borderId="0" xfId="564" applyFont="1" applyFill="1" applyBorder="1" applyAlignment="1" applyProtection="1">
      <alignment/>
      <protection locked="0"/>
    </xf>
    <xf numFmtId="49" fontId="155" fillId="0" borderId="0" xfId="1536" applyNumberFormat="1" applyFont="1" applyBorder="1" applyAlignment="1" applyProtection="1" quotePrefix="1">
      <alignment horizontal="right"/>
      <protection locked="0"/>
    </xf>
    <xf numFmtId="37" fontId="155" fillId="0" borderId="9" xfId="1536" applyNumberFormat="1" applyFont="1" applyBorder="1" applyAlignment="1" applyProtection="1">
      <alignment/>
      <protection locked="0"/>
    </xf>
    <xf numFmtId="203" fontId="155" fillId="0" borderId="9" xfId="1536" applyNumberFormat="1" applyFont="1" applyBorder="1" applyAlignment="1" applyProtection="1">
      <alignment/>
      <protection locked="0"/>
    </xf>
    <xf numFmtId="37" fontId="155" fillId="0" borderId="0" xfId="1536" applyNumberFormat="1" applyFont="1" applyBorder="1" applyAlignment="1" applyProtection="1">
      <alignment/>
      <protection locked="0"/>
    </xf>
    <xf numFmtId="203" fontId="155" fillId="0" borderId="0" xfId="1536" applyNumberFormat="1" applyFont="1" applyBorder="1" applyAlignment="1" applyProtection="1">
      <alignment/>
      <protection locked="0"/>
    </xf>
    <xf numFmtId="37" fontId="156" fillId="0" borderId="0" xfId="1536" applyNumberFormat="1" applyFont="1" applyFill="1" applyBorder="1" applyAlignment="1">
      <alignment/>
      <protection/>
    </xf>
    <xf numFmtId="0" fontId="155" fillId="0" borderId="0" xfId="1536" applyFont="1" applyBorder="1" applyAlignment="1" applyProtection="1">
      <alignment wrapText="1"/>
      <protection locked="0"/>
    </xf>
    <xf numFmtId="37" fontId="156" fillId="0" borderId="9" xfId="1536" applyNumberFormat="1" applyFont="1" applyBorder="1" applyAlignment="1" applyProtection="1">
      <alignment/>
      <protection locked="0"/>
    </xf>
    <xf numFmtId="203" fontId="156" fillId="0" borderId="9" xfId="1536" applyNumberFormat="1" applyFont="1" applyBorder="1" applyAlignment="1" applyProtection="1">
      <alignment/>
      <protection locked="0"/>
    </xf>
    <xf numFmtId="49" fontId="156" fillId="0" borderId="9" xfId="1536" applyNumberFormat="1" applyFont="1" applyBorder="1" applyAlignment="1" applyProtection="1">
      <alignment/>
      <protection locked="0"/>
    </xf>
    <xf numFmtId="0" fontId="155" fillId="0" borderId="9" xfId="1536" applyFont="1" applyFill="1" applyBorder="1" applyAlignment="1">
      <alignment/>
      <protection/>
    </xf>
    <xf numFmtId="0" fontId="156" fillId="0" borderId="0" xfId="1446" applyFont="1" applyBorder="1" applyAlignment="1" applyProtection="1">
      <alignment/>
      <protection locked="0"/>
    </xf>
    <xf numFmtId="49" fontId="156" fillId="0" borderId="0" xfId="1534" applyNumberFormat="1" applyFont="1" applyBorder="1" applyAlignment="1" applyProtection="1">
      <alignment horizontal="right"/>
      <protection locked="0"/>
    </xf>
    <xf numFmtId="0" fontId="155" fillId="0" borderId="0" xfId="1446" applyFont="1" applyAlignment="1">
      <alignment/>
      <protection/>
    </xf>
    <xf numFmtId="49" fontId="155" fillId="0" borderId="0" xfId="1446" applyNumberFormat="1" applyFont="1" applyAlignment="1">
      <alignment horizontal="right"/>
      <protection/>
    </xf>
    <xf numFmtId="49" fontId="155" fillId="0" borderId="0" xfId="1446" applyNumberFormat="1" applyFont="1" applyAlignment="1" quotePrefix="1">
      <alignment horizontal="right"/>
      <protection/>
    </xf>
    <xf numFmtId="0" fontId="155" fillId="0" borderId="0" xfId="1446" applyFont="1" applyBorder="1" applyAlignment="1">
      <alignment/>
      <protection/>
    </xf>
    <xf numFmtId="49" fontId="155" fillId="0" borderId="0" xfId="1446" applyNumberFormat="1" applyFont="1" applyBorder="1" applyAlignment="1">
      <alignment horizontal="right"/>
      <protection/>
    </xf>
    <xf numFmtId="0" fontId="155" fillId="0" borderId="9" xfId="1446" applyFont="1" applyBorder="1" applyAlignment="1" applyProtection="1">
      <alignment/>
      <protection locked="0"/>
    </xf>
    <xf numFmtId="202" fontId="155" fillId="0" borderId="9" xfId="1534" applyNumberFormat="1" applyFont="1" applyBorder="1" applyAlignment="1" applyProtection="1">
      <alignment/>
      <protection locked="0"/>
    </xf>
    <xf numFmtId="0" fontId="155" fillId="0" borderId="0" xfId="1446" applyFont="1" applyBorder="1" applyAlignment="1" applyProtection="1">
      <alignment horizontal="left"/>
      <protection locked="0"/>
    </xf>
    <xf numFmtId="49" fontId="155" fillId="0" borderId="0" xfId="1534" applyNumberFormat="1" applyFont="1" applyBorder="1" applyAlignment="1" applyProtection="1">
      <alignment horizontal="right"/>
      <protection locked="0"/>
    </xf>
    <xf numFmtId="0" fontId="155" fillId="0" borderId="0" xfId="1446" applyFont="1" applyBorder="1" applyAlignment="1" applyProtection="1">
      <alignment horizontal="right"/>
      <protection locked="0"/>
    </xf>
    <xf numFmtId="49" fontId="155" fillId="0" borderId="9" xfId="1534" applyNumberFormat="1" applyFont="1" applyBorder="1" applyAlignment="1" applyProtection="1">
      <alignment horizontal="right"/>
      <protection locked="0"/>
    </xf>
    <xf numFmtId="0" fontId="155" fillId="0" borderId="0" xfId="1537" applyFont="1" applyFill="1">
      <alignment/>
      <protection/>
    </xf>
    <xf numFmtId="0" fontId="155" fillId="0" borderId="0" xfId="1536" applyFont="1" applyBorder="1" applyAlignment="1" applyProtection="1">
      <alignment/>
      <protection/>
    </xf>
    <xf numFmtId="49" fontId="161" fillId="0" borderId="0" xfId="3655" applyNumberFormat="1" applyFont="1" applyBorder="1" applyAlignment="1" applyProtection="1">
      <alignment horizontal="right" vertical="center"/>
      <protection locked="0"/>
    </xf>
    <xf numFmtId="0" fontId="155" fillId="0" borderId="0" xfId="1922" applyFont="1">
      <alignment/>
      <protection/>
    </xf>
    <xf numFmtId="0" fontId="156" fillId="0" borderId="9" xfId="1259" applyFont="1" applyBorder="1" applyAlignment="1">
      <alignment wrapText="1"/>
      <protection/>
    </xf>
    <xf numFmtId="0" fontId="162" fillId="0" borderId="9" xfId="3655" applyFont="1" applyBorder="1" applyAlignment="1" quotePrefix="1">
      <alignment/>
      <protection/>
    </xf>
    <xf numFmtId="169" fontId="162" fillId="0" borderId="9" xfId="1533" applyNumberFormat="1" applyFont="1" applyBorder="1" applyAlignment="1" applyProtection="1">
      <alignment/>
      <protection locked="0"/>
    </xf>
    <xf numFmtId="49" fontId="26" fillId="0" borderId="0" xfId="1920" applyNumberFormat="1" applyFont="1" applyBorder="1" applyAlignment="1" applyProtection="1">
      <alignment horizontal="right" vertical="center"/>
      <protection locked="0"/>
    </xf>
    <xf numFmtId="0" fontId="25" fillId="0" borderId="0" xfId="1920" applyFont="1" applyBorder="1" applyAlignment="1" applyProtection="1">
      <alignment/>
      <protection locked="0"/>
    </xf>
    <xf numFmtId="49" fontId="25" fillId="0" borderId="0" xfId="1921" applyNumberFormat="1" applyFont="1" applyBorder="1" applyAlignment="1" applyProtection="1">
      <alignment horizontal="right"/>
      <protection locked="0"/>
    </xf>
    <xf numFmtId="0" fontId="25" fillId="0" borderId="0" xfId="1920" applyFont="1" applyBorder="1" applyAlignment="1" applyProtection="1">
      <alignment horizontal="right"/>
      <protection/>
    </xf>
    <xf numFmtId="49" fontId="25" fillId="0" borderId="0" xfId="1921" applyNumberFormat="1" applyFont="1" applyFill="1" applyBorder="1" applyAlignment="1" applyProtection="1">
      <alignment horizontal="right"/>
      <protection locked="0"/>
    </xf>
    <xf numFmtId="0" fontId="156" fillId="0" borderId="0" xfId="1259" applyFont="1" applyFill="1" applyBorder="1" applyAlignment="1">
      <alignment horizontal="left" vertical="center" wrapText="1"/>
      <protection/>
    </xf>
    <xf numFmtId="0" fontId="156" fillId="0" borderId="0" xfId="1259" applyFont="1" applyFill="1" applyBorder="1" applyAlignment="1">
      <alignment/>
      <protection/>
    </xf>
    <xf numFmtId="0" fontId="155" fillId="0" borderId="0" xfId="1259" applyFont="1" applyBorder="1">
      <alignment/>
      <protection/>
    </xf>
    <xf numFmtId="0" fontId="156" fillId="0" borderId="0" xfId="1259" applyFont="1" applyBorder="1" applyAlignment="1">
      <alignment vertical="center" wrapText="1"/>
      <protection/>
    </xf>
    <xf numFmtId="0" fontId="155" fillId="0" borderId="48" xfId="1259" applyFont="1" applyBorder="1" applyAlignment="1">
      <alignment vertical="center"/>
      <protection/>
    </xf>
    <xf numFmtId="0" fontId="155" fillId="0" borderId="0" xfId="1259" applyFont="1" applyAlignment="1">
      <alignment vertical="center"/>
      <protection/>
    </xf>
    <xf numFmtId="0" fontId="156" fillId="0" borderId="0" xfId="1259" applyFont="1" applyBorder="1" applyAlignment="1">
      <alignment horizontal="center" wrapText="1"/>
      <protection/>
    </xf>
    <xf numFmtId="0" fontId="156" fillId="0" borderId="47" xfId="1259" applyFont="1" applyFill="1" applyBorder="1" applyAlignment="1">
      <alignment horizontal="center" wrapText="1"/>
      <protection/>
    </xf>
    <xf numFmtId="0" fontId="155" fillId="0" borderId="48" xfId="1259" applyFont="1" applyBorder="1">
      <alignment/>
      <protection/>
    </xf>
    <xf numFmtId="0" fontId="155" fillId="0" borderId="0" xfId="1259" applyFont="1">
      <alignment/>
      <protection/>
    </xf>
    <xf numFmtId="3" fontId="155" fillId="0" borderId="47" xfId="1259" applyNumberFormat="1" applyFont="1" applyFill="1" applyBorder="1" applyAlignment="1">
      <alignment horizontal="left" vertical="center" wrapText="1"/>
      <protection/>
    </xf>
    <xf numFmtId="208" fontId="155" fillId="0" borderId="47" xfId="1259" applyNumberFormat="1" applyFont="1" applyFill="1" applyBorder="1" applyAlignment="1">
      <alignment horizontal="left" vertical="center" wrapText="1"/>
      <protection/>
    </xf>
    <xf numFmtId="15" fontId="155" fillId="0" borderId="47" xfId="1259" applyNumberFormat="1" applyFont="1" applyFill="1" applyBorder="1" applyAlignment="1">
      <alignment vertical="center" wrapText="1"/>
      <protection/>
    </xf>
    <xf numFmtId="15" fontId="155" fillId="0" borderId="47" xfId="1259" applyNumberFormat="1" applyFont="1" applyFill="1" applyBorder="1" applyAlignment="1">
      <alignment horizontal="left" vertical="center" wrapText="1"/>
      <protection/>
    </xf>
    <xf numFmtId="17" fontId="155" fillId="0" borderId="47" xfId="1259" applyNumberFormat="1" applyFont="1" applyFill="1" applyBorder="1" applyAlignment="1" quotePrefix="1">
      <alignment horizontal="left" vertical="center" wrapText="1"/>
      <protection/>
    </xf>
    <xf numFmtId="9" fontId="155" fillId="0" borderId="47" xfId="1259" applyNumberFormat="1" applyFont="1" applyFill="1" applyBorder="1" applyAlignment="1">
      <alignment horizontal="left" vertical="center" wrapText="1"/>
      <protection/>
    </xf>
    <xf numFmtId="0" fontId="155" fillId="0" borderId="0" xfId="1259" applyFont="1" applyFill="1">
      <alignment/>
      <protection/>
    </xf>
    <xf numFmtId="0" fontId="155" fillId="0" borderId="0" xfId="0" applyFont="1" applyAlignment="1">
      <alignment/>
    </xf>
    <xf numFmtId="0" fontId="155" fillId="0" borderId="0" xfId="1259" applyFont="1" applyAlignment="1">
      <alignment/>
      <protection/>
    </xf>
    <xf numFmtId="0" fontId="109" fillId="0" borderId="0" xfId="488" applyFont="1" applyFill="1" applyAlignment="1" applyProtection="1">
      <alignment vertical="center"/>
      <protection/>
    </xf>
    <xf numFmtId="204" fontId="25" fillId="0" borderId="49" xfId="1538" applyNumberFormat="1" applyFont="1" applyFill="1" applyBorder="1" applyAlignment="1">
      <alignment horizontal="right" vertical="center"/>
      <protection/>
    </xf>
    <xf numFmtId="0" fontId="25" fillId="0" borderId="29" xfId="1538" applyFont="1" applyFill="1" applyBorder="1" applyAlignment="1">
      <alignment horizontal="right" vertical="center"/>
      <protection/>
    </xf>
    <xf numFmtId="204" fontId="25" fillId="0" borderId="29" xfId="1538" applyNumberFormat="1" applyFont="1" applyFill="1" applyBorder="1" applyAlignment="1">
      <alignment horizontal="right" vertical="center"/>
      <protection/>
    </xf>
    <xf numFmtId="207" fontId="155" fillId="0" borderId="9" xfId="1533" applyNumberFormat="1" applyFont="1" applyFill="1" applyBorder="1" applyAlignment="1" applyProtection="1">
      <alignment horizontal="right"/>
      <protection/>
    </xf>
    <xf numFmtId="207" fontId="155" fillId="0" borderId="0" xfId="1533" applyNumberFormat="1" applyFont="1" applyFill="1" applyBorder="1" applyAlignment="1" applyProtection="1">
      <alignment horizontal="right"/>
      <protection/>
    </xf>
    <xf numFmtId="0" fontId="25" fillId="0" borderId="0" xfId="0" applyFont="1" applyFill="1" applyAlignment="1">
      <alignment horizontal="right"/>
    </xf>
    <xf numFmtId="0" fontId="1" fillId="0" borderId="0" xfId="0" applyFont="1" applyFill="1" applyAlignment="1">
      <alignment horizontal="right"/>
    </xf>
    <xf numFmtId="0" fontId="88" fillId="0" borderId="0" xfId="0" applyFont="1" applyBorder="1" applyAlignment="1">
      <alignment horizontal="right"/>
    </xf>
    <xf numFmtId="0" fontId="25" fillId="0" borderId="9" xfId="0" applyFont="1" applyFill="1" applyBorder="1" applyAlignment="1">
      <alignment horizontal="right"/>
    </xf>
    <xf numFmtId="201" fontId="25" fillId="0" borderId="9" xfId="1611" applyNumberFormat="1" applyFont="1" applyFill="1" applyBorder="1" applyAlignment="1">
      <alignment horizontal="right"/>
    </xf>
    <xf numFmtId="201" fontId="25" fillId="0" borderId="0" xfId="1611" applyNumberFormat="1" applyFont="1" applyFill="1" applyAlignment="1">
      <alignment horizontal="right"/>
    </xf>
    <xf numFmtId="201" fontId="25" fillId="0" borderId="0" xfId="1611" applyNumberFormat="1" applyFont="1" applyFill="1" applyBorder="1" applyAlignment="1">
      <alignment horizontal="right"/>
    </xf>
    <xf numFmtId="0" fontId="25" fillId="0" borderId="50" xfId="0" applyFont="1" applyBorder="1"/>
    <xf numFmtId="3" fontId="25" fillId="0" borderId="0" xfId="0" applyNumberFormat="1" applyFont="1" quotePrefix="1"/>
    <xf numFmtId="0" fontId="25" fillId="0" borderId="0" xfId="1186" applyFont="1" applyFill="1" applyAlignment="1">
      <alignment vertical="center"/>
      <protection/>
    </xf>
    <xf numFmtId="49" fontId="25" fillId="0" borderId="0" xfId="1186" applyNumberFormat="1" applyFont="1" applyFill="1" applyAlignment="1" quotePrefix="1">
      <alignment horizontal="left" vertical="center"/>
      <protection/>
    </xf>
    <xf numFmtId="0" fontId="163" fillId="0" borderId="0" xfId="1538" applyFont="1" applyFill="1" applyAlignment="1">
      <alignment/>
      <protection/>
    </xf>
    <xf numFmtId="0" fontId="25" fillId="0" borderId="0" xfId="0" applyFont="1" quotePrefix="1"/>
    <xf numFmtId="0" fontId="0" fillId="0" borderId="51" xfId="0" applyBorder="1"/>
    <xf numFmtId="0" fontId="7" fillId="0" borderId="52" xfId="1349" applyFont="1" applyFill="1" applyBorder="1" applyAlignment="1">
      <alignment vertical="center"/>
      <protection/>
    </xf>
    <xf numFmtId="0" fontId="7" fillId="0" borderId="52" xfId="1349" applyFont="1" applyFill="1" applyBorder="1" applyAlignment="1">
      <alignment horizontal="left" vertical="top"/>
      <protection/>
    </xf>
    <xf numFmtId="0" fontId="76" fillId="0" borderId="52" xfId="488" applyFont="1" applyFill="1" applyBorder="1" applyAlignment="1" applyProtection="1">
      <alignment horizontal="center" vertical="center"/>
      <protection/>
    </xf>
    <xf numFmtId="0" fontId="86" fillId="0" borderId="52" xfId="488" applyFont="1" applyFill="1" applyBorder="1" applyAlignment="1" applyProtection="1">
      <alignment horizontal="right" vertical="center"/>
      <protection/>
    </xf>
    <xf numFmtId="0" fontId="0" fillId="0" borderId="53" xfId="0" applyBorder="1"/>
    <xf numFmtId="0" fontId="25" fillId="0" borderId="54" xfId="0" applyFont="1" applyBorder="1"/>
    <xf numFmtId="0" fontId="25" fillId="0" borderId="0" xfId="1535" applyFont="1" applyFill="1" applyBorder="1" applyAlignment="1">
      <alignment vertical="center"/>
      <protection/>
    </xf>
    <xf numFmtId="0" fontId="86" fillId="0" borderId="0" xfId="488" applyFont="1" applyFill="1" applyBorder="1" applyAlignment="1" applyProtection="1">
      <alignment vertical="center"/>
      <protection/>
    </xf>
    <xf numFmtId="0" fontId="25" fillId="0" borderId="55" xfId="0" applyFont="1" applyBorder="1"/>
    <xf numFmtId="0" fontId="25" fillId="0" borderId="0" xfId="1446" applyFont="1" applyFill="1" applyBorder="1" applyAlignment="1">
      <alignment horizontal="right"/>
      <protection/>
    </xf>
    <xf numFmtId="0" fontId="26" fillId="0" borderId="0" xfId="564" applyFont="1" applyFill="1" applyBorder="1">
      <alignment/>
      <protection/>
    </xf>
    <xf numFmtId="0" fontId="25" fillId="0" borderId="56" xfId="0" applyFont="1" applyBorder="1"/>
    <xf numFmtId="0" fontId="25" fillId="0" borderId="57" xfId="564" applyFont="1" applyFill="1" applyBorder="1">
      <alignment/>
      <protection/>
    </xf>
    <xf numFmtId="0" fontId="25" fillId="0" borderId="58" xfId="0" applyFont="1" applyBorder="1"/>
    <xf numFmtId="49" fontId="26" fillId="0" borderId="0" xfId="1533" applyNumberFormat="1" applyFont="1" applyFill="1" applyBorder="1" applyAlignment="1" applyProtection="1">
      <alignment horizontal="right" vertical="center"/>
      <protection locked="0"/>
    </xf>
    <xf numFmtId="49" fontId="26" fillId="0" borderId="0" xfId="1533" applyNumberFormat="1" applyFont="1" applyFill="1" applyBorder="1" applyAlignment="1" applyProtection="1">
      <alignment horizontal="center" vertical="center"/>
      <protection locked="0"/>
    </xf>
    <xf numFmtId="0" fontId="155" fillId="0" borderId="4" xfId="1918" applyFont="1" applyBorder="1" applyAlignment="1" applyProtection="1">
      <alignment/>
      <protection locked="0"/>
    </xf>
    <xf numFmtId="205" fontId="155" fillId="0" borderId="4" xfId="1533" applyNumberFormat="1" applyFont="1" applyFill="1" applyBorder="1" applyAlignment="1" applyProtection="1">
      <alignment horizontal="right"/>
      <protection/>
    </xf>
    <xf numFmtId="214" fontId="155" fillId="0" borderId="0" xfId="1533" applyNumberFormat="1" applyFont="1" applyFill="1" applyBorder="1" applyAlignment="1" applyProtection="1">
      <alignment horizontal="right"/>
      <protection/>
    </xf>
    <xf numFmtId="0" fontId="155" fillId="0" borderId="9" xfId="1918" applyFont="1" applyBorder="1" applyAlignment="1" applyProtection="1" quotePrefix="1">
      <alignment/>
      <protection locked="0"/>
    </xf>
    <xf numFmtId="49" fontId="155" fillId="0" borderId="0" xfId="1918" applyNumberFormat="1" applyFont="1" applyFill="1" applyBorder="1" applyAlignment="1" applyProtection="1">
      <alignment horizontal="right" wrapText="1"/>
      <protection locked="0"/>
    </xf>
    <xf numFmtId="205" fontId="155" fillId="0" borderId="34" xfId="1533" applyNumberFormat="1" applyFont="1" applyFill="1" applyBorder="1" applyAlignment="1" applyProtection="1">
      <alignment horizontal="right"/>
      <protection/>
    </xf>
    <xf numFmtId="205" fontId="25" fillId="0" borderId="0" xfId="564" applyNumberFormat="1" applyFont="1" applyFill="1" applyAlignment="1">
      <alignment vertical="center"/>
      <protection/>
    </xf>
    <xf numFmtId="0" fontId="156" fillId="0" borderId="0" xfId="1918" applyFont="1" applyProtection="1">
      <alignment/>
      <protection/>
    </xf>
    <xf numFmtId="0" fontId="156" fillId="0" borderId="0" xfId="1918" applyFont="1" applyBorder="1" applyAlignment="1" applyProtection="1">
      <alignment wrapText="1"/>
      <protection locked="0"/>
    </xf>
    <xf numFmtId="205" fontId="156" fillId="0" borderId="0" xfId="1533" applyNumberFormat="1" applyFont="1" applyFill="1" applyBorder="1" applyAlignment="1" applyProtection="1">
      <alignment horizontal="right"/>
      <protection/>
    </xf>
    <xf numFmtId="205" fontId="156" fillId="0" borderId="0" xfId="1533" applyNumberFormat="1" applyFont="1" applyFill="1" applyBorder="1" applyAlignment="1" applyProtection="1">
      <alignment horizontal="right"/>
      <protection locked="0"/>
    </xf>
    <xf numFmtId="0" fontId="156" fillId="0" borderId="0" xfId="1918" applyFont="1" applyBorder="1" applyAlignment="1" applyProtection="1">
      <alignment/>
      <protection locked="0"/>
    </xf>
    <xf numFmtId="0" fontId="156" fillId="0" borderId="0" xfId="1918" applyFont="1" applyBorder="1" applyAlignment="1" applyProtection="1">
      <alignment vertical="center"/>
      <protection locked="0"/>
    </xf>
    <xf numFmtId="49" fontId="155" fillId="0" borderId="48" xfId="1535" applyNumberFormat="1" applyFont="1" applyFill="1" applyBorder="1" applyAlignment="1" applyProtection="1">
      <alignment horizontal="right"/>
      <protection locked="0"/>
    </xf>
    <xf numFmtId="49" fontId="155" fillId="0" borderId="59" xfId="0" applyNumberFormat="1" applyFont="1" applyFill="1" applyBorder="1" applyAlignment="1" applyProtection="1" quotePrefix="1">
      <alignment wrapText="1"/>
      <protection locked="0"/>
    </xf>
    <xf numFmtId="0" fontId="155" fillId="0" borderId="9" xfId="0" applyFont="1" applyFill="1" applyBorder="1" applyAlignment="1" applyProtection="1">
      <alignment wrapText="1"/>
      <protection locked="0"/>
    </xf>
    <xf numFmtId="0" fontId="155" fillId="0" borderId="0" xfId="0" applyFont="1" applyFill="1" applyBorder="1" applyAlignment="1" applyProtection="1">
      <alignment wrapText="1"/>
      <protection locked="0"/>
    </xf>
    <xf numFmtId="0" fontId="25" fillId="0" borderId="0" xfId="564" applyFont="1" applyFill="1" applyAlignment="1">
      <alignment vertical="center" wrapText="1"/>
      <protection/>
    </xf>
    <xf numFmtId="0" fontId="26" fillId="0" borderId="0" xfId="1918" applyFont="1" applyAlignment="1" applyProtection="1">
      <alignment vertical="center" wrapText="1"/>
      <protection/>
    </xf>
    <xf numFmtId="49" fontId="26" fillId="0" borderId="0" xfId="1533" applyNumberFormat="1" applyFont="1" applyBorder="1" applyAlignment="1" applyProtection="1">
      <alignment horizontal="left" vertical="center" wrapText="1"/>
      <protection locked="0"/>
    </xf>
    <xf numFmtId="0" fontId="155" fillId="0" borderId="0" xfId="1918" applyFont="1" applyFill="1" applyBorder="1" applyAlignment="1" applyProtection="1">
      <alignment wrapText="1"/>
      <protection locked="0"/>
    </xf>
    <xf numFmtId="0" fontId="156" fillId="0" borderId="4" xfId="1918" applyFont="1" applyBorder="1" applyAlignment="1" applyProtection="1">
      <alignment wrapText="1"/>
      <protection locked="0"/>
    </xf>
    <xf numFmtId="0" fontId="155" fillId="0" borderId="0" xfId="1918" applyFont="1" applyBorder="1" applyAlignment="1" applyProtection="1">
      <alignment horizontal="left" wrapText="1"/>
      <protection locked="0"/>
    </xf>
    <xf numFmtId="0" fontId="156" fillId="0" borderId="0" xfId="1918" applyFont="1" applyBorder="1" applyAlignment="1" applyProtection="1">
      <alignment horizontal="left" wrapText="1"/>
      <protection locked="0"/>
    </xf>
    <xf numFmtId="205" fontId="26" fillId="0" borderId="0" xfId="564" applyNumberFormat="1" applyFont="1" applyFill="1" applyAlignment="1">
      <alignment vertical="center"/>
      <protection/>
    </xf>
    <xf numFmtId="0" fontId="26" fillId="0" borderId="0" xfId="564" applyFont="1" applyFill="1" applyAlignment="1">
      <alignment vertical="center" wrapText="1"/>
      <protection/>
    </xf>
    <xf numFmtId="0" fontId="155" fillId="0" borderId="9" xfId="1918" applyFont="1" applyBorder="1" applyAlignment="1" applyProtection="1">
      <alignment wrapText="1"/>
      <protection locked="0"/>
    </xf>
    <xf numFmtId="0" fontId="155" fillId="0" borderId="0" xfId="1918" applyFont="1" applyBorder="1" applyAlignment="1" applyProtection="1">
      <alignment wrapText="1"/>
      <protection locked="0"/>
    </xf>
    <xf numFmtId="205" fontId="155" fillId="0" borderId="0" xfId="1533" applyNumberFormat="1" applyFont="1" applyFill="1" applyBorder="1" applyAlignment="1" applyProtection="1">
      <alignment horizontal="right"/>
      <protection/>
    </xf>
    <xf numFmtId="0" fontId="156" fillId="0" borderId="34" xfId="1918" applyFont="1" applyBorder="1" applyAlignment="1" applyProtection="1">
      <alignment wrapText="1"/>
      <protection locked="0"/>
    </xf>
    <xf numFmtId="0" fontId="156" fillId="0" borderId="9" xfId="1918" applyFont="1" applyBorder="1" applyAlignment="1" applyProtection="1">
      <alignment wrapText="1"/>
      <protection locked="0"/>
    </xf>
    <xf numFmtId="0" fontId="159" fillId="0" borderId="0" xfId="0" applyFont="1"/>
    <xf numFmtId="49" fontId="26" fillId="0" borderId="48" xfId="1533" applyNumberFormat="1" applyFont="1" applyFill="1" applyBorder="1" applyAlignment="1" applyProtection="1">
      <alignment horizontal="right" vertical="center"/>
      <protection locked="0"/>
    </xf>
    <xf numFmtId="49" fontId="155" fillId="0" borderId="48" xfId="1918" applyNumberFormat="1" applyFont="1" applyFill="1" applyBorder="1" applyAlignment="1" applyProtection="1">
      <alignment horizontal="right" wrapText="1"/>
      <protection locked="0"/>
    </xf>
    <xf numFmtId="205" fontId="155" fillId="0" borderId="41" xfId="1533" applyNumberFormat="1" applyFont="1" applyFill="1" applyBorder="1" applyAlignment="1" applyProtection="1">
      <alignment horizontal="right"/>
      <protection/>
    </xf>
    <xf numFmtId="205" fontId="155" fillId="0" borderId="48" xfId="1533" applyNumberFormat="1" applyFont="1" applyFill="1" applyBorder="1" applyAlignment="1" applyProtection="1">
      <alignment horizontal="right"/>
      <protection/>
    </xf>
    <xf numFmtId="205" fontId="156" fillId="0" borderId="48" xfId="1533" applyNumberFormat="1" applyFont="1" applyFill="1" applyBorder="1" applyAlignment="1" applyProtection="1">
      <alignment horizontal="right"/>
      <protection/>
    </xf>
    <xf numFmtId="205" fontId="155" fillId="0" borderId="48" xfId="1533" applyNumberFormat="1" applyFont="1" applyFill="1" applyBorder="1" applyAlignment="1" applyProtection="1">
      <alignment horizontal="right"/>
      <protection/>
    </xf>
    <xf numFmtId="0" fontId="155" fillId="0" borderId="0" xfId="1918" applyFont="1" applyBorder="1" applyAlignment="1" applyProtection="1">
      <alignment horizontal="left" wrapText="1" indent="2"/>
      <protection locked="0"/>
    </xf>
    <xf numFmtId="205" fontId="155" fillId="0" borderId="60" xfId="1533" applyNumberFormat="1" applyFont="1" applyFill="1" applyBorder="1" applyAlignment="1" applyProtection="1">
      <alignment horizontal="right"/>
      <protection/>
    </xf>
    <xf numFmtId="205" fontId="155" fillId="0" borderId="59" xfId="1533" applyNumberFormat="1" applyFont="1" applyFill="1" applyBorder="1" applyAlignment="1" applyProtection="1">
      <alignment horizontal="right"/>
      <protection/>
    </xf>
    <xf numFmtId="205" fontId="155" fillId="0" borderId="59" xfId="1533" applyNumberFormat="1" applyFont="1" applyFill="1" applyBorder="1" applyAlignment="1" applyProtection="1">
      <alignment horizontal="right"/>
      <protection locked="0"/>
    </xf>
    <xf numFmtId="0" fontId="26" fillId="0" borderId="48" xfId="1918" applyFont="1" applyBorder="1" applyAlignment="1" applyProtection="1">
      <alignment vertical="center"/>
      <protection/>
    </xf>
    <xf numFmtId="205" fontId="155" fillId="0" borderId="47" xfId="1533" applyNumberFormat="1" applyFont="1" applyFill="1" applyBorder="1" applyAlignment="1" applyProtection="1">
      <alignment horizontal="right"/>
      <protection/>
    </xf>
    <xf numFmtId="205" fontId="155" fillId="0" borderId="48" xfId="1533" applyNumberFormat="1" applyFont="1" applyFill="1" applyBorder="1" applyAlignment="1" applyProtection="1">
      <alignment horizontal="right"/>
      <protection locked="0"/>
    </xf>
    <xf numFmtId="49" fontId="25" fillId="0" borderId="0" xfId="1533" applyNumberFormat="1" applyFont="1" applyFill="1" applyBorder="1" applyAlignment="1" applyProtection="1">
      <alignment horizontal="center" vertical="center" wrapText="1"/>
      <protection locked="0"/>
    </xf>
    <xf numFmtId="49" fontId="25" fillId="0" borderId="59" xfId="1533" applyNumberFormat="1" applyFont="1" applyFill="1" applyBorder="1" applyAlignment="1" applyProtection="1">
      <alignment horizontal="center" vertical="center" wrapText="1"/>
      <protection locked="0"/>
    </xf>
    <xf numFmtId="0" fontId="26" fillId="0" borderId="0" xfId="1918" applyFont="1" applyBorder="1" applyAlignment="1" applyProtection="1">
      <alignment vertical="center"/>
      <protection/>
    </xf>
    <xf numFmtId="205" fontId="155" fillId="0" borderId="9" xfId="1533" applyNumberFormat="1" applyFont="1" applyFill="1" applyBorder="1" applyAlignment="1" applyProtection="1" quotePrefix="1">
      <alignment horizontal="right"/>
      <protection/>
    </xf>
    <xf numFmtId="205" fontId="155" fillId="42" borderId="9" xfId="1533" applyNumberFormat="1" applyFont="1" applyFill="1" applyBorder="1" applyAlignment="1" applyProtection="1">
      <alignment horizontal="right"/>
      <protection/>
    </xf>
    <xf numFmtId="205" fontId="155" fillId="42" borderId="0" xfId="1533" applyNumberFormat="1" applyFont="1" applyFill="1" applyBorder="1" applyAlignment="1" applyProtection="1">
      <alignment horizontal="right"/>
      <protection/>
    </xf>
    <xf numFmtId="1" fontId="1" fillId="0" borderId="0" xfId="0" applyNumberFormat="1" applyFont="1" applyBorder="1" applyAlignment="1">
      <alignment horizontal="center"/>
    </xf>
    <xf numFmtId="49" fontId="25" fillId="0" borderId="48" xfId="1533" applyNumberFormat="1" applyFont="1" applyFill="1" applyBorder="1" applyAlignment="1" applyProtection="1">
      <alignment horizontal="center" vertical="center" wrapText="1"/>
      <protection locked="0"/>
    </xf>
    <xf numFmtId="0" fontId="155" fillId="0" borderId="34" xfId="1918" applyFont="1" applyBorder="1" applyAlignment="1" applyProtection="1">
      <alignment wrapText="1"/>
      <protection locked="0"/>
    </xf>
    <xf numFmtId="205" fontId="155" fillId="0" borderId="34" xfId="1533" applyNumberFormat="1" applyFont="1" applyFill="1" applyBorder="1" applyAlignment="1" applyProtection="1">
      <alignment horizontal="right"/>
      <protection locked="0"/>
    </xf>
    <xf numFmtId="205" fontId="155" fillId="0" borderId="9" xfId="1533" applyNumberFormat="1" applyFont="1" applyFill="1" applyBorder="1" applyAlignment="1" applyProtection="1">
      <alignment horizontal="right"/>
      <protection locked="0"/>
    </xf>
    <xf numFmtId="0" fontId="25" fillId="0" borderId="0" xfId="1536" applyFont="1" applyFill="1" applyBorder="1" applyAlignment="1" applyProtection="1">
      <alignment horizontal="left" indent="1"/>
      <protection locked="0"/>
    </xf>
    <xf numFmtId="0" fontId="25" fillId="0" borderId="0" xfId="1535" applyFont="1" applyFill="1" applyBorder="1" applyAlignment="1" applyProtection="1">
      <alignment horizontal="left" indent="1"/>
      <protection locked="0"/>
    </xf>
    <xf numFmtId="0" fontId="25" fillId="0" borderId="0" xfId="1446" applyNumberFormat="1" applyFont="1" applyFill="1" applyBorder="1" applyAlignment="1">
      <alignment horizontal="right"/>
      <protection/>
    </xf>
    <xf numFmtId="0" fontId="25" fillId="0" borderId="0" xfId="1536" applyFont="1" applyFill="1" applyBorder="1" applyAlignment="1" applyProtection="1">
      <alignment horizontal="left"/>
      <protection locked="0"/>
    </xf>
    <xf numFmtId="1" fontId="164" fillId="0" borderId="0" xfId="0" applyNumberFormat="1" applyFont="1" applyAlignment="1">
      <alignment horizontal="center"/>
    </xf>
    <xf numFmtId="1" fontId="1" fillId="0" borderId="0" xfId="488" applyNumberFormat="1" applyFont="1" applyAlignment="1" applyProtection="1">
      <alignment horizontal="center"/>
      <protection/>
    </xf>
    <xf numFmtId="0" fontId="165" fillId="86" borderId="0" xfId="0" applyFont="1" applyFill="1" applyBorder="1"/>
    <xf numFmtId="0" fontId="166" fillId="0" borderId="46" xfId="0" applyFont="1" applyBorder="1"/>
    <xf numFmtId="0" fontId="167" fillId="0" borderId="0" xfId="0" applyFont="1"/>
    <xf numFmtId="0" fontId="168" fillId="0" borderId="46" xfId="0" applyFont="1" applyBorder="1" applyAlignment="1">
      <alignment horizontal="left"/>
    </xf>
    <xf numFmtId="0" fontId="165" fillId="0" borderId="0" xfId="0" applyFont="1" applyBorder="1"/>
    <xf numFmtId="0" fontId="165" fillId="0" borderId="0" xfId="0" applyFont="1" applyBorder="1" applyAlignment="1">
      <alignment wrapText="1"/>
    </xf>
    <xf numFmtId="0" fontId="165" fillId="0" borderId="52" xfId="0" applyFont="1" applyBorder="1"/>
    <xf numFmtId="4" fontId="155" fillId="0" borderId="9" xfId="1533" applyNumberFormat="1" applyFont="1" applyFill="1" applyBorder="1" applyAlignment="1" applyProtection="1">
      <alignment horizontal="right"/>
      <protection/>
    </xf>
    <xf numFmtId="4" fontId="155" fillId="0" borderId="0" xfId="1533" applyNumberFormat="1" applyFont="1" applyFill="1" applyBorder="1" applyAlignment="1" applyProtection="1">
      <alignment horizontal="right"/>
      <protection/>
    </xf>
    <xf numFmtId="4" fontId="156" fillId="0" borderId="0" xfId="1533" applyNumberFormat="1" applyFont="1" applyFill="1" applyBorder="1" applyAlignment="1" applyProtection="1">
      <alignment horizontal="right"/>
      <protection locked="0"/>
    </xf>
    <xf numFmtId="4" fontId="155" fillId="0" borderId="0" xfId="1533" applyNumberFormat="1" applyFont="1" applyFill="1" applyBorder="1" applyAlignment="1" applyProtection="1">
      <alignment horizontal="right"/>
      <protection locked="0"/>
    </xf>
    <xf numFmtId="4" fontId="156" fillId="0" borderId="0" xfId="1533" applyNumberFormat="1" applyFont="1" applyFill="1" applyBorder="1" applyAlignment="1" applyProtection="1">
      <alignment horizontal="right"/>
      <protection/>
    </xf>
    <xf numFmtId="231" fontId="155" fillId="0" borderId="0" xfId="1533" applyNumberFormat="1" applyFont="1" applyFill="1" applyBorder="1" applyAlignment="1" applyProtection="1">
      <alignment horizontal="right"/>
      <protection/>
    </xf>
    <xf numFmtId="0" fontId="103" fillId="86" borderId="0" xfId="4092" applyFont="1" applyFill="1">
      <alignment/>
      <protection/>
    </xf>
    <xf numFmtId="0" fontId="103" fillId="86" borderId="0" xfId="4092" applyFont="1" applyFill="1" applyBorder="1">
      <alignment/>
      <protection/>
    </xf>
    <xf numFmtId="0" fontId="159" fillId="86" borderId="0" xfId="4092" applyFont="1" applyFill="1">
      <alignment/>
      <protection/>
    </xf>
    <xf numFmtId="0" fontId="159" fillId="86" borderId="0" xfId="4092" applyFont="1" applyFill="1" applyBorder="1">
      <alignment/>
      <protection/>
    </xf>
    <xf numFmtId="0" fontId="157" fillId="86" borderId="0" xfId="4092" applyFont="1" applyFill="1">
      <alignment/>
      <protection/>
    </xf>
    <xf numFmtId="0" fontId="155" fillId="86" borderId="0" xfId="1226" applyFont="1" applyFill="1" applyBorder="1" applyAlignment="1">
      <alignment horizontal="center"/>
      <protection/>
    </xf>
    <xf numFmtId="0" fontId="159" fillId="86" borderId="9" xfId="4092" applyFont="1" applyFill="1" applyBorder="1" applyAlignment="1">
      <alignment horizontal="center" vertical="center" wrapText="1"/>
      <protection/>
    </xf>
    <xf numFmtId="0" fontId="159" fillId="86" borderId="47" xfId="4092" applyFont="1" applyFill="1" applyBorder="1" applyAlignment="1">
      <alignment horizontal="center" vertical="center" wrapText="1"/>
      <protection/>
    </xf>
    <xf numFmtId="0" fontId="159" fillId="86" borderId="0" xfId="4092" applyFont="1" applyFill="1" applyBorder="1" applyAlignment="1">
      <alignment horizontal="center" vertical="center" wrapText="1"/>
      <protection/>
    </xf>
    <xf numFmtId="0" fontId="157" fillId="86" borderId="9" xfId="4092" applyFont="1" applyFill="1" applyBorder="1" applyAlignment="1">
      <alignment horizontal="left"/>
      <protection/>
    </xf>
    <xf numFmtId="3" fontId="157" fillId="86" borderId="9" xfId="4091" applyNumberFormat="1" applyFont="1" applyFill="1" applyBorder="1" applyAlignment="1">
      <alignment/>
    </xf>
    <xf numFmtId="228" fontId="157" fillId="86" borderId="9" xfId="4091" applyNumberFormat="1" applyFont="1" applyFill="1" applyBorder="1" applyAlignment="1">
      <alignment/>
    </xf>
    <xf numFmtId="1" fontId="157" fillId="86" borderId="9" xfId="4092" applyNumberFormat="1" applyFont="1" applyFill="1" applyBorder="1">
      <alignment/>
      <protection/>
    </xf>
    <xf numFmtId="2" fontId="157" fillId="86" borderId="9" xfId="4092" applyNumberFormat="1" applyFont="1" applyFill="1" applyBorder="1">
      <alignment/>
      <protection/>
    </xf>
    <xf numFmtId="173" fontId="157" fillId="86" borderId="9" xfId="3859" applyFont="1" applyFill="1" applyBorder="1" applyAlignment="1">
      <alignment horizontal="right"/>
    </xf>
    <xf numFmtId="3" fontId="157" fillId="86" borderId="47" xfId="4091" applyNumberFormat="1" applyFont="1" applyFill="1" applyBorder="1" applyAlignment="1">
      <alignment/>
    </xf>
    <xf numFmtId="201" fontId="157" fillId="86" borderId="0" xfId="4090" applyNumberFormat="1" applyFont="1" applyFill="1" applyBorder="1" applyAlignment="1">
      <alignment horizontal="right"/>
    </xf>
    <xf numFmtId="0" fontId="157" fillId="86" borderId="34" xfId="4092" applyFont="1" applyFill="1" applyBorder="1" applyAlignment="1">
      <alignment horizontal="left"/>
      <protection/>
    </xf>
    <xf numFmtId="3" fontId="157" fillId="86" borderId="34" xfId="4091" applyNumberFormat="1" applyFont="1" applyFill="1" applyBorder="1" applyAlignment="1">
      <alignment/>
    </xf>
    <xf numFmtId="228" fontId="157" fillId="86" borderId="34" xfId="4091" applyNumberFormat="1" applyFont="1" applyFill="1" applyBorder="1" applyAlignment="1">
      <alignment vertical="center"/>
    </xf>
    <xf numFmtId="1" fontId="157" fillId="86" borderId="34" xfId="4092" applyNumberFormat="1" applyFont="1" applyFill="1" applyBorder="1">
      <alignment/>
      <protection/>
    </xf>
    <xf numFmtId="2" fontId="157" fillId="86" borderId="34" xfId="4092" applyNumberFormat="1" applyFont="1" applyFill="1" applyBorder="1">
      <alignment/>
      <protection/>
    </xf>
    <xf numFmtId="230" fontId="157" fillId="86" borderId="34" xfId="4091" applyNumberFormat="1" applyFont="1" applyFill="1" applyBorder="1" applyAlignment="1">
      <alignment/>
    </xf>
    <xf numFmtId="3" fontId="157" fillId="86" borderId="61" xfId="4091" applyNumberFormat="1" applyFont="1" applyFill="1" applyBorder="1" applyAlignment="1">
      <alignment/>
    </xf>
    <xf numFmtId="230" fontId="157" fillId="86" borderId="0" xfId="4091" applyNumberFormat="1" applyFont="1" applyFill="1" applyBorder="1" applyAlignment="1">
      <alignment/>
    </xf>
    <xf numFmtId="0" fontId="157" fillId="86" borderId="0" xfId="4092" applyFont="1" applyFill="1" applyBorder="1" applyAlignment="1">
      <alignment horizontal="left"/>
      <protection/>
    </xf>
    <xf numFmtId="3" fontId="157" fillId="86" borderId="0" xfId="4091" applyNumberFormat="1" applyFont="1" applyFill="1" applyBorder="1" applyAlignment="1">
      <alignment/>
    </xf>
    <xf numFmtId="228" fontId="157" fillId="86" borderId="0" xfId="4091" applyNumberFormat="1" applyFont="1" applyFill="1" applyBorder="1" applyAlignment="1">
      <alignment vertical="center"/>
    </xf>
    <xf numFmtId="1" fontId="157" fillId="86" borderId="0" xfId="4092" applyNumberFormat="1" applyFont="1" applyFill="1" applyBorder="1">
      <alignment/>
      <protection/>
    </xf>
    <xf numFmtId="2" fontId="157" fillId="86" borderId="0" xfId="4092" applyNumberFormat="1" applyFont="1" applyFill="1" applyBorder="1">
      <alignment/>
      <protection/>
    </xf>
    <xf numFmtId="3" fontId="157" fillId="86" borderId="48" xfId="4091" applyNumberFormat="1" applyFont="1" applyFill="1" applyBorder="1" applyAlignment="1">
      <alignment/>
    </xf>
    <xf numFmtId="1" fontId="157" fillId="86" borderId="0" xfId="4092" applyNumberFormat="1" applyFont="1" applyFill="1">
      <alignment/>
      <protection/>
    </xf>
    <xf numFmtId="2" fontId="157" fillId="86" borderId="0" xfId="4092" applyNumberFormat="1" applyFont="1" applyFill="1">
      <alignment/>
      <protection/>
    </xf>
    <xf numFmtId="0" fontId="159" fillId="86" borderId="9" xfId="4092" applyFont="1" applyFill="1" applyBorder="1" applyAlignment="1">
      <alignment/>
      <protection/>
    </xf>
    <xf numFmtId="3" fontId="159" fillId="86" borderId="9" xfId="4091" applyNumberFormat="1" applyFont="1" applyFill="1" applyBorder="1" applyAlignment="1">
      <alignment/>
    </xf>
    <xf numFmtId="228" fontId="159" fillId="86" borderId="9" xfId="4091" applyNumberFormat="1" applyFont="1" applyFill="1" applyBorder="1" applyAlignment="1">
      <alignment/>
    </xf>
    <xf numFmtId="1" fontId="159" fillId="86" borderId="9" xfId="4092" applyNumberFormat="1" applyFont="1" applyFill="1" applyBorder="1">
      <alignment/>
      <protection/>
    </xf>
    <xf numFmtId="2" fontId="159" fillId="86" borderId="9" xfId="4092" applyNumberFormat="1" applyFont="1" applyFill="1" applyBorder="1">
      <alignment/>
      <protection/>
    </xf>
    <xf numFmtId="230" fontId="159" fillId="86" borderId="9" xfId="4091" applyNumberFormat="1" applyFont="1" applyFill="1" applyBorder="1" applyAlignment="1" quotePrefix="1">
      <alignment horizontal="right"/>
    </xf>
    <xf numFmtId="230" fontId="159" fillId="86" borderId="0" xfId="4091" applyNumberFormat="1" applyFont="1" applyFill="1" applyBorder="1" applyAlignment="1" quotePrefix="1">
      <alignment horizontal="right"/>
    </xf>
    <xf numFmtId="0" fontId="157" fillId="86" borderId="0" xfId="4092" applyFont="1" applyFill="1" applyBorder="1" applyAlignment="1">
      <alignment/>
      <protection/>
    </xf>
    <xf numFmtId="228" fontId="157" fillId="86" borderId="0" xfId="4091" applyNumberFormat="1" applyFont="1" applyFill="1" applyBorder="1" applyAlignment="1">
      <alignment/>
    </xf>
    <xf numFmtId="230" fontId="157" fillId="86" borderId="0" xfId="4091" applyNumberFormat="1" applyFont="1" applyFill="1" applyBorder="1" applyAlignment="1" quotePrefix="1">
      <alignment horizontal="right"/>
    </xf>
    <xf numFmtId="3" fontId="157" fillId="86" borderId="0" xfId="4092" applyNumberFormat="1" applyFont="1" applyFill="1">
      <alignment/>
      <protection/>
    </xf>
    <xf numFmtId="0" fontId="157" fillId="86" borderId="0" xfId="4092" applyFont="1" applyFill="1" applyBorder="1">
      <alignment/>
      <protection/>
    </xf>
    <xf numFmtId="0" fontId="155" fillId="86" borderId="9" xfId="1226" applyFont="1" applyFill="1" applyBorder="1" applyAlignment="1">
      <alignment horizontal="center"/>
      <protection/>
    </xf>
    <xf numFmtId="229" fontId="157" fillId="86" borderId="9" xfId="4091" applyNumberFormat="1" applyFont="1" applyFill="1" applyBorder="1" applyAlignment="1">
      <alignment/>
    </xf>
    <xf numFmtId="1" fontId="157" fillId="86" borderId="9" xfId="3859" applyNumberFormat="1" applyFont="1" applyFill="1" applyBorder="1"/>
    <xf numFmtId="229" fontId="157" fillId="86" borderId="47" xfId="4091" applyNumberFormat="1" applyFont="1" applyFill="1" applyBorder="1" applyAlignment="1">
      <alignment/>
    </xf>
    <xf numFmtId="229" fontId="157" fillId="86" borderId="0" xfId="4091" applyNumberFormat="1" applyFont="1" applyFill="1" applyBorder="1" applyAlignment="1">
      <alignment/>
    </xf>
    <xf numFmtId="1" fontId="157" fillId="86" borderId="0" xfId="3859" applyNumberFormat="1" applyFont="1" applyFill="1" applyBorder="1"/>
    <xf numFmtId="229" fontId="157" fillId="86" borderId="48" xfId="4091" applyNumberFormat="1" applyFont="1" applyFill="1" applyBorder="1" applyAlignment="1">
      <alignment/>
    </xf>
    <xf numFmtId="229" fontId="157" fillId="86" borderId="0" xfId="4091" applyNumberFormat="1" applyFont="1" applyFill="1" applyBorder="1" applyAlignment="1">
      <alignment vertical="center"/>
    </xf>
    <xf numFmtId="1" fontId="157" fillId="86" borderId="0" xfId="4092" applyNumberFormat="1" applyFont="1" applyFill="1" applyBorder="1" applyAlignment="1">
      <alignment vertical="center"/>
      <protection/>
    </xf>
    <xf numFmtId="1" fontId="157" fillId="86" borderId="0" xfId="3859" applyNumberFormat="1" applyFont="1" applyFill="1" applyBorder="1" applyAlignment="1">
      <alignment vertical="center"/>
    </xf>
    <xf numFmtId="229" fontId="157" fillId="86" borderId="48" xfId="4091" applyNumberFormat="1" applyFont="1" applyFill="1" applyBorder="1" applyAlignment="1">
      <alignment vertical="center"/>
    </xf>
    <xf numFmtId="194" fontId="159" fillId="86" borderId="9" xfId="4091" applyNumberFormat="1" applyFont="1" applyFill="1" applyBorder="1" applyAlignment="1">
      <alignment/>
    </xf>
    <xf numFmtId="228" fontId="159" fillId="86" borderId="9" xfId="4091" applyNumberFormat="1" applyFont="1" applyFill="1" applyBorder="1" applyAlignment="1">
      <alignment horizontal="right"/>
    </xf>
    <xf numFmtId="170" fontId="159" fillId="86" borderId="9" xfId="3859" applyNumberFormat="1" applyFont="1" applyFill="1" applyBorder="1"/>
    <xf numFmtId="194" fontId="159" fillId="86" borderId="47" xfId="4091" applyNumberFormat="1" applyFont="1" applyFill="1" applyBorder="1" applyAlignment="1">
      <alignment/>
    </xf>
    <xf numFmtId="194" fontId="157" fillId="86" borderId="0" xfId="4091" applyNumberFormat="1" applyFont="1" applyFill="1" applyBorder="1" applyAlignment="1">
      <alignment/>
    </xf>
    <xf numFmtId="228" fontId="157" fillId="86" borderId="0" xfId="4091" applyNumberFormat="1" applyFont="1" applyFill="1" applyBorder="1" applyAlignment="1">
      <alignment horizontal="right"/>
    </xf>
    <xf numFmtId="170" fontId="157" fillId="86" borderId="0" xfId="3859" applyNumberFormat="1" applyFont="1" applyFill="1" applyBorder="1"/>
    <xf numFmtId="194" fontId="157" fillId="86" borderId="48" xfId="4091" applyNumberFormat="1" applyFont="1" applyFill="1" applyBorder="1" applyAlignment="1">
      <alignment/>
    </xf>
    <xf numFmtId="0" fontId="146" fillId="86" borderId="0" xfId="4092" applyFont="1" applyFill="1">
      <alignment/>
      <protection/>
    </xf>
    <xf numFmtId="2" fontId="3" fillId="86" borderId="0" xfId="4092" applyNumberFormat="1" applyFont="1" applyFill="1" applyBorder="1">
      <alignment/>
      <protection/>
    </xf>
    <xf numFmtId="2" fontId="106" fillId="86" borderId="0" xfId="4092" applyNumberFormat="1" applyFont="1" applyFill="1" applyBorder="1" applyAlignment="1">
      <alignment vertical="center"/>
      <protection/>
    </xf>
    <xf numFmtId="0" fontId="3" fillId="86" borderId="0" xfId="4092" applyFont="1" applyFill="1" applyBorder="1">
      <alignment/>
      <protection/>
    </xf>
    <xf numFmtId="0" fontId="25" fillId="86" borderId="0" xfId="4095" applyFont="1" applyFill="1" applyAlignment="1">
      <alignment vertical="center"/>
      <protection/>
    </xf>
    <xf numFmtId="0" fontId="1" fillId="86" borderId="0" xfId="4095" applyFont="1" applyFill="1" applyAlignment="1">
      <alignment vertical="center"/>
      <protection/>
    </xf>
    <xf numFmtId="0" fontId="72" fillId="86" borderId="0" xfId="1349" applyFont="1" applyFill="1" applyAlignment="1">
      <alignment vertical="center"/>
      <protection/>
    </xf>
    <xf numFmtId="0" fontId="155" fillId="86" borderId="0" xfId="4095" applyFont="1" applyFill="1" applyAlignment="1">
      <alignment vertical="center"/>
      <protection/>
    </xf>
    <xf numFmtId="0" fontId="156" fillId="86" borderId="0" xfId="4095" applyFont="1" applyFill="1" applyAlignment="1">
      <alignment/>
      <protection/>
    </xf>
    <xf numFmtId="0" fontId="156" fillId="86" borderId="0" xfId="1535" applyFont="1" applyFill="1" applyAlignment="1">
      <alignment vertical="center"/>
      <protection/>
    </xf>
    <xf numFmtId="49" fontId="156" fillId="86" borderId="0" xfId="1535" applyNumberFormat="1" applyFont="1" applyFill="1" applyBorder="1" applyAlignment="1">
      <alignment horizontal="left"/>
      <protection/>
    </xf>
    <xf numFmtId="49" fontId="156" fillId="86" borderId="0" xfId="1535" applyNumberFormat="1" applyFont="1" applyFill="1" applyBorder="1" applyAlignment="1">
      <alignment horizontal="right"/>
      <protection/>
    </xf>
    <xf numFmtId="49" fontId="156" fillId="86" borderId="0" xfId="1533" applyNumberFormat="1" applyFont="1" applyFill="1" applyBorder="1" applyAlignment="1">
      <alignment horizontal="right"/>
      <protection/>
    </xf>
    <xf numFmtId="0" fontId="155" fillId="86" borderId="0" xfId="4095" applyFont="1" applyFill="1" applyAlignment="1">
      <alignment/>
      <protection/>
    </xf>
    <xf numFmtId="0" fontId="155" fillId="86" borderId="0" xfId="1535" applyFont="1" applyFill="1" applyAlignment="1" applyProtection="1">
      <alignment/>
      <protection locked="0"/>
    </xf>
    <xf numFmtId="49" fontId="155" fillId="86" borderId="0" xfId="1535" applyNumberFormat="1" applyFont="1" applyFill="1" applyAlignment="1" applyProtection="1">
      <alignment horizontal="center"/>
      <protection locked="0"/>
    </xf>
    <xf numFmtId="0" fontId="155" fillId="86" borderId="0" xfId="1535" applyFont="1" applyFill="1" applyBorder="1" applyAlignment="1" applyProtection="1">
      <alignment/>
      <protection locked="0"/>
    </xf>
    <xf numFmtId="49" fontId="155" fillId="86" borderId="0" xfId="1535" applyNumberFormat="1" applyFont="1" applyFill="1" applyBorder="1" applyAlignment="1" applyProtection="1">
      <alignment horizontal="center"/>
      <protection locked="0"/>
    </xf>
    <xf numFmtId="0" fontId="155" fillId="86" borderId="9" xfId="1535" applyFont="1" applyFill="1" applyBorder="1" applyAlignment="1" applyProtection="1">
      <alignment/>
      <protection locked="0"/>
    </xf>
    <xf numFmtId="169" fontId="155" fillId="86" borderId="9" xfId="1533" applyNumberFormat="1" applyFont="1" applyFill="1" applyBorder="1" applyAlignment="1" applyProtection="1">
      <alignment/>
      <protection locked="0"/>
    </xf>
    <xf numFmtId="169" fontId="155" fillId="86" borderId="47" xfId="1533" applyNumberFormat="1" applyFont="1" applyFill="1" applyBorder="1" applyAlignment="1" applyProtection="1">
      <alignment/>
      <protection locked="0"/>
    </xf>
    <xf numFmtId="169" fontId="155" fillId="86" borderId="0" xfId="1533" applyNumberFormat="1" applyFont="1" applyFill="1" applyBorder="1" applyAlignment="1" applyProtection="1">
      <alignment/>
      <protection locked="0"/>
    </xf>
    <xf numFmtId="169" fontId="155" fillId="86" borderId="48" xfId="1533" applyNumberFormat="1" applyFont="1" applyFill="1" applyBorder="1" applyAlignment="1" applyProtection="1">
      <alignment/>
      <protection locked="0"/>
    </xf>
    <xf numFmtId="0" fontId="155" fillId="86" borderId="0" xfId="1535" applyFont="1" applyFill="1" applyAlignment="1" applyProtection="1">
      <alignment horizontal="left" indent="1"/>
      <protection locked="0"/>
    </xf>
    <xf numFmtId="0" fontId="155" fillId="86" borderId="9" xfId="0" applyFont="1" applyFill="1" applyBorder="1" applyAlignment="1" applyProtection="1">
      <alignment/>
      <protection locked="0"/>
    </xf>
    <xf numFmtId="0" fontId="155" fillId="86" borderId="0" xfId="0" applyFont="1" applyFill="1" applyBorder="1" applyAlignment="1" applyProtection="1">
      <alignment/>
      <protection locked="0"/>
    </xf>
    <xf numFmtId="0" fontId="155" fillId="86" borderId="0" xfId="0" applyFont="1" applyFill="1" applyBorder="1" applyAlignment="1" applyProtection="1">
      <alignment horizontal="left" indent="1"/>
      <protection locked="0"/>
    </xf>
    <xf numFmtId="172" fontId="155" fillId="86" borderId="48" xfId="1533" applyNumberFormat="1" applyFont="1" applyFill="1" applyBorder="1" applyAlignment="1" applyProtection="1">
      <alignment/>
      <protection locked="0"/>
    </xf>
    <xf numFmtId="172" fontId="155" fillId="86" borderId="0" xfId="1533" applyNumberFormat="1" applyFont="1" applyFill="1" applyBorder="1" applyAlignment="1" applyProtection="1">
      <alignment/>
      <protection locked="0"/>
    </xf>
    <xf numFmtId="0" fontId="155" fillId="86" borderId="0" xfId="4095" applyFont="1" applyFill="1" applyBorder="1" applyAlignment="1">
      <alignment/>
      <protection/>
    </xf>
    <xf numFmtId="0" fontId="155" fillId="86" borderId="9" xfId="4096" applyFont="1" applyFill="1" applyBorder="1" applyAlignment="1">
      <alignment vertical="top"/>
      <protection/>
    </xf>
    <xf numFmtId="0" fontId="155" fillId="86" borderId="0" xfId="4096" applyFont="1" applyFill="1" applyBorder="1" applyAlignment="1">
      <alignment vertical="top"/>
      <protection/>
    </xf>
    <xf numFmtId="0" fontId="155" fillId="86" borderId="0" xfId="4095" applyFont="1" applyFill="1" applyBorder="1" applyAlignment="1">
      <alignment horizontal="left" vertical="top" wrapText="1"/>
      <protection/>
    </xf>
    <xf numFmtId="0" fontId="155" fillId="86" borderId="0" xfId="4095" applyFont="1" applyFill="1" applyAlignment="1" applyProtection="1">
      <alignment/>
      <protection locked="0"/>
    </xf>
    <xf numFmtId="0" fontId="155" fillId="86" borderId="0" xfId="4095" applyFont="1" applyFill="1" applyBorder="1" applyAlignment="1" applyProtection="1">
      <alignment/>
      <protection locked="0"/>
    </xf>
    <xf numFmtId="0" fontId="155" fillId="86" borderId="9" xfId="4095" applyFont="1" applyFill="1" applyBorder="1" applyAlignment="1" applyProtection="1">
      <alignment/>
      <protection locked="0"/>
    </xf>
    <xf numFmtId="169" fontId="155" fillId="86" borderId="9" xfId="1534" applyNumberFormat="1" applyFont="1" applyFill="1" applyBorder="1" applyAlignment="1" applyProtection="1">
      <alignment/>
      <protection locked="0"/>
    </xf>
    <xf numFmtId="169" fontId="155" fillId="86" borderId="60" xfId="1534" applyNumberFormat="1" applyFont="1" applyFill="1" applyBorder="1" applyAlignment="1" applyProtection="1">
      <alignment/>
      <protection locked="0"/>
    </xf>
    <xf numFmtId="169" fontId="155" fillId="86" borderId="40" xfId="1534" applyNumberFormat="1" applyFont="1" applyFill="1" applyBorder="1" applyAlignment="1" applyProtection="1">
      <alignment/>
      <protection locked="0"/>
    </xf>
    <xf numFmtId="0" fontId="155" fillId="86" borderId="9" xfId="4095" applyFont="1" applyFill="1" applyBorder="1" applyAlignment="1">
      <alignment/>
      <protection/>
    </xf>
    <xf numFmtId="0" fontId="155" fillId="86" borderId="0" xfId="4096" applyFont="1" applyFill="1" applyBorder="1" applyAlignment="1">
      <alignment/>
      <protection/>
    </xf>
    <xf numFmtId="171" fontId="155" fillId="86" borderId="0" xfId="4097" applyNumberFormat="1" applyFont="1" applyFill="1" applyBorder="1" applyAlignment="1">
      <alignment/>
    </xf>
    <xf numFmtId="169" fontId="155" fillId="86" borderId="0" xfId="4096" applyNumberFormat="1" applyFont="1" applyFill="1" applyBorder="1" applyAlignment="1">
      <alignment/>
      <protection/>
    </xf>
    <xf numFmtId="170" fontId="155" fillId="86" borderId="0" xfId="4098" applyNumberFormat="1" applyFont="1" applyFill="1" applyBorder="1" applyAlignment="1">
      <alignment/>
      <protection/>
    </xf>
    <xf numFmtId="49" fontId="26" fillId="0" borderId="0" xfId="1533" applyNumberFormat="1" applyFont="1" applyFill="1" applyBorder="1" applyAlignment="1" applyProtection="1">
      <alignment horizontal="right" vertical="center"/>
      <protection locked="0"/>
    </xf>
    <xf numFmtId="49" fontId="25" fillId="0" borderId="0" xfId="1533" applyNumberFormat="1" applyFont="1" applyFill="1" applyBorder="1" applyAlignment="1" applyProtection="1">
      <alignment horizontal="center" vertical="center" wrapText="1"/>
      <protection locked="0"/>
    </xf>
    <xf numFmtId="0" fontId="156" fillId="0" borderId="47" xfId="1259" applyFont="1" applyFill="1" applyBorder="1" applyAlignment="1">
      <alignment horizontal="center" vertical="center" wrapText="1"/>
      <protection/>
    </xf>
    <xf numFmtId="207" fontId="25" fillId="0" borderId="0" xfId="564" applyNumberFormat="1" applyFont="1" applyFill="1" applyAlignment="1">
      <alignment vertical="center"/>
      <protection/>
    </xf>
    <xf numFmtId="232" fontId="25" fillId="0" borderId="0" xfId="1920" applyNumberFormat="1" applyFont="1" applyFill="1" applyBorder="1" applyAlignment="1" applyProtection="1">
      <alignment horizontal="left" indent="1"/>
      <protection locked="0"/>
    </xf>
    <xf numFmtId="232" fontId="25" fillId="0" borderId="0" xfId="1919" applyNumberFormat="1" applyFont="1" applyFill="1" applyBorder="1" applyAlignment="1" applyProtection="1">
      <alignment horizontal="right"/>
      <protection locked="0"/>
    </xf>
    <xf numFmtId="232" fontId="25" fillId="0" borderId="0" xfId="1920" applyNumberFormat="1" applyFont="1" applyBorder="1" applyAlignment="1" applyProtection="1">
      <alignment horizontal="left" indent="1"/>
      <protection locked="0"/>
    </xf>
    <xf numFmtId="232" fontId="25" fillId="0" borderId="9" xfId="1920" applyNumberFormat="1" applyFont="1" applyFill="1" applyBorder="1" applyAlignment="1" applyProtection="1">
      <alignment/>
      <protection locked="0"/>
    </xf>
    <xf numFmtId="232" fontId="25" fillId="0" borderId="9" xfId="1919" applyNumberFormat="1" applyFont="1" applyFill="1" applyBorder="1" applyAlignment="1" applyProtection="1">
      <alignment horizontal="right"/>
      <protection locked="0"/>
    </xf>
    <xf numFmtId="232" fontId="25" fillId="0" borderId="9" xfId="1919" applyNumberFormat="1" applyFont="1" applyBorder="1" applyAlignment="1" applyProtection="1">
      <alignment horizontal="right"/>
      <protection/>
    </xf>
    <xf numFmtId="232" fontId="25" fillId="0" borderId="0" xfId="1919" applyNumberFormat="1" applyFont="1" applyBorder="1" applyAlignment="1" applyProtection="1">
      <alignment horizontal="right"/>
      <protection/>
    </xf>
    <xf numFmtId="170" fontId="25" fillId="0" borderId="0" xfId="380" applyNumberFormat="1" applyFont="1" applyFill="1" applyBorder="1"/>
    <xf numFmtId="170" fontId="1" fillId="0" borderId="0" xfId="380" applyNumberFormat="1" applyFont="1" applyFill="1"/>
    <xf numFmtId="170" fontId="1" fillId="0" borderId="0" xfId="380" applyNumberFormat="1" applyFont="1" applyFill="1" applyBorder="1"/>
    <xf numFmtId="0" fontId="26" fillId="0" borderId="0" xfId="3985" applyFont="1" applyFill="1" applyAlignment="1">
      <alignment vertical="center"/>
      <protection/>
    </xf>
    <xf numFmtId="49" fontId="25" fillId="0" borderId="0" xfId="3985" applyNumberFormat="1" applyFont="1" applyFill="1" applyBorder="1" applyAlignment="1" applyProtection="1">
      <alignment horizontal="right"/>
      <protection locked="0"/>
    </xf>
    <xf numFmtId="229" fontId="155" fillId="0" borderId="4" xfId="1533" applyNumberFormat="1" applyFont="1" applyFill="1" applyBorder="1" applyAlignment="1" applyProtection="1">
      <alignment horizontal="right"/>
      <protection/>
    </xf>
    <xf numFmtId="229" fontId="155" fillId="0" borderId="0" xfId="1533" applyNumberFormat="1" applyFont="1" applyFill="1" applyBorder="1" applyAlignment="1" applyProtection="1">
      <alignment horizontal="right"/>
      <protection/>
    </xf>
    <xf numFmtId="229" fontId="156" fillId="0" borderId="0" xfId="1533" applyNumberFormat="1" applyFont="1" applyFill="1" applyBorder="1" applyAlignment="1" applyProtection="1">
      <alignment horizontal="right"/>
      <protection/>
    </xf>
    <xf numFmtId="229" fontId="25" fillId="0" borderId="0" xfId="564" applyNumberFormat="1" applyFont="1" applyFill="1" applyAlignment="1">
      <alignment vertical="center"/>
      <protection/>
    </xf>
    <xf numFmtId="229" fontId="26" fillId="0" borderId="0" xfId="564" applyNumberFormat="1" applyFont="1" applyFill="1" applyAlignment="1">
      <alignment vertical="center"/>
      <protection/>
    </xf>
    <xf numFmtId="214" fontId="26" fillId="0" borderId="0" xfId="15" applyNumberFormat="1" applyFont="1" applyFill="1" applyAlignment="1">
      <alignment vertical="center"/>
    </xf>
    <xf numFmtId="233" fontId="155" fillId="0" borderId="9" xfId="1533" applyNumberFormat="1" applyFont="1" applyFill="1" applyBorder="1" applyAlignment="1" applyProtection="1">
      <alignment/>
      <protection locked="0"/>
    </xf>
    <xf numFmtId="233" fontId="155" fillId="0" borderId="47" xfId="1533" applyNumberFormat="1" applyFont="1" applyFill="1" applyBorder="1" applyAlignment="1" applyProtection="1">
      <alignment/>
      <protection locked="0"/>
    </xf>
    <xf numFmtId="233" fontId="155" fillId="0" borderId="0" xfId="1533" applyNumberFormat="1" applyFont="1" applyFill="1" applyBorder="1" applyAlignment="1" applyProtection="1">
      <alignment/>
      <protection locked="0"/>
    </xf>
    <xf numFmtId="233" fontId="155" fillId="0" borderId="48" xfId="1533" applyNumberFormat="1" applyFont="1" applyFill="1" applyBorder="1" applyAlignment="1" applyProtection="1">
      <alignment/>
      <protection locked="0"/>
    </xf>
    <xf numFmtId="233" fontId="156" fillId="0" borderId="9" xfId="1533" applyNumberFormat="1" applyFont="1" applyFill="1" applyBorder="1" applyAlignment="1" applyProtection="1">
      <alignment/>
      <protection locked="0"/>
    </xf>
    <xf numFmtId="207" fontId="155" fillId="0" borderId="60" xfId="1533" applyNumberFormat="1" applyFont="1" applyFill="1" applyBorder="1" applyAlignment="1" applyProtection="1" quotePrefix="1">
      <alignment horizontal="right"/>
      <protection/>
    </xf>
    <xf numFmtId="207" fontId="155" fillId="0" borderId="47" xfId="1533" applyNumberFormat="1" applyFont="1" applyFill="1" applyBorder="1" applyAlignment="1" applyProtection="1">
      <alignment horizontal="right"/>
      <protection/>
    </xf>
    <xf numFmtId="207" fontId="155" fillId="0" borderId="59" xfId="1533" applyNumberFormat="1" applyFont="1" applyFill="1" applyBorder="1" applyAlignment="1" applyProtection="1">
      <alignment horizontal="right"/>
      <protection/>
    </xf>
    <xf numFmtId="207" fontId="155" fillId="0" borderId="48" xfId="1533" applyNumberFormat="1" applyFont="1" applyFill="1" applyBorder="1" applyAlignment="1" applyProtection="1">
      <alignment horizontal="right"/>
      <protection/>
    </xf>
    <xf numFmtId="207" fontId="155" fillId="0" borderId="0" xfId="1533" applyNumberFormat="1" applyFont="1" applyFill="1" applyBorder="1" applyAlignment="1" applyProtection="1">
      <alignment horizontal="right"/>
      <protection locked="0"/>
    </xf>
    <xf numFmtId="207" fontId="155" fillId="0" borderId="59" xfId="1533" applyNumberFormat="1" applyFont="1" applyFill="1" applyBorder="1" applyAlignment="1" applyProtection="1">
      <alignment horizontal="right"/>
      <protection locked="0"/>
    </xf>
    <xf numFmtId="207" fontId="155" fillId="0" borderId="48" xfId="1533" applyNumberFormat="1" applyFont="1" applyFill="1" applyBorder="1" applyAlignment="1" applyProtection="1">
      <alignment horizontal="right"/>
      <protection locked="0"/>
    </xf>
    <xf numFmtId="207" fontId="157" fillId="0" borderId="0" xfId="0" applyNumberFormat="1" applyFont="1"/>
    <xf numFmtId="207" fontId="155" fillId="0" borderId="9" xfId="1533" applyNumberFormat="1" applyFont="1" applyFill="1" applyBorder="1" applyAlignment="1" applyProtection="1" quotePrefix="1">
      <alignment horizontal="right"/>
      <protection/>
    </xf>
    <xf numFmtId="207" fontId="155" fillId="42" borderId="9" xfId="1533" applyNumberFormat="1" applyFont="1" applyFill="1" applyBorder="1" applyAlignment="1" applyProtection="1">
      <alignment horizontal="right"/>
      <protection/>
    </xf>
    <xf numFmtId="207" fontId="155" fillId="0" borderId="34" xfId="1533" applyNumberFormat="1" applyFont="1" applyFill="1" applyBorder="1" applyAlignment="1" applyProtection="1">
      <alignment horizontal="right"/>
      <protection/>
    </xf>
    <xf numFmtId="0" fontId="71" fillId="0" borderId="0" xfId="1349" applyFont="1" applyFill="1" applyAlignment="1">
      <alignment vertical="center"/>
      <protection/>
    </xf>
    <xf numFmtId="0" fontId="155" fillId="0" borderId="0" xfId="1446" applyFont="1" applyBorder="1" applyAlignment="1">
      <alignment horizontal="right"/>
      <protection/>
    </xf>
    <xf numFmtId="10" fontId="155" fillId="0" borderId="0" xfId="15" applyNumberFormat="1" applyFont="1" applyBorder="1" applyAlignment="1" applyProtection="1">
      <alignment/>
      <protection locked="0"/>
    </xf>
    <xf numFmtId="15" fontId="156" fillId="0" borderId="47" xfId="1259" applyNumberFormat="1" applyFont="1" applyFill="1" applyBorder="1" applyAlignment="1">
      <alignment horizontal="center" vertical="center" wrapText="1"/>
      <protection/>
    </xf>
    <xf numFmtId="229" fontId="155" fillId="86" borderId="47" xfId="1259" applyNumberFormat="1" applyFont="1" applyFill="1" applyBorder="1" applyAlignment="1">
      <alignment horizontal="left" vertical="center" wrapText="1"/>
      <protection/>
    </xf>
    <xf numFmtId="3" fontId="155" fillId="86" borderId="47" xfId="1259" applyNumberFormat="1" applyFont="1" applyFill="1" applyBorder="1" applyAlignment="1">
      <alignment horizontal="left" vertical="center" wrapText="1"/>
      <protection/>
    </xf>
    <xf numFmtId="205" fontId="157" fillId="0" borderId="0" xfId="0" applyNumberFormat="1" applyFont="1"/>
    <xf numFmtId="0" fontId="25" fillId="0" borderId="0" xfId="564" applyFont="1" applyFill="1" applyAlignment="1">
      <alignment horizontal="right" vertical="center"/>
      <protection/>
    </xf>
    <xf numFmtId="205" fontId="25" fillId="0" borderId="0" xfId="564" applyNumberFormat="1" applyFont="1" applyFill="1" applyAlignment="1">
      <alignment horizontal="right" vertical="center"/>
      <protection/>
    </xf>
    <xf numFmtId="9" fontId="26" fillId="0" borderId="0" xfId="15" applyFont="1" applyFill="1" applyAlignment="1">
      <alignment vertical="center"/>
    </xf>
    <xf numFmtId="205" fontId="25" fillId="0" borderId="48" xfId="564" applyNumberFormat="1" applyFont="1" applyFill="1" applyBorder="1" applyAlignment="1">
      <alignment vertical="center"/>
      <protection/>
    </xf>
    <xf numFmtId="9" fontId="26" fillId="0" borderId="48" xfId="15" applyFont="1" applyFill="1" applyBorder="1" applyAlignment="1">
      <alignment vertical="center"/>
    </xf>
    <xf numFmtId="9" fontId="155" fillId="0" borderId="0" xfId="15" applyFont="1" applyFill="1" applyBorder="1" applyAlignment="1" applyProtection="1">
      <alignment horizontal="right"/>
      <protection/>
    </xf>
    <xf numFmtId="49" fontId="25" fillId="0" borderId="0" xfId="564" applyNumberFormat="1" applyFont="1" applyFill="1" applyAlignment="1">
      <alignment vertical="center"/>
      <protection/>
    </xf>
    <xf numFmtId="49" fontId="1" fillId="0" borderId="0" xfId="564" applyNumberFormat="1" applyFont="1" applyFill="1" applyAlignment="1">
      <alignment vertical="center"/>
      <protection/>
    </xf>
    <xf numFmtId="0" fontId="48" fillId="0" borderId="0" xfId="1349" applyFont="1" applyFill="1" applyAlignment="1">
      <alignment vertical="center"/>
      <protection/>
    </xf>
    <xf numFmtId="49" fontId="48" fillId="0" borderId="0" xfId="1349" applyNumberFormat="1" applyFont="1" applyFill="1" applyAlignment="1">
      <alignment vertical="center"/>
      <protection/>
    </xf>
    <xf numFmtId="49" fontId="25" fillId="0" borderId="48" xfId="564" applyNumberFormat="1" applyFont="1" applyFill="1" applyBorder="1" applyAlignment="1">
      <alignment/>
      <protection/>
    </xf>
    <xf numFmtId="0" fontId="26" fillId="0" borderId="9" xfId="1538" applyFont="1" applyFill="1" applyBorder="1" applyAlignment="1">
      <alignment horizontal="left" vertical="center"/>
      <protection/>
    </xf>
    <xf numFmtId="234" fontId="25" fillId="0" borderId="47" xfId="1538" applyNumberFormat="1" applyFont="1" applyFill="1" applyBorder="1" applyAlignment="1">
      <alignment vertical="center"/>
      <protection/>
    </xf>
    <xf numFmtId="49" fontId="26" fillId="0" borderId="0" xfId="564" applyNumberFormat="1" applyFont="1" applyFill="1" applyBorder="1" applyAlignment="1">
      <alignment/>
      <protection/>
    </xf>
    <xf numFmtId="43" fontId="26" fillId="0" borderId="0" xfId="564" applyNumberFormat="1" applyFont="1" applyFill="1" applyBorder="1" applyAlignment="1">
      <alignment/>
      <protection/>
    </xf>
    <xf numFmtId="0" fontId="26" fillId="0" borderId="0" xfId="564" applyFont="1" applyFill="1" applyBorder="1" applyAlignment="1">
      <alignment/>
      <protection/>
    </xf>
    <xf numFmtId="0" fontId="26" fillId="0" borderId="0" xfId="1538" applyFont="1" applyFill="1" applyBorder="1" applyAlignment="1">
      <alignment horizontal="left" vertical="center"/>
      <protection/>
    </xf>
    <xf numFmtId="234" fontId="26" fillId="0" borderId="0" xfId="1538" applyNumberFormat="1" applyFont="1" applyFill="1" applyBorder="1" applyAlignment="1">
      <alignment vertical="center"/>
      <protection/>
    </xf>
    <xf numFmtId="234" fontId="25" fillId="0" borderId="0" xfId="1538" applyNumberFormat="1" applyFont="1" applyFill="1" applyBorder="1" applyAlignment="1">
      <alignment vertical="center"/>
      <protection/>
    </xf>
    <xf numFmtId="234" fontId="26" fillId="0" borderId="0" xfId="1538" applyNumberFormat="1" applyFont="1" applyFill="1" applyBorder="1" applyAlignment="1">
      <alignment vertical="center"/>
      <protection/>
    </xf>
    <xf numFmtId="0" fontId="26" fillId="0" borderId="0" xfId="1538" applyFont="1" applyFill="1" applyBorder="1" applyAlignment="1">
      <alignment horizontal="left" vertical="center" wrapText="1"/>
      <protection/>
    </xf>
    <xf numFmtId="214" fontId="25" fillId="0" borderId="0" xfId="15" applyNumberFormat="1" applyFont="1" applyFill="1" applyBorder="1" applyAlignment="1">
      <alignment vertical="center"/>
    </xf>
    <xf numFmtId="49" fontId="25" fillId="0" borderId="0" xfId="564" applyNumberFormat="1" applyFont="1" applyFill="1" applyBorder="1" applyAlignment="1">
      <alignment/>
      <protection/>
    </xf>
    <xf numFmtId="234" fontId="25" fillId="0" borderId="48" xfId="1538" applyNumberFormat="1" applyFont="1" applyFill="1" applyBorder="1" applyAlignment="1">
      <alignment vertical="center"/>
      <protection/>
    </xf>
    <xf numFmtId="49" fontId="25" fillId="0" borderId="48" xfId="564" applyNumberFormat="1" applyFont="1" applyFill="1" applyBorder="1" applyAlignment="1">
      <alignment vertical="center"/>
      <protection/>
    </xf>
    <xf numFmtId="49" fontId="155" fillId="0" borderId="0" xfId="0" applyNumberFormat="1" applyFont="1" applyFill="1" applyBorder="1" applyAlignment="1" applyProtection="1">
      <alignment wrapText="1"/>
      <protection locked="0"/>
    </xf>
    <xf numFmtId="169" fontId="155" fillId="0" borderId="60" xfId="1533" applyNumberFormat="1" applyFont="1" applyFill="1" applyBorder="1" applyAlignment="1" applyProtection="1">
      <alignment/>
      <protection locked="0"/>
    </xf>
    <xf numFmtId="169" fontId="155" fillId="0" borderId="59" xfId="1533" applyNumberFormat="1" applyFont="1" applyFill="1" applyBorder="1" applyAlignment="1" applyProtection="1">
      <alignment/>
      <protection locked="0"/>
    </xf>
    <xf numFmtId="169" fontId="156" fillId="0" borderId="40" xfId="1533" applyNumberFormat="1" applyFont="1" applyFill="1" applyBorder="1" applyAlignment="1" applyProtection="1">
      <alignment/>
      <protection locked="0"/>
    </xf>
    <xf numFmtId="235" fontId="155" fillId="0" borderId="9" xfId="1533" applyNumberFormat="1" applyFont="1" applyFill="1" applyBorder="1" applyAlignment="1" applyProtection="1">
      <alignment horizontal="right"/>
      <protection/>
    </xf>
    <xf numFmtId="235" fontId="155" fillId="0" borderId="0" xfId="1533" applyNumberFormat="1" applyFont="1" applyFill="1" applyBorder="1" applyAlignment="1" applyProtection="1">
      <alignment horizontal="right"/>
      <protection/>
    </xf>
    <xf numFmtId="4" fontId="25" fillId="0" borderId="0" xfId="1446" applyNumberFormat="1" applyFont="1" applyFill="1" applyBorder="1">
      <alignment/>
      <protection/>
    </xf>
    <xf numFmtId="229" fontId="155" fillId="0" borderId="0" xfId="1533" applyNumberFormat="1" applyFont="1" applyFill="1" applyBorder="1" applyAlignment="1" applyProtection="1">
      <alignment horizontal="right"/>
      <protection locked="0"/>
    </xf>
    <xf numFmtId="214" fontId="155" fillId="0" borderId="0" xfId="15" applyNumberFormat="1" applyFont="1" applyFill="1" applyBorder="1" applyAlignment="1" applyProtection="1">
      <alignment horizontal="right"/>
      <protection/>
    </xf>
    <xf numFmtId="0" fontId="25" fillId="0" borderId="0" xfId="1186" applyFont="1" applyAlignment="1">
      <alignment horizontal="left" vertical="center"/>
      <protection/>
    </xf>
    <xf numFmtId="0" fontId="109" fillId="0" borderId="0" xfId="488" applyFont="1" applyFill="1" applyAlignment="1" applyProtection="1">
      <alignment horizontal="left" vertical="center"/>
      <protection/>
    </xf>
    <xf numFmtId="49" fontId="26" fillId="0" borderId="0" xfId="1533" applyNumberFormat="1" applyFont="1" applyFill="1" applyBorder="1" applyAlignment="1" applyProtection="1">
      <alignment horizontal="center" vertical="center"/>
      <protection locked="0"/>
    </xf>
    <xf numFmtId="49" fontId="26" fillId="0" borderId="0" xfId="1533" applyNumberFormat="1" applyFont="1" applyFill="1" applyBorder="1" applyAlignment="1" applyProtection="1">
      <alignment horizontal="right" vertical="center"/>
      <protection locked="0"/>
    </xf>
    <xf numFmtId="232" fontId="25" fillId="0" borderId="9" xfId="1920" applyNumberFormat="1" applyFont="1" applyFill="1" applyBorder="1" applyAlignment="1" applyProtection="1">
      <alignment horizontal="left"/>
      <protection locked="0"/>
    </xf>
    <xf numFmtId="49" fontId="26" fillId="0" borderId="0" xfId="1919" applyNumberFormat="1" applyFont="1" applyBorder="1" applyAlignment="1" applyProtection="1">
      <alignment horizontal="left" vertical="center"/>
      <protection locked="0"/>
    </xf>
    <xf numFmtId="49" fontId="26" fillId="0" borderId="0" xfId="1919" applyNumberFormat="1" applyFont="1" applyBorder="1" applyAlignment="1" applyProtection="1">
      <alignment horizontal="right" vertical="center"/>
      <protection locked="0"/>
    </xf>
    <xf numFmtId="232" fontId="25" fillId="0" borderId="0" xfId="1920" applyNumberFormat="1" applyFont="1" applyFill="1" applyBorder="1" applyAlignment="1" applyProtection="1">
      <alignment horizontal="left"/>
      <protection locked="0"/>
    </xf>
    <xf numFmtId="0" fontId="26" fillId="0" borderId="0" xfId="3985" applyFont="1" applyFill="1" applyAlignment="1">
      <alignment horizontal="center" vertical="center"/>
      <protection/>
    </xf>
    <xf numFmtId="0" fontId="156" fillId="0" borderId="47" xfId="1259" applyFont="1" applyFill="1" applyBorder="1" applyAlignment="1">
      <alignment horizontal="center" vertical="center" wrapText="1"/>
      <protection/>
    </xf>
    <xf numFmtId="0" fontId="156" fillId="0" borderId="48" xfId="1259" applyFont="1" applyFill="1" applyBorder="1" applyAlignment="1">
      <alignment horizontal="center" vertical="center" wrapText="1"/>
      <protection/>
    </xf>
    <xf numFmtId="0" fontId="156" fillId="0" borderId="41" xfId="1259" applyFont="1" applyFill="1" applyBorder="1" applyAlignment="1">
      <alignment horizontal="center" vertical="center" wrapText="1"/>
      <protection/>
    </xf>
    <xf numFmtId="0" fontId="156" fillId="0" borderId="40" xfId="1259" applyFont="1" applyFill="1" applyBorder="1" applyAlignment="1">
      <alignment horizontal="center" vertical="center" wrapText="1"/>
      <protection/>
    </xf>
    <xf numFmtId="0" fontId="155" fillId="0" borderId="0" xfId="0" applyFont="1" applyAlignment="1">
      <alignment horizontal="left" wrapText="1"/>
    </xf>
    <xf numFmtId="49" fontId="161" fillId="0" borderId="0" xfId="1533" applyNumberFormat="1" applyFont="1" applyBorder="1" applyAlignment="1" applyProtection="1">
      <alignment horizontal="right" vertical="center"/>
      <protection locked="0"/>
    </xf>
    <xf numFmtId="0" fontId="161" fillId="0" borderId="0" xfId="3654" applyFont="1" applyAlignment="1">
      <alignment horizontal="left" vertical="center"/>
      <protection/>
    </xf>
    <xf numFmtId="0" fontId="165" fillId="0" borderId="0" xfId="0" applyFont="1" applyBorder="1" applyAlignment="1">
      <alignment horizontal="left" wrapText="1"/>
    </xf>
    <xf numFmtId="49" fontId="25" fillId="0" borderId="0" xfId="1533" applyNumberFormat="1" applyFont="1" applyFill="1" applyBorder="1" applyAlignment="1" applyProtection="1">
      <alignment horizontal="center" vertical="center"/>
      <protection locked="0"/>
    </xf>
    <xf numFmtId="0" fontId="156" fillId="86" borderId="9" xfId="1226" applyFont="1" applyFill="1" applyBorder="1" applyAlignment="1">
      <alignment horizontal="left" vertical="center"/>
      <protection/>
    </xf>
    <xf numFmtId="0" fontId="156" fillId="86" borderId="0" xfId="1226" applyFont="1" applyFill="1" applyBorder="1" applyAlignment="1">
      <alignment horizontal="left" vertical="center"/>
      <protection/>
    </xf>
    <xf numFmtId="0" fontId="155" fillId="86" borderId="9" xfId="1226" applyFont="1" applyFill="1" applyBorder="1" applyAlignment="1">
      <alignment horizontal="center"/>
      <protection/>
    </xf>
    <xf numFmtId="0" fontId="155" fillId="86" borderId="47" xfId="1226" applyFont="1" applyFill="1" applyBorder="1" applyAlignment="1">
      <alignment horizontal="center"/>
      <protection/>
    </xf>
    <xf numFmtId="0" fontId="155" fillId="86" borderId="41" xfId="1226" applyFont="1" applyFill="1" applyBorder="1" applyAlignment="1">
      <alignment horizontal="center"/>
      <protection/>
    </xf>
    <xf numFmtId="0" fontId="155" fillId="86" borderId="4" xfId="1226" applyFont="1" applyFill="1" applyBorder="1" applyAlignment="1">
      <alignment horizontal="center"/>
      <protection/>
    </xf>
    <xf numFmtId="0" fontId="109" fillId="86" borderId="0" xfId="488" applyFont="1" applyFill="1" applyAlignment="1" applyProtection="1">
      <alignment horizontal="left" vertical="center"/>
      <protection/>
    </xf>
    <xf numFmtId="49" fontId="155" fillId="0" borderId="0" xfId="0" applyNumberFormat="1" applyFont="1" applyFill="1" applyAlignment="1" applyProtection="1">
      <alignment horizontal="center"/>
      <protection locked="0"/>
    </xf>
    <xf numFmtId="49" fontId="155" fillId="0" borderId="0" xfId="0" applyNumberFormat="1" applyFont="1" applyFill="1" applyBorder="1" applyAlignment="1" applyProtection="1" quotePrefix="1">
      <alignment horizontal="center" wrapText="1"/>
      <protection locked="0"/>
    </xf>
    <xf numFmtId="49" fontId="155" fillId="0" borderId="34" xfId="0" applyNumberFormat="1" applyFont="1" applyFill="1" applyBorder="1" applyAlignment="1" applyProtection="1" quotePrefix="1">
      <alignment horizontal="center" wrapText="1"/>
      <protection locked="0"/>
    </xf>
    <xf numFmtId="49" fontId="155" fillId="0" borderId="48" xfId="0" applyNumberFormat="1" applyFont="1" applyFill="1" applyBorder="1" applyAlignment="1" applyProtection="1" quotePrefix="1">
      <alignment horizontal="center" wrapText="1"/>
      <protection locked="0"/>
    </xf>
    <xf numFmtId="49" fontId="155" fillId="0" borderId="48" xfId="0" applyNumberFormat="1" applyFont="1" applyFill="1" applyBorder="1" applyAlignment="1" applyProtection="1">
      <alignment horizontal="center" wrapText="1"/>
      <protection locked="0"/>
    </xf>
    <xf numFmtId="49" fontId="155" fillId="0" borderId="61" xfId="0" applyNumberFormat="1" applyFont="1" applyFill="1" applyBorder="1" applyAlignment="1" applyProtection="1">
      <alignment horizontal="center" wrapText="1"/>
      <protection locked="0"/>
    </xf>
    <xf numFmtId="49" fontId="155" fillId="0" borderId="0" xfId="0" applyNumberFormat="1" applyFont="1" applyFill="1" applyBorder="1" applyAlignment="1" applyProtection="1">
      <alignment horizontal="center" wrapText="1"/>
      <protection locked="0"/>
    </xf>
    <xf numFmtId="49" fontId="155" fillId="0" borderId="34" xfId="0" applyNumberFormat="1" applyFont="1" applyFill="1" applyBorder="1" applyAlignment="1" applyProtection="1">
      <alignment horizontal="center" wrapText="1"/>
      <protection locked="0"/>
    </xf>
    <xf numFmtId="49" fontId="155" fillId="0" borderId="0" xfId="1446" applyNumberFormat="1" applyFont="1" applyFill="1" applyBorder="1" applyAlignment="1" applyProtection="1">
      <alignment horizontal="center" wrapText="1"/>
      <protection locked="0"/>
    </xf>
    <xf numFmtId="49" fontId="155" fillId="86" borderId="0" xfId="1535" applyNumberFormat="1" applyFont="1" applyFill="1" applyBorder="1" applyAlignment="1" applyProtection="1" quotePrefix="1">
      <alignment horizontal="center"/>
      <protection locked="0"/>
    </xf>
    <xf numFmtId="0" fontId="155" fillId="86" borderId="0" xfId="0" applyFont="1" applyFill="1" applyBorder="1" applyAlignment="1">
      <alignment horizontal="center"/>
    </xf>
    <xf numFmtId="0" fontId="165" fillId="86" borderId="0" xfId="0" applyFont="1" applyFill="1" applyBorder="1" applyAlignment="1">
      <alignment horizontal="left" wrapText="1"/>
    </xf>
    <xf numFmtId="49" fontId="155" fillId="86" borderId="0" xfId="1535" applyNumberFormat="1" applyFont="1" applyFill="1" applyAlignment="1" applyProtection="1" quotePrefix="1">
      <alignment horizontal="center"/>
      <protection locked="0"/>
    </xf>
    <xf numFmtId="0" fontId="155" fillId="86" borderId="9" xfId="4095" applyFont="1" applyFill="1" applyBorder="1" applyAlignment="1">
      <alignment horizontal="left" vertical="top" wrapText="1"/>
      <protection/>
    </xf>
    <xf numFmtId="0" fontId="155" fillId="86" borderId="0" xfId="4095" applyFont="1" applyFill="1" applyBorder="1" applyAlignment="1">
      <alignment horizontal="left" vertical="top" wrapText="1"/>
      <protection/>
    </xf>
    <xf numFmtId="0" fontId="26" fillId="0" borderId="0" xfId="1918" applyFont="1" applyAlignment="1" applyProtection="1">
      <alignment horizontal="center" vertical="center"/>
      <protection/>
    </xf>
    <xf numFmtId="0" fontId="26" fillId="0" borderId="59" xfId="1918" applyFont="1" applyBorder="1" applyAlignment="1" applyProtection="1">
      <alignment horizontal="center" vertical="center"/>
      <protection/>
    </xf>
    <xf numFmtId="0" fontId="26" fillId="0" borderId="0" xfId="1918" applyFont="1" applyBorder="1" applyAlignment="1" applyProtection="1">
      <alignment horizontal="center" vertical="center"/>
      <protection/>
    </xf>
    <xf numFmtId="0" fontId="25" fillId="0" borderId="48" xfId="1918" applyFont="1" applyBorder="1" applyAlignment="1" applyProtection="1">
      <alignment horizontal="center" vertical="center"/>
      <protection/>
    </xf>
    <xf numFmtId="0" fontId="25" fillId="0" borderId="0" xfId="1918" applyFont="1" applyBorder="1" applyAlignment="1" applyProtection="1">
      <alignment horizontal="center" vertical="center"/>
      <protection/>
    </xf>
    <xf numFmtId="0" fontId="25" fillId="0" borderId="59" xfId="1918" applyFont="1" applyBorder="1" applyAlignment="1" applyProtection="1">
      <alignment horizontal="center" vertical="center"/>
      <protection/>
    </xf>
    <xf numFmtId="49" fontId="25" fillId="0" borderId="48" xfId="1533" applyNumberFormat="1" applyFont="1" applyFill="1" applyBorder="1" applyAlignment="1" applyProtection="1">
      <alignment horizontal="center" vertical="center" wrapText="1"/>
      <protection locked="0"/>
    </xf>
    <xf numFmtId="49" fontId="25" fillId="0" borderId="61" xfId="1533" applyNumberFormat="1" applyFont="1" applyFill="1" applyBorder="1" applyAlignment="1" applyProtection="1">
      <alignment horizontal="center" vertical="center" wrapText="1"/>
      <protection locked="0"/>
    </xf>
    <xf numFmtId="49" fontId="25" fillId="0" borderId="0" xfId="1533" applyNumberFormat="1" applyFont="1" applyFill="1" applyBorder="1" applyAlignment="1" applyProtection="1">
      <alignment horizontal="center" vertical="center" wrapText="1"/>
      <protection locked="0"/>
    </xf>
    <xf numFmtId="49" fontId="25" fillId="0" borderId="34" xfId="1533" applyNumberFormat="1" applyFont="1" applyFill="1" applyBorder="1" applyAlignment="1" applyProtection="1">
      <alignment horizontal="center" vertical="center" wrapText="1"/>
      <protection locked="0"/>
    </xf>
    <xf numFmtId="0" fontId="155" fillId="0" borderId="9" xfId="1918" applyFont="1" applyBorder="1" applyAlignment="1" applyProtection="1">
      <alignment horizontal="left" vertical="center" wrapText="1"/>
      <protection locked="0"/>
    </xf>
    <xf numFmtId="0" fontId="155" fillId="0" borderId="34" xfId="1918" applyFont="1" applyBorder="1" applyAlignment="1" applyProtection="1">
      <alignment horizontal="left" vertical="center" wrapText="1"/>
      <protection locked="0"/>
    </xf>
    <xf numFmtId="0" fontId="155" fillId="0" borderId="0" xfId="1918" applyFont="1" applyBorder="1" applyAlignment="1" applyProtection="1">
      <alignment horizontal="left" vertical="center" wrapText="1"/>
      <protection locked="0"/>
    </xf>
    <xf numFmtId="0" fontId="26" fillId="0" borderId="0" xfId="4099" applyFont="1" applyBorder="1">
      <alignment/>
      <protection/>
    </xf>
    <xf numFmtId="0" fontId="25" fillId="0" borderId="0" xfId="4099" applyFont="1" applyBorder="1" applyAlignment="1">
      <alignment horizontal="right"/>
      <protection/>
    </xf>
    <xf numFmtId="0" fontId="25" fillId="0" borderId="9" xfId="4099" applyFont="1" applyFill="1" applyBorder="1">
      <alignment/>
      <protection/>
    </xf>
    <xf numFmtId="0" fontId="25" fillId="0" borderId="9" xfId="4099" applyFont="1" applyFill="1" applyBorder="1" applyAlignment="1">
      <alignment horizontal="right"/>
      <protection/>
    </xf>
    <xf numFmtId="0" fontId="25" fillId="0" borderId="0" xfId="4099" applyFont="1" applyFill="1" quotePrefix="1">
      <alignment/>
      <protection/>
    </xf>
    <xf numFmtId="201" fontId="25" fillId="0" borderId="0" xfId="4099" applyNumberFormat="1" applyFont="1" applyFill="1" applyAlignment="1">
      <alignment horizontal="right"/>
      <protection/>
    </xf>
    <xf numFmtId="0" fontId="25" fillId="0" borderId="0" xfId="4099" applyFont="1" applyFill="1" applyBorder="1">
      <alignment/>
      <protection/>
    </xf>
    <xf numFmtId="0" fontId="25" fillId="0" borderId="0" xfId="4099" applyFont="1" applyFill="1" applyBorder="1" applyAlignment="1">
      <alignment horizontal="right"/>
      <protection/>
    </xf>
    <xf numFmtId="0" fontId="25" fillId="0" borderId="0" xfId="4099" applyFont="1" applyFill="1">
      <alignment/>
      <protection/>
    </xf>
    <xf numFmtId="10" fontId="25" fillId="0" borderId="0" xfId="4099" applyNumberFormat="1" applyFont="1" applyFill="1" applyAlignment="1">
      <alignment horizontal="right"/>
      <protection/>
    </xf>
    <xf numFmtId="201" fontId="25" fillId="0" borderId="9" xfId="4099" applyNumberFormat="1" applyFont="1" applyFill="1" applyBorder="1" applyAlignment="1">
      <alignment horizontal="right"/>
      <protection/>
    </xf>
    <xf numFmtId="43" fontId="25" fillId="0" borderId="0" xfId="0" applyNumberFormat="1" applyFont="1" applyFill="1"/>
    <xf numFmtId="0" fontId="26" fillId="0" borderId="9" xfId="4099" applyFont="1" applyFill="1" applyBorder="1">
      <alignment/>
      <protection/>
    </xf>
    <xf numFmtId="214" fontId="25" fillId="0" borderId="0" xfId="0" applyNumberFormat="1" applyFont="1" applyFill="1" applyAlignment="1">
      <alignment horizontal="right"/>
    </xf>
    <xf numFmtId="14" fontId="25" fillId="0" borderId="0" xfId="4099" applyNumberFormat="1" applyFont="1" applyFill="1" applyBorder="1" quotePrefix="1">
      <alignment/>
      <protection/>
    </xf>
    <xf numFmtId="201" fontId="25" fillId="0" borderId="0" xfId="4099" applyNumberFormat="1" applyFont="1" applyFill="1" applyBorder="1" applyAlignment="1">
      <alignment horizontal="right"/>
      <protection/>
    </xf>
    <xf numFmtId="49" fontId="26" fillId="0" borderId="0" xfId="564" applyNumberFormat="1" applyFont="1" applyFill="1" applyBorder="1" applyAlignment="1">
      <alignment vertical="top"/>
      <protection/>
    </xf>
    <xf numFmtId="204" fontId="25" fillId="0" borderId="24" xfId="1538" applyNumberFormat="1" applyFont="1" applyFill="1" applyBorder="1" applyAlignment="1">
      <alignment horizontal="right" vertical="center"/>
      <protection/>
    </xf>
    <xf numFmtId="234" fontId="25" fillId="0" borderId="49" xfId="1538" applyNumberFormat="1" applyFont="1" applyFill="1" applyBorder="1" applyAlignment="1">
      <alignment vertical="center"/>
      <protection/>
    </xf>
    <xf numFmtId="234" fontId="26" fillId="0" borderId="48" xfId="1538" applyNumberFormat="1" applyFont="1" applyFill="1" applyBorder="1" applyAlignment="1">
      <alignment vertical="center"/>
      <protection/>
    </xf>
    <xf numFmtId="234" fontId="25" fillId="0" borderId="48" xfId="1538" applyNumberFormat="1" applyFont="1" applyFill="1" applyBorder="1" applyAlignment="1">
      <alignment vertical="center"/>
      <protection/>
    </xf>
    <xf numFmtId="234" fontId="26" fillId="0" borderId="48" xfId="1538" applyNumberFormat="1" applyFont="1" applyFill="1" applyBorder="1" applyAlignment="1">
      <alignment vertical="center"/>
      <protection/>
    </xf>
    <xf numFmtId="214" fontId="25" fillId="0" borderId="48" xfId="15" applyNumberFormat="1" applyFont="1" applyFill="1" applyBorder="1" applyAlignment="1">
      <alignment vertical="center"/>
    </xf>
    <xf numFmtId="214" fontId="25" fillId="0" borderId="61" xfId="15" applyNumberFormat="1" applyFont="1" applyFill="1" applyBorder="1" applyAlignment="1">
      <alignment vertical="center"/>
    </xf>
    <xf numFmtId="214" fontId="25" fillId="0" borderId="34" xfId="15" applyNumberFormat="1" applyFont="1" applyFill="1" applyBorder="1" applyAlignment="1">
      <alignment vertical="center"/>
    </xf>
    <xf numFmtId="204" fontId="25" fillId="0" borderId="9" xfId="1538" applyNumberFormat="1" applyFont="1" applyFill="1" applyBorder="1" applyAlignment="1">
      <alignment horizontal="right" vertical="center"/>
      <protection/>
    </xf>
    <xf numFmtId="204" fontId="25" fillId="0" borderId="0" xfId="1538" applyNumberFormat="1" applyFont="1" applyFill="1" applyBorder="1" applyAlignment="1">
      <alignment horizontal="right" vertical="center"/>
      <protection/>
    </xf>
    <xf numFmtId="234" fontId="25" fillId="0" borderId="9" xfId="1538" applyNumberFormat="1" applyFont="1" applyFill="1" applyBorder="1" applyAlignment="1">
      <alignment vertical="center"/>
      <protection/>
    </xf>
    <xf numFmtId="234" fontId="26" fillId="0" borderId="24" xfId="1538" applyNumberFormat="1" applyFont="1" applyFill="1" applyBorder="1" applyAlignment="1">
      <alignment vertical="center"/>
      <protection/>
    </xf>
    <xf numFmtId="234" fontId="25" fillId="0" borderId="24" xfId="1538" applyNumberFormat="1" applyFont="1" applyFill="1" applyBorder="1" applyAlignment="1">
      <alignment vertical="center"/>
      <protection/>
    </xf>
    <xf numFmtId="234" fontId="26" fillId="0" borderId="24" xfId="1538" applyNumberFormat="1" applyFont="1" applyFill="1" applyBorder="1" applyAlignment="1">
      <alignment vertical="center"/>
      <protection/>
    </xf>
    <xf numFmtId="214" fontId="25" fillId="0" borderId="24" xfId="15" applyNumberFormat="1" applyFont="1" applyFill="1" applyBorder="1" applyAlignment="1">
      <alignment vertical="center"/>
    </xf>
    <xf numFmtId="214" fontId="25" fillId="0" borderId="29" xfId="15" applyNumberFormat="1" applyFont="1" applyFill="1" applyBorder="1" applyAlignment="1">
      <alignment vertical="center"/>
    </xf>
  </cellXfs>
  <cellStyles count="4086">
    <cellStyle name="Normal" xfId="0"/>
    <cellStyle name="Percent" xfId="15"/>
    <cellStyle name="Currency" xfId="16"/>
    <cellStyle name="Currency [0]" xfId="17"/>
    <cellStyle name="Comma" xfId="18"/>
    <cellStyle name="Comma [0]" xfId="19"/>
    <cellStyle name="_0108 Balanse + ledelsesrapport" xfId="20"/>
    <cellStyle name="_4 Årsregnskap med noter Vital 2007" xfId="21"/>
    <cellStyle name="_Comma" xfId="22"/>
    <cellStyle name="_Comma 2" xfId="23"/>
    <cellStyle name="_Currency" xfId="24"/>
    <cellStyle name="_Currency 2" xfId="25"/>
    <cellStyle name="_Currency_Merger Plans2" xfId="26"/>
    <cellStyle name="_Currency_Merger Plans2 2" xfId="27"/>
    <cellStyle name="_CurrencySpace" xfId="28"/>
    <cellStyle name="_CurrencySpace 2" xfId="29"/>
    <cellStyle name="_Multiple" xfId="30"/>
    <cellStyle name="_Multiple 2" xfId="31"/>
    <cellStyle name="_MultipleSpace" xfId="32"/>
    <cellStyle name="_MultipleSpace 2" xfId="33"/>
    <cellStyle name="_NOTE Kredittrisiko" xfId="34"/>
    <cellStyle name="_Percent" xfId="35"/>
    <cellStyle name="_Percent 2" xfId="36"/>
    <cellStyle name="_PercentSpace" xfId="37"/>
    <cellStyle name="_PercentSpace 2" xfId="38"/>
    <cellStyle name="_PercentSpace_Bal Sheet, P&amp;L v4" xfId="39"/>
    <cellStyle name="_PercentSpace_Market Cap" xfId="40"/>
    <cellStyle name="_PercentSpace_Market Cap 2" xfId="41"/>
    <cellStyle name="_Samleoversikt" xfId="42"/>
    <cellStyle name="1 antraštė" xfId="43"/>
    <cellStyle name="2 antraštė" xfId="44"/>
    <cellStyle name="20% - Accent1 2" xfId="45"/>
    <cellStyle name="20% - Accent1 2 2" xfId="46"/>
    <cellStyle name="20% - Accent1 2 3" xfId="47"/>
    <cellStyle name="20% - Accent1 3" xfId="48"/>
    <cellStyle name="20% - Accent1 4" xfId="49"/>
    <cellStyle name="20% - Accent1 5" xfId="50"/>
    <cellStyle name="20% - Accent1 6" xfId="51"/>
    <cellStyle name="20% - Accent1 7" xfId="52"/>
    <cellStyle name="20% - Accent1 8" xfId="53"/>
    <cellStyle name="20% - Accent1 9" xfId="54"/>
    <cellStyle name="20% - Accent2 2" xfId="55"/>
    <cellStyle name="20% - Accent2 2 2" xfId="56"/>
    <cellStyle name="20% - Accent2 2 3" xfId="57"/>
    <cellStyle name="20% - Accent2 3" xfId="58"/>
    <cellStyle name="20% - Accent2 4" xfId="59"/>
    <cellStyle name="20% - Accent2 5" xfId="60"/>
    <cellStyle name="20% - Accent2 6" xfId="61"/>
    <cellStyle name="20% - Accent2 7" xfId="62"/>
    <cellStyle name="20% - Accent2 8" xfId="63"/>
    <cellStyle name="20% - Accent2 9" xfId="64"/>
    <cellStyle name="20% - Accent3 2" xfId="65"/>
    <cellStyle name="20% - Accent3 2 2" xfId="66"/>
    <cellStyle name="20% - Accent3 2 3" xfId="67"/>
    <cellStyle name="20% - Accent3 3" xfId="68"/>
    <cellStyle name="20% - Accent3 4" xfId="69"/>
    <cellStyle name="20% - Accent3 5" xfId="70"/>
    <cellStyle name="20% - Accent3 6" xfId="71"/>
    <cellStyle name="20% - Accent3 7" xfId="72"/>
    <cellStyle name="20% - Accent3 8" xfId="73"/>
    <cellStyle name="20% - Accent3 9" xfId="74"/>
    <cellStyle name="20% - Accent4 2" xfId="75"/>
    <cellStyle name="20% - Accent4 2 2" xfId="76"/>
    <cellStyle name="20% - Accent4 2 3" xfId="77"/>
    <cellStyle name="20% - Accent4 3" xfId="78"/>
    <cellStyle name="20% - Accent4 4" xfId="79"/>
    <cellStyle name="20% - Accent4 5" xfId="80"/>
    <cellStyle name="20% - Accent4 6" xfId="81"/>
    <cellStyle name="20% - Accent4 7" xfId="82"/>
    <cellStyle name="20% - Accent4 8" xfId="83"/>
    <cellStyle name="20% - Accent4 9" xfId="84"/>
    <cellStyle name="20% - Accent5 2" xfId="85"/>
    <cellStyle name="20% - Accent5 2 2" xfId="86"/>
    <cellStyle name="20% - Accent5 2 3" xfId="87"/>
    <cellStyle name="20% - Accent5 3" xfId="88"/>
    <cellStyle name="20% - Accent5 4" xfId="89"/>
    <cellStyle name="20% - Accent5 5" xfId="90"/>
    <cellStyle name="20% - Accent5 6" xfId="91"/>
    <cellStyle name="20% - Accent5 7" xfId="92"/>
    <cellStyle name="20% - Accent5 8" xfId="93"/>
    <cellStyle name="20% - Accent5 9" xfId="94"/>
    <cellStyle name="20% - Accent6 2" xfId="95"/>
    <cellStyle name="20% - Accent6 2 2" xfId="96"/>
    <cellStyle name="20% - Accent6 2 3" xfId="97"/>
    <cellStyle name="20% - Accent6 3" xfId="98"/>
    <cellStyle name="20% - Accent6 4" xfId="99"/>
    <cellStyle name="20% - Accent6 5" xfId="100"/>
    <cellStyle name="20% - Accent6 6" xfId="101"/>
    <cellStyle name="20% - Accent6 7" xfId="102"/>
    <cellStyle name="20% - Accent6 8" xfId="103"/>
    <cellStyle name="20% - Accent6 9" xfId="104"/>
    <cellStyle name="20% – paryškinimas 1" xfId="105"/>
    <cellStyle name="20% – paryškinimas 2" xfId="106"/>
    <cellStyle name="20% – paryškinimas 3" xfId="107"/>
    <cellStyle name="20% – paryškinimas 4" xfId="108"/>
    <cellStyle name="20% – paryškinimas 5" xfId="109"/>
    <cellStyle name="20% – paryškinimas 6" xfId="110"/>
    <cellStyle name="20% - uthevingsfarge 1 2" xfId="111"/>
    <cellStyle name="20% - uthevingsfarge 2 2" xfId="112"/>
    <cellStyle name="20% - uthevingsfarge 3 2" xfId="113"/>
    <cellStyle name="20% - uthevingsfarge 4 2" xfId="114"/>
    <cellStyle name="20% - uthevingsfarge 5 2" xfId="115"/>
    <cellStyle name="20% - uthevingsfarge 6 2" xfId="116"/>
    <cellStyle name="3 antraštė" xfId="117"/>
    <cellStyle name="4 antraštė" xfId="118"/>
    <cellStyle name="40% - Accent1 2" xfId="119"/>
    <cellStyle name="40% - Accent1 2 2" xfId="120"/>
    <cellStyle name="40% - Accent1 2 3" xfId="121"/>
    <cellStyle name="40% - Accent1 3" xfId="122"/>
    <cellStyle name="40% - Accent1 4" xfId="123"/>
    <cellStyle name="40% - Accent1 5" xfId="124"/>
    <cellStyle name="40% - Accent1 6" xfId="125"/>
    <cellStyle name="40% - Accent1 7" xfId="126"/>
    <cellStyle name="40% - Accent1 8" xfId="127"/>
    <cellStyle name="40% - Accent1 9" xfId="128"/>
    <cellStyle name="40% - Accent2 2" xfId="129"/>
    <cellStyle name="40% - Accent2 2 2" xfId="130"/>
    <cellStyle name="40% - Accent2 2 3" xfId="131"/>
    <cellStyle name="40% - Accent2 3" xfId="132"/>
    <cellStyle name="40% - Accent2 4" xfId="133"/>
    <cellStyle name="40% - Accent2 5" xfId="134"/>
    <cellStyle name="40% - Accent2 6" xfId="135"/>
    <cellStyle name="40% - Accent2 7" xfId="136"/>
    <cellStyle name="40% - Accent2 8" xfId="137"/>
    <cellStyle name="40% - Accent2 9" xfId="138"/>
    <cellStyle name="40% - Accent3 2" xfId="139"/>
    <cellStyle name="40% - Accent3 2 2" xfId="140"/>
    <cellStyle name="40% - Accent3 2 3" xfId="141"/>
    <cellStyle name="40% - Accent3 3" xfId="142"/>
    <cellStyle name="40% - Accent3 4" xfId="143"/>
    <cellStyle name="40% - Accent3 5" xfId="144"/>
    <cellStyle name="40% - Accent3 6" xfId="145"/>
    <cellStyle name="40% - Accent3 7" xfId="146"/>
    <cellStyle name="40% - Accent3 8" xfId="147"/>
    <cellStyle name="40% - Accent3 9" xfId="148"/>
    <cellStyle name="40% - Accent4 2" xfId="149"/>
    <cellStyle name="40% - Accent4 2 2" xfId="150"/>
    <cellStyle name="40% - Accent4 2 3" xfId="151"/>
    <cellStyle name="40% - Accent4 3" xfId="152"/>
    <cellStyle name="40% - Accent4 4" xfId="153"/>
    <cellStyle name="40% - Accent4 5" xfId="154"/>
    <cellStyle name="40% - Accent4 6" xfId="155"/>
    <cellStyle name="40% - Accent4 7" xfId="156"/>
    <cellStyle name="40% - Accent4 8" xfId="157"/>
    <cellStyle name="40% - Accent4 9" xfId="158"/>
    <cellStyle name="40% - Accent5 2" xfId="159"/>
    <cellStyle name="40% - Accent5 2 2" xfId="160"/>
    <cellStyle name="40% - Accent5 2 3" xfId="161"/>
    <cellStyle name="40% - Accent5 3" xfId="162"/>
    <cellStyle name="40% - Accent5 4" xfId="163"/>
    <cellStyle name="40% - Accent5 5" xfId="164"/>
    <cellStyle name="40% - Accent5 6" xfId="165"/>
    <cellStyle name="40% - Accent5 7" xfId="166"/>
    <cellStyle name="40% - Accent5 8" xfId="167"/>
    <cellStyle name="40% - Accent5 9" xfId="168"/>
    <cellStyle name="40% - Accent6 2" xfId="169"/>
    <cellStyle name="40% - Accent6 2 2" xfId="170"/>
    <cellStyle name="40% - Accent6 2 3" xfId="171"/>
    <cellStyle name="40% - Accent6 3" xfId="172"/>
    <cellStyle name="40% - Accent6 4" xfId="173"/>
    <cellStyle name="40% - Accent6 5" xfId="174"/>
    <cellStyle name="40% - Accent6 6" xfId="175"/>
    <cellStyle name="40% - Accent6 7" xfId="176"/>
    <cellStyle name="40% - Accent6 8" xfId="177"/>
    <cellStyle name="40% - Accent6 9" xfId="178"/>
    <cellStyle name="40% – paryškinimas 1" xfId="179"/>
    <cellStyle name="40% – paryškinimas 2" xfId="180"/>
    <cellStyle name="40% – paryškinimas 3" xfId="181"/>
    <cellStyle name="40% – paryškinimas 4" xfId="182"/>
    <cellStyle name="40% – paryškinimas 5" xfId="183"/>
    <cellStyle name="40% – paryškinimas 6" xfId="184"/>
    <cellStyle name="40% - uthevingsfarge 1 2" xfId="185"/>
    <cellStyle name="40% - uthevingsfarge 2 2" xfId="186"/>
    <cellStyle name="40% - uthevingsfarge 3 2" xfId="187"/>
    <cellStyle name="40% - uthevingsfarge 4 2" xfId="188"/>
    <cellStyle name="40% - uthevingsfarge 5 2" xfId="189"/>
    <cellStyle name="40% - uthevingsfarge 6 2" xfId="190"/>
    <cellStyle name="60% - Accent1 2" xfId="191"/>
    <cellStyle name="60% - Accent1 2 2" xfId="192"/>
    <cellStyle name="60% - Accent1 3" xfId="193"/>
    <cellStyle name="60% - Accent1 4" xfId="194"/>
    <cellStyle name="60% - Accent1 5" xfId="195"/>
    <cellStyle name="60% - Accent1 6" xfId="196"/>
    <cellStyle name="60% - Accent1 7" xfId="197"/>
    <cellStyle name="60% - Accent1 8" xfId="198"/>
    <cellStyle name="60% - Accent1 9" xfId="199"/>
    <cellStyle name="60% - Accent2 2" xfId="200"/>
    <cellStyle name="60% - Accent2 2 2" xfId="201"/>
    <cellStyle name="60% - Accent2 3" xfId="202"/>
    <cellStyle name="60% - Accent2 4" xfId="203"/>
    <cellStyle name="60% - Accent2 5" xfId="204"/>
    <cellStyle name="60% - Accent2 6" xfId="205"/>
    <cellStyle name="60% - Accent2 7" xfId="206"/>
    <cellStyle name="60% - Accent2 8" xfId="207"/>
    <cellStyle name="60% - Accent2 9" xfId="208"/>
    <cellStyle name="60% - Accent3 2" xfId="209"/>
    <cellStyle name="60% - Accent3 2 2" xfId="210"/>
    <cellStyle name="60% - Accent3 3" xfId="211"/>
    <cellStyle name="60% - Accent3 4" xfId="212"/>
    <cellStyle name="60% - Accent3 5" xfId="213"/>
    <cellStyle name="60% - Accent3 6" xfId="214"/>
    <cellStyle name="60% - Accent3 7" xfId="215"/>
    <cellStyle name="60% - Accent3 8" xfId="216"/>
    <cellStyle name="60% - Accent3 9" xfId="217"/>
    <cellStyle name="60% - Accent4 2" xfId="218"/>
    <cellStyle name="60% - Accent4 2 2" xfId="219"/>
    <cellStyle name="60% - Accent4 3" xfId="220"/>
    <cellStyle name="60% - Accent4 4" xfId="221"/>
    <cellStyle name="60% - Accent4 5" xfId="222"/>
    <cellStyle name="60% - Accent4 6" xfId="223"/>
    <cellStyle name="60% - Accent4 7" xfId="224"/>
    <cellStyle name="60% - Accent4 8" xfId="225"/>
    <cellStyle name="60% - Accent4 9" xfId="226"/>
    <cellStyle name="60% - Accent5 2" xfId="227"/>
    <cellStyle name="60% - Accent5 2 2" xfId="228"/>
    <cellStyle name="60% - Accent5 3" xfId="229"/>
    <cellStyle name="60% - Accent5 4" xfId="230"/>
    <cellStyle name="60% - Accent5 5" xfId="231"/>
    <cellStyle name="60% - Accent5 6" xfId="232"/>
    <cellStyle name="60% - Accent5 7" xfId="233"/>
    <cellStyle name="60% - Accent5 8" xfId="234"/>
    <cellStyle name="60% - Accent5 9" xfId="235"/>
    <cellStyle name="60% - Accent6 2" xfId="236"/>
    <cellStyle name="60% - Accent6 2 2" xfId="237"/>
    <cellStyle name="60% - Accent6 3" xfId="238"/>
    <cellStyle name="60% - Accent6 4" xfId="239"/>
    <cellStyle name="60% - Accent6 5" xfId="240"/>
    <cellStyle name="60% - Accent6 6" xfId="241"/>
    <cellStyle name="60% - Accent6 7" xfId="242"/>
    <cellStyle name="60% - Accent6 8" xfId="243"/>
    <cellStyle name="60% - Accent6 9" xfId="244"/>
    <cellStyle name="60% – paryškinimas 1" xfId="245"/>
    <cellStyle name="60% – paryškinimas 2" xfId="246"/>
    <cellStyle name="60% – paryškinimas 3" xfId="247"/>
    <cellStyle name="60% – paryškinimas 4" xfId="248"/>
    <cellStyle name="60% – paryškinimas 5" xfId="249"/>
    <cellStyle name="60% – paryškinimas 6" xfId="250"/>
    <cellStyle name="60% - uthevingsfarge 1 2" xfId="251"/>
    <cellStyle name="60% - uthevingsfarge 2 2" xfId="252"/>
    <cellStyle name="60% - uthevingsfarge 3 2" xfId="253"/>
    <cellStyle name="60% - uthevingsfarge 4 2" xfId="254"/>
    <cellStyle name="60% - uthevingsfarge 5 2" xfId="255"/>
    <cellStyle name="60% - uthevingsfarge 6 2" xfId="256"/>
    <cellStyle name="Accent1 2" xfId="257"/>
    <cellStyle name="Accent1 2 2" xfId="258"/>
    <cellStyle name="Accent1 3" xfId="259"/>
    <cellStyle name="Accent1 4" xfId="260"/>
    <cellStyle name="Accent1 5" xfId="261"/>
    <cellStyle name="Accent1 6" xfId="262"/>
    <cellStyle name="Accent1 7" xfId="263"/>
    <cellStyle name="Accent1 8" xfId="264"/>
    <cellStyle name="Accent1 9" xfId="265"/>
    <cellStyle name="Accent2 2" xfId="266"/>
    <cellStyle name="Accent2 2 2" xfId="267"/>
    <cellStyle name="Accent2 3" xfId="268"/>
    <cellStyle name="Accent2 4" xfId="269"/>
    <cellStyle name="Accent2 5" xfId="270"/>
    <cellStyle name="Accent2 6" xfId="271"/>
    <cellStyle name="Accent2 7" xfId="272"/>
    <cellStyle name="Accent2 8" xfId="273"/>
    <cellStyle name="Accent2 9" xfId="274"/>
    <cellStyle name="Accent3 2" xfId="275"/>
    <cellStyle name="Accent3 2 2" xfId="276"/>
    <cellStyle name="Accent3 3" xfId="277"/>
    <cellStyle name="Accent3 4" xfId="278"/>
    <cellStyle name="Accent3 5" xfId="279"/>
    <cellStyle name="Accent3 6" xfId="280"/>
    <cellStyle name="Accent3 7" xfId="281"/>
    <cellStyle name="Accent3 8" xfId="282"/>
    <cellStyle name="Accent3 9" xfId="283"/>
    <cellStyle name="Accent4 2" xfId="284"/>
    <cellStyle name="Accent4 2 2" xfId="285"/>
    <cellStyle name="Accent4 3" xfId="286"/>
    <cellStyle name="Accent4 4" xfId="287"/>
    <cellStyle name="Accent4 5" xfId="288"/>
    <cellStyle name="Accent4 6" xfId="289"/>
    <cellStyle name="Accent4 7" xfId="290"/>
    <cellStyle name="Accent4 8" xfId="291"/>
    <cellStyle name="Accent4 9" xfId="292"/>
    <cellStyle name="Accent5 2" xfId="293"/>
    <cellStyle name="Accent5 2 2" xfId="294"/>
    <cellStyle name="Accent5 3" xfId="295"/>
    <cellStyle name="Accent5 4" xfId="296"/>
    <cellStyle name="Accent5 5" xfId="297"/>
    <cellStyle name="Accent5 6" xfId="298"/>
    <cellStyle name="Accent5 7" xfId="299"/>
    <cellStyle name="Accent5 8" xfId="300"/>
    <cellStyle name="Accent5 9" xfId="301"/>
    <cellStyle name="Accent6 2" xfId="302"/>
    <cellStyle name="Accent6 2 2" xfId="303"/>
    <cellStyle name="Accent6 3" xfId="304"/>
    <cellStyle name="Accent6 4" xfId="305"/>
    <cellStyle name="Accent6 5" xfId="306"/>
    <cellStyle name="Accent6 6" xfId="307"/>
    <cellStyle name="Accent6 7" xfId="308"/>
    <cellStyle name="Accent6 8" xfId="309"/>
    <cellStyle name="Accent6 9" xfId="310"/>
    <cellStyle name="Actual data" xfId="311"/>
    <cellStyle name="Actual data 2" xfId="312"/>
    <cellStyle name="Actual year" xfId="313"/>
    <cellStyle name="Actual year 2" xfId="314"/>
    <cellStyle name="Actuals Cells" xfId="315"/>
    <cellStyle name="Actuals Cells 2" xfId="316"/>
    <cellStyle name="AFE" xfId="317"/>
    <cellStyle name="Aiškinamasis tekstas" xfId="318"/>
    <cellStyle name="Bad 2" xfId="319"/>
    <cellStyle name="Bad 2 2" xfId="320"/>
    <cellStyle name="Bad 3" xfId="321"/>
    <cellStyle name="Bad 4" xfId="322"/>
    <cellStyle name="Bad 5" xfId="323"/>
    <cellStyle name="Bad 6" xfId="324"/>
    <cellStyle name="Bad 7" xfId="325"/>
    <cellStyle name="Bad 8" xfId="326"/>
    <cellStyle name="Bad 9" xfId="327"/>
    <cellStyle name="Beregning 2" xfId="328"/>
    <cellStyle name="Blank" xfId="329"/>
    <cellStyle name="Blankettnamn" xfId="330"/>
    <cellStyle name="Blogas" xfId="331"/>
    <cellStyle name="Calc Cells" xfId="332"/>
    <cellStyle name="Calc Cells 2" xfId="333"/>
    <cellStyle name="Calculation 2" xfId="334"/>
    <cellStyle name="Calculation 2 2" xfId="335"/>
    <cellStyle name="Check Cell 2" xfId="336"/>
    <cellStyle name="Check Cell 2 2" xfId="337"/>
    <cellStyle name="Check Cell 3" xfId="338"/>
    <cellStyle name="Check Cell 4" xfId="339"/>
    <cellStyle name="Check Cell 5" xfId="340"/>
    <cellStyle name="Check Cell 6" xfId="341"/>
    <cellStyle name="Check Cell 7" xfId="342"/>
    <cellStyle name="Check Cell 8" xfId="343"/>
    <cellStyle name="Check Cell 9" xfId="344"/>
    <cellStyle name="claire" xfId="345"/>
    <cellStyle name="claire 2" xfId="346"/>
    <cellStyle name="Comma 2" xfId="347"/>
    <cellStyle name="Comma 2 10" xfId="348"/>
    <cellStyle name="Comma 2 11" xfId="349"/>
    <cellStyle name="Comma 2 2" xfId="350"/>
    <cellStyle name="Comma 2 2 2" xfId="351"/>
    <cellStyle name="Comma 2 2 3" xfId="352"/>
    <cellStyle name="Comma 2 2 4" xfId="353"/>
    <cellStyle name="Comma 2 2 5" xfId="354"/>
    <cellStyle name="Comma 2 2 6" xfId="355"/>
    <cellStyle name="Comma 2 2 7" xfId="356"/>
    <cellStyle name="Comma 2 3" xfId="357"/>
    <cellStyle name="Comma 2 3 2" xfId="358"/>
    <cellStyle name="Comma 2 4" xfId="359"/>
    <cellStyle name="Comma 2 4 2" xfId="360"/>
    <cellStyle name="Comma 2 5" xfId="361"/>
    <cellStyle name="Comma 2 6" xfId="362"/>
    <cellStyle name="Comma 2 7" xfId="363"/>
    <cellStyle name="Comma 2 8" xfId="364"/>
    <cellStyle name="Comma 2 9" xfId="365"/>
    <cellStyle name="Comma 3" xfId="366"/>
    <cellStyle name="Comma 3 2" xfId="367"/>
    <cellStyle name="Comma 3 2 2" xfId="368"/>
    <cellStyle name="Comma 3 2 2 2" xfId="369"/>
    <cellStyle name="Comma 3 2 3" xfId="370"/>
    <cellStyle name="Comma 3 3" xfId="371"/>
    <cellStyle name="Comma 3 3 2" xfId="372"/>
    <cellStyle name="Comma 3 3 2 2" xfId="373"/>
    <cellStyle name="Comma 3 3 3" xfId="374"/>
    <cellStyle name="Comma 3 4" xfId="375"/>
    <cellStyle name="Comma 3 4 2" xfId="376"/>
    <cellStyle name="Comma 3 5" xfId="377"/>
    <cellStyle name="Comma 3 6" xfId="378"/>
    <cellStyle name="Comma 4" xfId="379"/>
    <cellStyle name="Comma 4 2" xfId="380"/>
    <cellStyle name="Comma 4 3" xfId="381"/>
    <cellStyle name="Comma 5" xfId="382"/>
    <cellStyle name="Comma 5 2" xfId="383"/>
    <cellStyle name="Comma 6" xfId="384"/>
    <cellStyle name="Comma 8" xfId="385"/>
    <cellStyle name="Comma 8 2" xfId="386"/>
    <cellStyle name="Comma0" xfId="387"/>
    <cellStyle name="Comma0 2" xfId="388"/>
    <cellStyle name="Company name" xfId="389"/>
    <cellStyle name="DateTime" xfId="390"/>
    <cellStyle name="DateTime 10" xfId="391"/>
    <cellStyle name="DateTime 11" xfId="392"/>
    <cellStyle name="DateTime 2" xfId="393"/>
    <cellStyle name="DateTime 2 2" xfId="394"/>
    <cellStyle name="DateTime 3" xfId="395"/>
    <cellStyle name="DateTime 3 2" xfId="396"/>
    <cellStyle name="DateTime 4" xfId="397"/>
    <cellStyle name="DateTime 5" xfId="398"/>
    <cellStyle name="DateTime 6" xfId="399"/>
    <cellStyle name="DateTime 7" xfId="400"/>
    <cellStyle name="DateTime 8" xfId="401"/>
    <cellStyle name="DateTime 9" xfId="402"/>
    <cellStyle name="Dato" xfId="403"/>
    <cellStyle name="Dato 2" xfId="404"/>
    <cellStyle name="default" xfId="405"/>
    <cellStyle name="default 2" xfId="406"/>
    <cellStyle name="Dollar" xfId="407"/>
    <cellStyle name="Dollar 2" xfId="408"/>
    <cellStyle name="Dårlig 2" xfId="409"/>
    <cellStyle name="Euro" xfId="410"/>
    <cellStyle name="Explanatory Text 2" xfId="411"/>
    <cellStyle name="Explanatory Text 2 2" xfId="412"/>
    <cellStyle name="Explanatory Text 3" xfId="413"/>
    <cellStyle name="Explanatory Text 4" xfId="414"/>
    <cellStyle name="Explanatory Text 5" xfId="415"/>
    <cellStyle name="Explanatory Text 6" xfId="416"/>
    <cellStyle name="Explanatory Text 7" xfId="417"/>
    <cellStyle name="Explanatory Text 8" xfId="418"/>
    <cellStyle name="Explanatory Text 9" xfId="419"/>
    <cellStyle name="External File Cells" xfId="420"/>
    <cellStyle name="External File Cells 2" xfId="421"/>
    <cellStyle name="FeltDataNormal" xfId="422"/>
    <cellStyle name="FeltID" xfId="423"/>
    <cellStyle name="Followed Hyperlink 2" xfId="424"/>
    <cellStyle name="Forecast Cells" xfId="425"/>
    <cellStyle name="Forecast Cells 2" xfId="426"/>
    <cellStyle name="Forklarende tekst 2" xfId="427"/>
    <cellStyle name="Forside overskrift 1" xfId="428"/>
    <cellStyle name="Forside overskrift 2" xfId="429"/>
    <cellStyle name="FSC Calculated amount" xfId="430"/>
    <cellStyle name="FSC Column title" xfId="431"/>
    <cellStyle name="FSC Column title dotted" xfId="432"/>
    <cellStyle name="FSC Default" xfId="433"/>
    <cellStyle name="FSC Disabled" xfId="434"/>
    <cellStyle name="FSC Editable amount" xfId="435"/>
    <cellStyle name="FSC Range label" xfId="436"/>
    <cellStyle name="FSC Report tile" xfId="437"/>
    <cellStyle name="FSC Row title" xfId="438"/>
    <cellStyle name="FSC Row title dotted" xfId="439"/>
    <cellStyle name="G1_1999 figures" xfId="440"/>
    <cellStyle name="Geras" xfId="441"/>
    <cellStyle name="God 2" xfId="442"/>
    <cellStyle name="Good 2" xfId="443"/>
    <cellStyle name="Good 2 2" xfId="444"/>
    <cellStyle name="H_1998_col_head" xfId="445"/>
    <cellStyle name="H_1998_col_head 2" xfId="446"/>
    <cellStyle name="H_1999_col_head" xfId="447"/>
    <cellStyle name="H1_1998 figures" xfId="448"/>
    <cellStyle name="Heading 1 2" xfId="449"/>
    <cellStyle name="Heading 1 2 2" xfId="450"/>
    <cellStyle name="Heading 1 3" xfId="451"/>
    <cellStyle name="Heading 1 4" xfId="452"/>
    <cellStyle name="Heading 1 5" xfId="453"/>
    <cellStyle name="Heading 1 6" xfId="454"/>
    <cellStyle name="Heading 1 7" xfId="455"/>
    <cellStyle name="Heading 1 8" xfId="456"/>
    <cellStyle name="Heading 1 9" xfId="457"/>
    <cellStyle name="Heading 2 2" xfId="458"/>
    <cellStyle name="Heading 2 2 2" xfId="459"/>
    <cellStyle name="Heading 2 3" xfId="460"/>
    <cellStyle name="Heading 2 4" xfId="461"/>
    <cellStyle name="Heading 2 5" xfId="462"/>
    <cellStyle name="Heading 2 6" xfId="463"/>
    <cellStyle name="Heading 2 7" xfId="464"/>
    <cellStyle name="Heading 2 8" xfId="465"/>
    <cellStyle name="Heading 2 9" xfId="466"/>
    <cellStyle name="Heading 3 2" xfId="467"/>
    <cellStyle name="Heading 3 2 2" xfId="468"/>
    <cellStyle name="Heading 3 3" xfId="469"/>
    <cellStyle name="Heading 3 4" xfId="470"/>
    <cellStyle name="Heading 3 5" xfId="471"/>
    <cellStyle name="Heading 3 6" xfId="472"/>
    <cellStyle name="Heading 3 7" xfId="473"/>
    <cellStyle name="Heading 3 8" xfId="474"/>
    <cellStyle name="Heading 3 9" xfId="475"/>
    <cellStyle name="Heading 4 2" xfId="476"/>
    <cellStyle name="Heading 4 2 2" xfId="477"/>
    <cellStyle name="Heading 4 3" xfId="478"/>
    <cellStyle name="Heading 4 4" xfId="479"/>
    <cellStyle name="Heading 4 5" xfId="480"/>
    <cellStyle name="Heading 4 6" xfId="481"/>
    <cellStyle name="Heading 4 7" xfId="482"/>
    <cellStyle name="Heading 4 8" xfId="483"/>
    <cellStyle name="Heading 4 9" xfId="484"/>
    <cellStyle name="Heading1" xfId="485"/>
    <cellStyle name="Hyperkobling 2" xfId="486"/>
    <cellStyle name="Hyperkobling 3" xfId="487"/>
    <cellStyle name="Hyperlink" xfId="488"/>
    <cellStyle name="Hyperlink 2" xfId="489"/>
    <cellStyle name="Hyperlink 2 2" xfId="490"/>
    <cellStyle name="Hyperlink 3" xfId="491"/>
    <cellStyle name="Inndata 2" xfId="492"/>
    <cellStyle name="Input 2" xfId="493"/>
    <cellStyle name="Input 2 2" xfId="494"/>
    <cellStyle name="Input Cells" xfId="495"/>
    <cellStyle name="Input Cells 2" xfId="496"/>
    <cellStyle name="Įspėjimo tekstas" xfId="497"/>
    <cellStyle name="Išvestis" xfId="498"/>
    <cellStyle name="Įvestis" xfId="499"/>
    <cellStyle name="Koblet celle 2" xfId="500"/>
    <cellStyle name="Kolonne" xfId="501"/>
    <cellStyle name="Kolonne 2" xfId="502"/>
    <cellStyle name="Kolumnrubrik" xfId="503"/>
    <cellStyle name="Komma 10" xfId="504"/>
    <cellStyle name="Komma 10 2" xfId="505"/>
    <cellStyle name="Komma 11" xfId="506"/>
    <cellStyle name="Komma 11 2" xfId="507"/>
    <cellStyle name="Komma 12" xfId="508"/>
    <cellStyle name="Komma 12 2" xfId="509"/>
    <cellStyle name="Komma 12 2 2" xfId="510"/>
    <cellStyle name="Komma 12 3" xfId="511"/>
    <cellStyle name="Komma 13" xfId="512"/>
    <cellStyle name="Komma 13 2" xfId="513"/>
    <cellStyle name="Komma 14" xfId="514"/>
    <cellStyle name="Komma 15" xfId="515"/>
    <cellStyle name="Komma 2" xfId="516"/>
    <cellStyle name="Komma 2 2" xfId="517"/>
    <cellStyle name="Komma 3" xfId="518"/>
    <cellStyle name="Komma 3 2" xfId="519"/>
    <cellStyle name="Komma 3 3" xfId="520"/>
    <cellStyle name="Komma 3 4" xfId="521"/>
    <cellStyle name="Komma 4" xfId="522"/>
    <cellStyle name="Komma 5" xfId="523"/>
    <cellStyle name="Komma 5 2" xfId="524"/>
    <cellStyle name="Komma 5 3" xfId="525"/>
    <cellStyle name="Komma 5 3 2" xfId="526"/>
    <cellStyle name="Komma 5 4" xfId="527"/>
    <cellStyle name="Komma 5 5" xfId="528"/>
    <cellStyle name="Komma 6" xfId="529"/>
    <cellStyle name="Komma 6 2" xfId="530"/>
    <cellStyle name="Komma 6 2 2" xfId="531"/>
    <cellStyle name="Komma 6 3" xfId="532"/>
    <cellStyle name="Komma 7" xfId="533"/>
    <cellStyle name="Komma 8" xfId="534"/>
    <cellStyle name="Komma 8 2" xfId="535"/>
    <cellStyle name="Komma 8 2 2" xfId="536"/>
    <cellStyle name="Komma 8 3" xfId="537"/>
    <cellStyle name="Komma 9" xfId="538"/>
    <cellStyle name="Komma 9 2" xfId="539"/>
    <cellStyle name="Kontrollcelle 2" xfId="540"/>
    <cellStyle name="KRADSFI" xfId="541"/>
    <cellStyle name="Linked Cell 2" xfId="542"/>
    <cellStyle name="Linked Cell 2 2" xfId="543"/>
    <cellStyle name="Mainhead" xfId="544"/>
    <cellStyle name="Merknad 2" xfId="545"/>
    <cellStyle name="Milliers [0]_3A_NumeratorReport_Option1_040611" xfId="546"/>
    <cellStyle name="Milliers_3A_NumeratorReport_Option1_040611" xfId="547"/>
    <cellStyle name="Monétaire [0]_3A_NumeratorReport_Option1_040611" xfId="548"/>
    <cellStyle name="Monétaire_3A_NumeratorReport_Option1_040611" xfId="549"/>
    <cellStyle name="multiple" xfId="550"/>
    <cellStyle name="multiple 2" xfId="551"/>
    <cellStyle name="Neutral 2" xfId="552"/>
    <cellStyle name="Neutral 2 2" xfId="553"/>
    <cellStyle name="Neutral 3" xfId="554"/>
    <cellStyle name="Neutral 4" xfId="555"/>
    <cellStyle name="Neutral 5" xfId="556"/>
    <cellStyle name="Neutral 6" xfId="557"/>
    <cellStyle name="Neutral 7" xfId="558"/>
    <cellStyle name="Neutral 8" xfId="559"/>
    <cellStyle name="Neutral 9" xfId="560"/>
    <cellStyle name="Neutralus" xfId="561"/>
    <cellStyle name="nonmultiple" xfId="562"/>
    <cellStyle name="nonmultiple 2" xfId="563"/>
    <cellStyle name="Normal 10" xfId="564"/>
    <cellStyle name="Normal 10 2" xfId="565"/>
    <cellStyle name="Normal 10 2 2" xfId="566"/>
    <cellStyle name="Normal 10 2 3" xfId="567"/>
    <cellStyle name="Normal 10 2 4" xfId="568"/>
    <cellStyle name="Normal 10 2 5" xfId="569"/>
    <cellStyle name="Normal 10 2 6" xfId="570"/>
    <cellStyle name="Normal 10 2 7" xfId="571"/>
    <cellStyle name="Normal 10 3" xfId="572"/>
    <cellStyle name="Normal 10 4" xfId="573"/>
    <cellStyle name="Normal 10 5" xfId="574"/>
    <cellStyle name="Normal 10 6" xfId="575"/>
    <cellStyle name="Normal 10 7" xfId="576"/>
    <cellStyle name="Normal 11" xfId="577"/>
    <cellStyle name="Normal 11 10" xfId="578"/>
    <cellStyle name="Normal 11 11" xfId="579"/>
    <cellStyle name="Normal 11 12" xfId="580"/>
    <cellStyle name="Normal 11 12 2" xfId="581"/>
    <cellStyle name="Normal 11 13" xfId="582"/>
    <cellStyle name="Normal 11 13 2" xfId="583"/>
    <cellStyle name="Normal 11 14" xfId="584"/>
    <cellStyle name="Normal 11 14 2" xfId="585"/>
    <cellStyle name="Normal 11 15" xfId="586"/>
    <cellStyle name="Normal 11 16" xfId="587"/>
    <cellStyle name="Normal 11 2" xfId="588"/>
    <cellStyle name="Normal 11 3" xfId="589"/>
    <cellStyle name="Normal 11 4" xfId="590"/>
    <cellStyle name="Normal 11 5" xfId="591"/>
    <cellStyle name="Normal 11 6" xfId="592"/>
    <cellStyle name="Normal 11 7" xfId="593"/>
    <cellStyle name="Normal 11 8" xfId="594"/>
    <cellStyle name="Normal 11 9" xfId="595"/>
    <cellStyle name="Normal 119" xfId="596"/>
    <cellStyle name="Normal 12" xfId="597"/>
    <cellStyle name="Normal 12 2" xfId="598"/>
    <cellStyle name="Normal 12 3" xfId="599"/>
    <cellStyle name="Normal 12 4" xfId="600"/>
    <cellStyle name="Normal 12 5" xfId="601"/>
    <cellStyle name="Normal 12 6" xfId="602"/>
    <cellStyle name="Normal 120" xfId="603"/>
    <cellStyle name="Normal 121" xfId="604"/>
    <cellStyle name="Normal 13" xfId="605"/>
    <cellStyle name="Normal 13 2" xfId="606"/>
    <cellStyle name="Normal 13 2 2" xfId="607"/>
    <cellStyle name="Normal 13 3" xfId="608"/>
    <cellStyle name="Normal 13 4" xfId="609"/>
    <cellStyle name="Normal 13 5" xfId="610"/>
    <cellStyle name="Normal 13 6" xfId="611"/>
    <cellStyle name="Normal 14" xfId="612"/>
    <cellStyle name="Normal 14 2" xfId="613"/>
    <cellStyle name="Normal 14 3" xfId="614"/>
    <cellStyle name="Normal 15" xfId="615"/>
    <cellStyle name="Normal 16" xfId="616"/>
    <cellStyle name="Normal 17" xfId="617"/>
    <cellStyle name="Normal 17 2" xfId="618"/>
    <cellStyle name="Normal 17 3" xfId="619"/>
    <cellStyle name="Normal 18" xfId="620"/>
    <cellStyle name="Normal 19" xfId="621"/>
    <cellStyle name="Normal 19 2" xfId="622"/>
    <cellStyle name="Normal 19 3" xfId="623"/>
    <cellStyle name="Normal 19 4" xfId="624"/>
    <cellStyle name="Normal 19 5" xfId="625"/>
    <cellStyle name="Normal 19 6" xfId="626"/>
    <cellStyle name="Normal 19 7" xfId="627"/>
    <cellStyle name="Normal 194" xfId="628"/>
    <cellStyle name="Normal 194 3" xfId="629"/>
    <cellStyle name="Normal 2" xfId="630"/>
    <cellStyle name="Normal 2 10" xfId="631"/>
    <cellStyle name="Normal 2 10 2" xfId="632"/>
    <cellStyle name="Normal 2 10 2 2" xfId="633"/>
    <cellStyle name="Normal 2 10 2 3" xfId="634"/>
    <cellStyle name="Normal 2 10 2 4" xfId="635"/>
    <cellStyle name="Normal 2 10 2 5" xfId="636"/>
    <cellStyle name="Normal 2 10 2 6" xfId="637"/>
    <cellStyle name="Normal 2 10 3" xfId="638"/>
    <cellStyle name="Normal 2 10 4" xfId="639"/>
    <cellStyle name="Normal 2 10 5" xfId="640"/>
    <cellStyle name="Normal 2 10 6" xfId="641"/>
    <cellStyle name="Normal 2 11" xfId="642"/>
    <cellStyle name="Normal 2 11 2" xfId="643"/>
    <cellStyle name="Normal 2 11 3" xfId="644"/>
    <cellStyle name="Normal 2 12" xfId="645"/>
    <cellStyle name="Normal 2 12 2" xfId="646"/>
    <cellStyle name="Normal 2 12 3" xfId="647"/>
    <cellStyle name="Normal 2 13" xfId="648"/>
    <cellStyle name="Normal 2 13 2" xfId="649"/>
    <cellStyle name="Normal 2 13 3" xfId="650"/>
    <cellStyle name="Normal 2 13 4" xfId="651"/>
    <cellStyle name="Normal 2 13 5" xfId="652"/>
    <cellStyle name="Normal 2 13 6" xfId="653"/>
    <cellStyle name="Normal 2 14" xfId="654"/>
    <cellStyle name="Normal 2 15" xfId="655"/>
    <cellStyle name="Normal 2 15 2" xfId="656"/>
    <cellStyle name="Normal 2 15 3" xfId="657"/>
    <cellStyle name="Normal 2 15 4" xfId="658"/>
    <cellStyle name="Normal 2 15 5" xfId="659"/>
    <cellStyle name="Normal 2 15 6" xfId="660"/>
    <cellStyle name="Normal 2 16" xfId="661"/>
    <cellStyle name="Normal 2 16 2" xfId="662"/>
    <cellStyle name="Normal 2 17" xfId="663"/>
    <cellStyle name="Normal 2 18" xfId="664"/>
    <cellStyle name="Normal 2 18 2" xfId="665"/>
    <cellStyle name="Normal 2 18 3" xfId="666"/>
    <cellStyle name="Normal 2 18 4" xfId="667"/>
    <cellStyle name="Normal 2 18 5" xfId="668"/>
    <cellStyle name="Normal 2 19" xfId="669"/>
    <cellStyle name="Normal 2 19 2" xfId="670"/>
    <cellStyle name="Normal 2 19 3" xfId="671"/>
    <cellStyle name="Normal 2 19 4" xfId="672"/>
    <cellStyle name="Normal 2 19 5" xfId="673"/>
    <cellStyle name="Normal 2 2" xfId="674"/>
    <cellStyle name="Normal 2 2 10" xfId="675"/>
    <cellStyle name="Normal 2 2 10 2" xfId="676"/>
    <cellStyle name="Normal 2 2 11" xfId="677"/>
    <cellStyle name="Normal 2 2 12" xfId="678"/>
    <cellStyle name="Normal 2 2 12 2" xfId="679"/>
    <cellStyle name="Normal 2 2 12 3" xfId="680"/>
    <cellStyle name="Normal 2 2 12 4" xfId="681"/>
    <cellStyle name="Normal 2 2 12 5" xfId="682"/>
    <cellStyle name="Normal 2 2 12 6" xfId="683"/>
    <cellStyle name="Normal 2 2 13" xfId="684"/>
    <cellStyle name="Normal 2 2 14" xfId="685"/>
    <cellStyle name="Normal 2 2 15" xfId="686"/>
    <cellStyle name="Normal 2 2 16" xfId="687"/>
    <cellStyle name="Normal 2 2 17" xfId="688"/>
    <cellStyle name="Normal 2 2 18" xfId="689"/>
    <cellStyle name="Normal 2 2 19" xfId="690"/>
    <cellStyle name="Normal 2 2 19 2" xfId="691"/>
    <cellStyle name="Normal 2 2 19 3" xfId="692"/>
    <cellStyle name="Normal 2 2 2" xfId="693"/>
    <cellStyle name="Normal 2 2 2 10" xfId="694"/>
    <cellStyle name="Normal 2 2 2 10 2" xfId="695"/>
    <cellStyle name="Normal 2 2 2 10 2 2" xfId="696"/>
    <cellStyle name="Normal 2 2 2 10 2 3" xfId="697"/>
    <cellStyle name="Normal 2 2 2 10 3" xfId="698"/>
    <cellStyle name="Normal 2 2 2 10 3 2" xfId="699"/>
    <cellStyle name="Normal 2 2 2 10 3 3" xfId="700"/>
    <cellStyle name="Normal 2 2 2 10 4" xfId="701"/>
    <cellStyle name="Normal 2 2 2 10 4 2" xfId="702"/>
    <cellStyle name="Normal 2 2 2 10 4 3" xfId="703"/>
    <cellStyle name="Normal 2 2 2 10 5" xfId="704"/>
    <cellStyle name="Normal 2 2 2 10 6" xfId="705"/>
    <cellStyle name="Normal 2 2 2 11" xfId="706"/>
    <cellStyle name="Normal 2 2 2 12" xfId="707"/>
    <cellStyle name="Normal 2 2 2 13" xfId="708"/>
    <cellStyle name="Normal 2 2 2 14" xfId="709"/>
    <cellStyle name="Normal 2 2 2 15" xfId="710"/>
    <cellStyle name="Normal 2 2 2 15 2" xfId="711"/>
    <cellStyle name="Normal 2 2 2 15 3" xfId="712"/>
    <cellStyle name="Normal 2 2 2 16" xfId="713"/>
    <cellStyle name="Normal 2 2 2 17" xfId="714"/>
    <cellStyle name="Normal 2 2 2 18" xfId="715"/>
    <cellStyle name="Normal 2 2 2 19" xfId="716"/>
    <cellStyle name="Normal 2 2 2 2" xfId="717"/>
    <cellStyle name="Normal 2 2 2 2 10" xfId="718"/>
    <cellStyle name="Normal 2 2 2 2 11" xfId="719"/>
    <cellStyle name="Normal 2 2 2 2 12" xfId="720"/>
    <cellStyle name="Normal 2 2 2 2 2" xfId="721"/>
    <cellStyle name="Normal 2 2 2 2 2 10" xfId="722"/>
    <cellStyle name="Normal 2 2 2 2 2 2" xfId="723"/>
    <cellStyle name="Normal 2 2 2 2 2 2 10" xfId="724"/>
    <cellStyle name="Normal 2 2 2 2 2 2 2" xfId="725"/>
    <cellStyle name="Normal 2 2 2 2 2 2 2 2" xfId="726"/>
    <cellStyle name="Normal 2 2 2 2 2 2 2 2 2" xfId="727"/>
    <cellStyle name="Normal 2 2 2 2 2 2 2 2 2 2" xfId="728"/>
    <cellStyle name="Normal 2 2 2 2 2 2 2 2 2 2 2" xfId="729"/>
    <cellStyle name="Normal 2 2 2 2 2 2 2 2 2 2 3" xfId="730"/>
    <cellStyle name="Normal 2 2 2 2 2 2 2 2 2 2 4" xfId="731"/>
    <cellStyle name="Normal 2 2 2 2 2 2 2 2 2 2 5" xfId="732"/>
    <cellStyle name="Normal 2 2 2 2 2 2 2 2 2 3" xfId="733"/>
    <cellStyle name="Normal 2 2 2 2 2 2 2 2 2 4" xfId="734"/>
    <cellStyle name="Normal 2 2 2 2 2 2 2 2 2 5" xfId="735"/>
    <cellStyle name="Normal 2 2 2 2 2 2 2 2 3" xfId="736"/>
    <cellStyle name="Normal 2 2 2 2 2 2 2 2 4" xfId="737"/>
    <cellStyle name="Normal 2 2 2 2 2 2 2 2 5" xfId="738"/>
    <cellStyle name="Normal 2 2 2 2 2 2 2 2 6" xfId="739"/>
    <cellStyle name="Normal 2 2 2 2 2 2 2 2 7" xfId="740"/>
    <cellStyle name="Normal 2 2 2 2 2 2 2 3" xfId="741"/>
    <cellStyle name="Normal 2 2 2 2 2 2 2 4" xfId="742"/>
    <cellStyle name="Normal 2 2 2 2 2 2 2 5" xfId="743"/>
    <cellStyle name="Normal 2 2 2 2 2 2 2 6" xfId="744"/>
    <cellStyle name="Normal 2 2 2 2 2 2 2 7" xfId="745"/>
    <cellStyle name="Normal 2 2 2 2 2 2 2 8" xfId="746"/>
    <cellStyle name="Normal 2 2 2 2 2 2 3" xfId="747"/>
    <cellStyle name="Normal 2 2 2 2 2 2 3 2" xfId="748"/>
    <cellStyle name="Normal 2 2 2 2 2 2 3 3" xfId="749"/>
    <cellStyle name="Normal 2 2 2 2 2 2 4" xfId="750"/>
    <cellStyle name="Normal 2 2 2 2 2 2 4 2" xfId="751"/>
    <cellStyle name="Normal 2 2 2 2 2 2 4 3" xfId="752"/>
    <cellStyle name="Normal 2 2 2 2 2 2 5" xfId="753"/>
    <cellStyle name="Normal 2 2 2 2 2 2 5 2" xfId="754"/>
    <cellStyle name="Normal 2 2 2 2 2 2 5 3" xfId="755"/>
    <cellStyle name="Normal 2 2 2 2 2 2 6" xfId="756"/>
    <cellStyle name="Normal 2 2 2 2 2 2 7" xfId="757"/>
    <cellStyle name="Normal 2 2 2 2 2 2 8" xfId="758"/>
    <cellStyle name="Normal 2 2 2 2 2 2 9" xfId="759"/>
    <cellStyle name="Normal 2 2 2 2 2 3" xfId="760"/>
    <cellStyle name="Normal 2 2 2 2 2 4" xfId="761"/>
    <cellStyle name="Normal 2 2 2 2 2 5" xfId="762"/>
    <cellStyle name="Normal 2 2 2 2 2 5 2" xfId="763"/>
    <cellStyle name="Normal 2 2 2 2 2 5 3" xfId="764"/>
    <cellStyle name="Normal 2 2 2 2 2 6" xfId="765"/>
    <cellStyle name="Normal 2 2 2 2 2 7" xfId="766"/>
    <cellStyle name="Normal 2 2 2 2 2 8" xfId="767"/>
    <cellStyle name="Normal 2 2 2 2 2 9" xfId="768"/>
    <cellStyle name="Normal 2 2 2 2 3" xfId="769"/>
    <cellStyle name="Normal 2 2 2 2 3 2" xfId="770"/>
    <cellStyle name="Normal 2 2 2 2 3 2 2" xfId="771"/>
    <cellStyle name="Normal 2 2 2 2 3 2 3" xfId="772"/>
    <cellStyle name="Normal 2 2 2 2 3 3" xfId="773"/>
    <cellStyle name="Normal 2 2 2 2 3 3 2" xfId="774"/>
    <cellStyle name="Normal 2 2 2 2 3 3 3" xfId="775"/>
    <cellStyle name="Normal 2 2 2 2 3 4" xfId="776"/>
    <cellStyle name="Normal 2 2 2 2 3 4 2" xfId="777"/>
    <cellStyle name="Normal 2 2 2 2 3 4 3" xfId="778"/>
    <cellStyle name="Normal 2 2 2 2 3 5" xfId="779"/>
    <cellStyle name="Normal 2 2 2 2 3 6" xfId="780"/>
    <cellStyle name="Normal 2 2 2 2 4" xfId="781"/>
    <cellStyle name="Normal 2 2 2 2 4 2" xfId="782"/>
    <cellStyle name="Normal 2 2 2 2 4 3" xfId="783"/>
    <cellStyle name="Normal 2 2 2 2 5" xfId="784"/>
    <cellStyle name="Normal 2 2 2 2 5 2" xfId="785"/>
    <cellStyle name="Normal 2 2 2 2 5 3" xfId="786"/>
    <cellStyle name="Normal 2 2 2 2 6" xfId="787"/>
    <cellStyle name="Normal 2 2 2 2 6 2" xfId="788"/>
    <cellStyle name="Normal 2 2 2 2 6 3" xfId="789"/>
    <cellStyle name="Normal 2 2 2 2 6 4" xfId="790"/>
    <cellStyle name="Normal 2 2 2 2 6 5" xfId="791"/>
    <cellStyle name="Normal 2 2 2 2 6 6" xfId="792"/>
    <cellStyle name="Normal 2 2 2 2 6 7" xfId="793"/>
    <cellStyle name="Normal 2 2 2 2 7" xfId="794"/>
    <cellStyle name="Normal 2 2 2 2 7 2" xfId="795"/>
    <cellStyle name="Normal 2 2 2 2 7 3" xfId="796"/>
    <cellStyle name="Normal 2 2 2 2 8" xfId="797"/>
    <cellStyle name="Normal 2 2 2 2 9" xfId="798"/>
    <cellStyle name="Normal 2 2 2 20" xfId="799"/>
    <cellStyle name="Normal 2 2 2 3" xfId="800"/>
    <cellStyle name="Normal 2 2 2 3 10" xfId="801"/>
    <cellStyle name="Normal 2 2 2 3 2" xfId="802"/>
    <cellStyle name="Normal 2 2 2 3 2 2" xfId="803"/>
    <cellStyle name="Normal 2 2 2 3 2 2 2" xfId="804"/>
    <cellStyle name="Normal 2 2 2 3 2 2 3" xfId="805"/>
    <cellStyle name="Normal 2 2 2 3 2 2 4" xfId="806"/>
    <cellStyle name="Normal 2 2 2 3 2 2 5" xfId="807"/>
    <cellStyle name="Normal 2 2 2 3 2 2 6" xfId="808"/>
    <cellStyle name="Normal 2 2 2 3 2 3" xfId="809"/>
    <cellStyle name="Normal 2 2 2 3 3" xfId="810"/>
    <cellStyle name="Normal 2 2 2 3 3 2" xfId="811"/>
    <cellStyle name="Normal 2 2 2 3 3 3" xfId="812"/>
    <cellStyle name="Normal 2 2 2 3 4" xfId="813"/>
    <cellStyle name="Normal 2 2 2 3 4 2" xfId="814"/>
    <cellStyle name="Normal 2 2 2 3 4 3" xfId="815"/>
    <cellStyle name="Normal 2 2 2 3 5" xfId="816"/>
    <cellStyle name="Normal 2 2 2 3 6" xfId="817"/>
    <cellStyle name="Normal 2 2 2 3 7" xfId="818"/>
    <cellStyle name="Normal 2 2 2 3 8" xfId="819"/>
    <cellStyle name="Normal 2 2 2 3 9" xfId="820"/>
    <cellStyle name="Normal 2 2 2 4" xfId="821"/>
    <cellStyle name="Normal 2 2 2 4 10" xfId="822"/>
    <cellStyle name="Normal 2 2 2 4 2" xfId="823"/>
    <cellStyle name="Normal 2 2 2 4 2 2" xfId="824"/>
    <cellStyle name="Normal 2 2 2 4 2 3" xfId="825"/>
    <cellStyle name="Normal 2 2 2 4 3" xfId="826"/>
    <cellStyle name="Normal 2 2 2 4 3 2" xfId="827"/>
    <cellStyle name="Normal 2 2 2 4 3 3" xfId="828"/>
    <cellStyle name="Normal 2 2 2 4 4" xfId="829"/>
    <cellStyle name="Normal 2 2 2 4 4 2" xfId="830"/>
    <cellStyle name="Normal 2 2 2 4 4 3" xfId="831"/>
    <cellStyle name="Normal 2 2 2 4 5" xfId="832"/>
    <cellStyle name="Normal 2 2 2 4 6" xfId="833"/>
    <cellStyle name="Normal 2 2 2 4 7" xfId="834"/>
    <cellStyle name="Normal 2 2 2 4 8" xfId="835"/>
    <cellStyle name="Normal 2 2 2 4 9" xfId="836"/>
    <cellStyle name="Normal 2 2 2 5" xfId="837"/>
    <cellStyle name="Normal 2 2 2 5 10" xfId="838"/>
    <cellStyle name="Normal 2 2 2 5 2" xfId="839"/>
    <cellStyle name="Normal 2 2 2 5 2 2" xfId="840"/>
    <cellStyle name="Normal 2 2 2 5 2 3" xfId="841"/>
    <cellStyle name="Normal 2 2 2 5 3" xfId="842"/>
    <cellStyle name="Normal 2 2 2 5 3 2" xfId="843"/>
    <cellStyle name="Normal 2 2 2 5 3 3" xfId="844"/>
    <cellStyle name="Normal 2 2 2 5 4" xfId="845"/>
    <cellStyle name="Normal 2 2 2 5 4 2" xfId="846"/>
    <cellStyle name="Normal 2 2 2 5 4 3" xfId="847"/>
    <cellStyle name="Normal 2 2 2 5 5" xfId="848"/>
    <cellStyle name="Normal 2 2 2 5 6" xfId="849"/>
    <cellStyle name="Normal 2 2 2 5 7" xfId="850"/>
    <cellStyle name="Normal 2 2 2 5 8" xfId="851"/>
    <cellStyle name="Normal 2 2 2 5 9" xfId="852"/>
    <cellStyle name="Normal 2 2 2 6" xfId="853"/>
    <cellStyle name="Normal 2 2 2 6 2" xfId="854"/>
    <cellStyle name="Normal 2 2 2 6 2 2" xfId="855"/>
    <cellStyle name="Normal 2 2 2 6 2 3" xfId="856"/>
    <cellStyle name="Normal 2 2 2 6 3" xfId="857"/>
    <cellStyle name="Normal 2 2 2 6 3 2" xfId="858"/>
    <cellStyle name="Normal 2 2 2 6 3 3" xfId="859"/>
    <cellStyle name="Normal 2 2 2 6 4" xfId="860"/>
    <cellStyle name="Normal 2 2 2 6 4 2" xfId="861"/>
    <cellStyle name="Normal 2 2 2 6 4 3" xfId="862"/>
    <cellStyle name="Normal 2 2 2 6 5" xfId="863"/>
    <cellStyle name="Normal 2 2 2 6 6" xfId="864"/>
    <cellStyle name="Normal 2 2 2 7" xfId="865"/>
    <cellStyle name="Normal 2 2 2 7 2" xfId="866"/>
    <cellStyle name="Normal 2 2 2 7 2 2" xfId="867"/>
    <cellStyle name="Normal 2 2 2 7 2 3" xfId="868"/>
    <cellStyle name="Normal 2 2 2 7 3" xfId="869"/>
    <cellStyle name="Normal 2 2 2 7 3 2" xfId="870"/>
    <cellStyle name="Normal 2 2 2 7 3 3" xfId="871"/>
    <cellStyle name="Normal 2 2 2 7 4" xfId="872"/>
    <cellStyle name="Normal 2 2 2 7 4 2" xfId="873"/>
    <cellStyle name="Normal 2 2 2 7 4 3" xfId="874"/>
    <cellStyle name="Normal 2 2 2 7 5" xfId="875"/>
    <cellStyle name="Normal 2 2 2 7 6" xfId="876"/>
    <cellStyle name="Normal 2 2 2 8" xfId="877"/>
    <cellStyle name="Normal 2 2 2 8 2" xfId="878"/>
    <cellStyle name="Normal 2 2 2 8 2 2" xfId="879"/>
    <cellStyle name="Normal 2 2 2 8 2 3" xfId="880"/>
    <cellStyle name="Normal 2 2 2 8 3" xfId="881"/>
    <cellStyle name="Normal 2 2 2 8 3 2" xfId="882"/>
    <cellStyle name="Normal 2 2 2 8 3 3" xfId="883"/>
    <cellStyle name="Normal 2 2 2 8 4" xfId="884"/>
    <cellStyle name="Normal 2 2 2 8 4 2" xfId="885"/>
    <cellStyle name="Normal 2 2 2 8 4 3" xfId="886"/>
    <cellStyle name="Normal 2 2 2 8 5" xfId="887"/>
    <cellStyle name="Normal 2 2 2 8 6" xfId="888"/>
    <cellStyle name="Normal 2 2 2 9" xfId="889"/>
    <cellStyle name="Normal 2 2 2 9 2" xfId="890"/>
    <cellStyle name="Normal 2 2 2 9 2 2" xfId="891"/>
    <cellStyle name="Normal 2 2 2 9 2 3" xfId="892"/>
    <cellStyle name="Normal 2 2 2 9 3" xfId="893"/>
    <cellStyle name="Normal 2 2 2 9 3 2" xfId="894"/>
    <cellStyle name="Normal 2 2 2 9 3 3" xfId="895"/>
    <cellStyle name="Normal 2 2 2 9 4" xfId="896"/>
    <cellStyle name="Normal 2 2 2 9 4 2" xfId="897"/>
    <cellStyle name="Normal 2 2 2 9 4 3" xfId="898"/>
    <cellStyle name="Normal 2 2 2 9 5" xfId="899"/>
    <cellStyle name="Normal 2 2 2 9 6" xfId="900"/>
    <cellStyle name="Normal 2 2 20" xfId="901"/>
    <cellStyle name="Normal 2 2 21" xfId="902"/>
    <cellStyle name="Normal 2 2 22" xfId="903"/>
    <cellStyle name="Normal 2 2 23" xfId="904"/>
    <cellStyle name="Normal 2 2 24" xfId="905"/>
    <cellStyle name="Normal 2 2 25" xfId="906"/>
    <cellStyle name="Normal 2 2 3" xfId="907"/>
    <cellStyle name="Normal 2 2 3 10" xfId="908"/>
    <cellStyle name="Normal 2 2 3 11" xfId="909"/>
    <cellStyle name="Normal 2 2 3 2" xfId="910"/>
    <cellStyle name="Normal 2 2 3 2 2" xfId="911"/>
    <cellStyle name="Normal 2 2 3 3" xfId="912"/>
    <cellStyle name="Normal 2 2 3 4" xfId="913"/>
    <cellStyle name="Normal 2 2 3 5" xfId="914"/>
    <cellStyle name="Normal 2 2 3 6" xfId="915"/>
    <cellStyle name="Normal 2 2 3 7" xfId="916"/>
    <cellStyle name="Normal 2 2 3 8" xfId="917"/>
    <cellStyle name="Normal 2 2 3 9" xfId="918"/>
    <cellStyle name="Normal 2 2 4" xfId="919"/>
    <cellStyle name="Normal 2 2 4 10" xfId="920"/>
    <cellStyle name="Normal 2 2 4 2" xfId="921"/>
    <cellStyle name="Normal 2 2 4 2 2" xfId="922"/>
    <cellStyle name="Normal 2 2 4 2 2 2" xfId="923"/>
    <cellStyle name="Normal 2 2 4 2 2 3" xfId="924"/>
    <cellStyle name="Normal 2 2 4 2 2 4" xfId="925"/>
    <cellStyle name="Normal 2 2 4 2 2 5" xfId="926"/>
    <cellStyle name="Normal 2 2 4 2 2 6" xfId="927"/>
    <cellStyle name="Normal 2 2 4 2 3" xfId="928"/>
    <cellStyle name="Normal 2 2 4 2 4" xfId="929"/>
    <cellStyle name="Normal 2 2 4 2 5" xfId="930"/>
    <cellStyle name="Normal 2 2 4 2 6" xfId="931"/>
    <cellStyle name="Normal 2 2 4 2 7" xfId="932"/>
    <cellStyle name="Normal 2 2 4 2 8" xfId="933"/>
    <cellStyle name="Normal 2 2 4 2 9" xfId="934"/>
    <cellStyle name="Normal 2 2 4 3" xfId="935"/>
    <cellStyle name="Normal 2 2 4 3 2" xfId="936"/>
    <cellStyle name="Normal 2 2 4 3 3" xfId="937"/>
    <cellStyle name="Normal 2 2 4 3 4" xfId="938"/>
    <cellStyle name="Normal 2 2 4 3 5" xfId="939"/>
    <cellStyle name="Normal 2 2 4 3 6" xfId="940"/>
    <cellStyle name="Normal 2 2 4 4" xfId="941"/>
    <cellStyle name="Normal 2 2 4 5" xfId="942"/>
    <cellStyle name="Normal 2 2 4 6" xfId="943"/>
    <cellStyle name="Normal 2 2 4 7" xfId="944"/>
    <cellStyle name="Normal 2 2 4 8" xfId="945"/>
    <cellStyle name="Normal 2 2 4 9" xfId="946"/>
    <cellStyle name="Normal 2 2 5" xfId="947"/>
    <cellStyle name="Normal 2 2 5 2" xfId="948"/>
    <cellStyle name="Normal 2 2 5 3" xfId="949"/>
    <cellStyle name="Normal 2 2 6" xfId="950"/>
    <cellStyle name="Normal 2 2 6 2" xfId="951"/>
    <cellStyle name="Normal 2 2 6 3" xfId="952"/>
    <cellStyle name="Normal 2 2 6 4" xfId="953"/>
    <cellStyle name="Normal 2 2 6 5" xfId="954"/>
    <cellStyle name="Normal 2 2 6 6" xfId="955"/>
    <cellStyle name="Normal 2 2 7" xfId="956"/>
    <cellStyle name="Normal 2 2 7 2" xfId="957"/>
    <cellStyle name="Normal 2 2 7 3" xfId="958"/>
    <cellStyle name="Normal 2 2 7 4" xfId="959"/>
    <cellStyle name="Normal 2 2 7 5" xfId="960"/>
    <cellStyle name="Normal 2 2 7 6" xfId="961"/>
    <cellStyle name="Normal 2 2 8" xfId="962"/>
    <cellStyle name="Normal 2 2 8 2" xfId="963"/>
    <cellStyle name="Normal 2 2 9" xfId="964"/>
    <cellStyle name="Normal 2 2 9 2" xfId="965"/>
    <cellStyle name="Normal 2 20" xfId="966"/>
    <cellStyle name="Normal 2 20 2" xfId="967"/>
    <cellStyle name="Normal 2 20 3" xfId="968"/>
    <cellStyle name="Normal 2 20 4" xfId="969"/>
    <cellStyle name="Normal 2 20 5" xfId="970"/>
    <cellStyle name="Normal 2 21" xfId="971"/>
    <cellStyle name="Normal 2 21 2" xfId="972"/>
    <cellStyle name="Normal 2 21 3" xfId="973"/>
    <cellStyle name="Normal 2 22" xfId="974"/>
    <cellStyle name="Normal 2 23" xfId="975"/>
    <cellStyle name="Normal 2 24" xfId="976"/>
    <cellStyle name="Normal 2 25" xfId="977"/>
    <cellStyle name="Normal 2 26" xfId="978"/>
    <cellStyle name="Normal 2 27" xfId="979"/>
    <cellStyle name="Normal 2 28" xfId="980"/>
    <cellStyle name="Normal 2 29" xfId="981"/>
    <cellStyle name="Normal 2 3" xfId="982"/>
    <cellStyle name="Normal 2 3 10" xfId="983"/>
    <cellStyle name="Normal 2 3 11" xfId="984"/>
    <cellStyle name="Normal 2 3 12" xfId="985"/>
    <cellStyle name="Normal 2 3 13" xfId="986"/>
    <cellStyle name="Normal 2 3 14" xfId="987"/>
    <cellStyle name="Normal 2 3 15" xfId="988"/>
    <cellStyle name="Normal 2 3 16" xfId="989"/>
    <cellStyle name="Normal 2 3 17" xfId="990"/>
    <cellStyle name="Normal 2 3 2" xfId="991"/>
    <cellStyle name="Normal 2 3 2 2" xfId="992"/>
    <cellStyle name="Normal 2 3 2 2 2" xfId="993"/>
    <cellStyle name="Normal 2 3 2 2 3" xfId="994"/>
    <cellStyle name="Normal 2 3 2 3" xfId="995"/>
    <cellStyle name="Normal 2 3 2 3 2" xfId="996"/>
    <cellStyle name="Normal 2 3 2 3 3" xfId="997"/>
    <cellStyle name="Normal 2 3 2 4" xfId="998"/>
    <cellStyle name="Normal 2 3 2 4 2" xfId="999"/>
    <cellStyle name="Normal 2 3 2 4 3" xfId="1000"/>
    <cellStyle name="Normal 2 3 2 5" xfId="1001"/>
    <cellStyle name="Normal 2 3 2 6" xfId="1002"/>
    <cellStyle name="Normal 2 3 3" xfId="1003"/>
    <cellStyle name="Normal 2 3 3 10" xfId="1004"/>
    <cellStyle name="Normal 2 3 3 2" xfId="1005"/>
    <cellStyle name="Normal 2 3 3 2 2" xfId="1006"/>
    <cellStyle name="Normal 2 3 3 2 3" xfId="1007"/>
    <cellStyle name="Normal 2 3 3 3" xfId="1008"/>
    <cellStyle name="Normal 2 3 3 3 2" xfId="1009"/>
    <cellStyle name="Normal 2 3 3 3 3" xfId="1010"/>
    <cellStyle name="Normal 2 3 3 4" xfId="1011"/>
    <cellStyle name="Normal 2 3 3 4 2" xfId="1012"/>
    <cellStyle name="Normal 2 3 3 4 3" xfId="1013"/>
    <cellStyle name="Normal 2 3 3 5" xfId="1014"/>
    <cellStyle name="Normal 2 3 3 6" xfId="1015"/>
    <cellStyle name="Normal 2 3 3 7" xfId="1016"/>
    <cellStyle name="Normal 2 3 3 8" xfId="1017"/>
    <cellStyle name="Normal 2 3 3 9" xfId="1018"/>
    <cellStyle name="Normal 2 3 4" xfId="1019"/>
    <cellStyle name="Normal 2 3 4 10" xfId="1020"/>
    <cellStyle name="Normal 2 3 4 2" xfId="1021"/>
    <cellStyle name="Normal 2 3 4 2 2" xfId="1022"/>
    <cellStyle name="Normal 2 3 4 2 3" xfId="1023"/>
    <cellStyle name="Normal 2 3 4 3" xfId="1024"/>
    <cellStyle name="Normal 2 3 4 3 2" xfId="1025"/>
    <cellStyle name="Normal 2 3 4 3 3" xfId="1026"/>
    <cellStyle name="Normal 2 3 4 4" xfId="1027"/>
    <cellStyle name="Normal 2 3 4 4 2" xfId="1028"/>
    <cellStyle name="Normal 2 3 4 4 3" xfId="1029"/>
    <cellStyle name="Normal 2 3 4 5" xfId="1030"/>
    <cellStyle name="Normal 2 3 4 6" xfId="1031"/>
    <cellStyle name="Normal 2 3 4 7" xfId="1032"/>
    <cellStyle name="Normal 2 3 4 8" xfId="1033"/>
    <cellStyle name="Normal 2 3 4 9" xfId="1034"/>
    <cellStyle name="Normal 2 3 5" xfId="1035"/>
    <cellStyle name="Normal 2 3 5 2" xfId="1036"/>
    <cellStyle name="Normal 2 3 5 2 2" xfId="1037"/>
    <cellStyle name="Normal 2 3 5 2 3" xfId="1038"/>
    <cellStyle name="Normal 2 3 5 3" xfId="1039"/>
    <cellStyle name="Normal 2 3 5 3 2" xfId="1040"/>
    <cellStyle name="Normal 2 3 5 3 3" xfId="1041"/>
    <cellStyle name="Normal 2 3 5 4" xfId="1042"/>
    <cellStyle name="Normal 2 3 5 4 2" xfId="1043"/>
    <cellStyle name="Normal 2 3 5 4 3" xfId="1044"/>
    <cellStyle name="Normal 2 3 5 5" xfId="1045"/>
    <cellStyle name="Normal 2 3 5 6" xfId="1046"/>
    <cellStyle name="Normal 2 3 6" xfId="1047"/>
    <cellStyle name="Normal 2 3 6 2" xfId="1048"/>
    <cellStyle name="Normal 2 3 6 2 2" xfId="1049"/>
    <cellStyle name="Normal 2 3 6 2 3" xfId="1050"/>
    <cellStyle name="Normal 2 3 6 3" xfId="1051"/>
    <cellStyle name="Normal 2 3 6 3 2" xfId="1052"/>
    <cellStyle name="Normal 2 3 6 3 3" xfId="1053"/>
    <cellStyle name="Normal 2 3 6 4" xfId="1054"/>
    <cellStyle name="Normal 2 3 6 4 2" xfId="1055"/>
    <cellStyle name="Normal 2 3 6 4 3" xfId="1056"/>
    <cellStyle name="Normal 2 3 6 5" xfId="1057"/>
    <cellStyle name="Normal 2 3 6 6" xfId="1058"/>
    <cellStyle name="Normal 2 3 7" xfId="1059"/>
    <cellStyle name="Normal 2 3 8" xfId="1060"/>
    <cellStyle name="Normal 2 3 9" xfId="1061"/>
    <cellStyle name="Normal 2 30" xfId="1062"/>
    <cellStyle name="Normal 2 31" xfId="1063"/>
    <cellStyle name="Normal 2 32" xfId="1064"/>
    <cellStyle name="Normal 2 33" xfId="1065"/>
    <cellStyle name="Normal 2 34" xfId="1066"/>
    <cellStyle name="Normal 2 35" xfId="1067"/>
    <cellStyle name="Normal 2 36" xfId="1068"/>
    <cellStyle name="Normal 2 37" xfId="1069"/>
    <cellStyle name="Normal 2 38" xfId="1070"/>
    <cellStyle name="Normal 2 39" xfId="1071"/>
    <cellStyle name="Normal 2 4" xfId="1072"/>
    <cellStyle name="Normal 2 4 2" xfId="1073"/>
    <cellStyle name="Normal 2 4 2 2" xfId="1074"/>
    <cellStyle name="Normal 2 4 2 2 2" xfId="1075"/>
    <cellStyle name="Normal 2 4 2 2 3" xfId="1076"/>
    <cellStyle name="Normal 2 4 2 3" xfId="1077"/>
    <cellStyle name="Normal 2 4 2 3 2" xfId="1078"/>
    <cellStyle name="Normal 2 4 2 3 3" xfId="1079"/>
    <cellStyle name="Normal 2 4 2 4" xfId="1080"/>
    <cellStyle name="Normal 2 4 2 4 2" xfId="1081"/>
    <cellStyle name="Normal 2 4 2 4 3" xfId="1082"/>
    <cellStyle name="Normal 2 4 2 5" xfId="1083"/>
    <cellStyle name="Normal 2 4 2 6" xfId="1084"/>
    <cellStyle name="Normal 2 4 3" xfId="1085"/>
    <cellStyle name="Normal 2 4 3 2" xfId="1086"/>
    <cellStyle name="Normal 2 4 3 2 2" xfId="1087"/>
    <cellStyle name="Normal 2 4 3 2 3" xfId="1088"/>
    <cellStyle name="Normal 2 4 3 3" xfId="1089"/>
    <cellStyle name="Normal 2 4 3 3 2" xfId="1090"/>
    <cellStyle name="Normal 2 4 3 3 3" xfId="1091"/>
    <cellStyle name="Normal 2 4 3 4" xfId="1092"/>
    <cellStyle name="Normal 2 4 3 4 2" xfId="1093"/>
    <cellStyle name="Normal 2 4 3 4 3" xfId="1094"/>
    <cellStyle name="Normal 2 4 3 5" xfId="1095"/>
    <cellStyle name="Normal 2 4 3 6" xfId="1096"/>
    <cellStyle name="Normal 2 4 4" xfId="1097"/>
    <cellStyle name="Normal 2 4 4 2" xfId="1098"/>
    <cellStyle name="Normal 2 4 4 3" xfId="1099"/>
    <cellStyle name="Normal 2 4 5" xfId="1100"/>
    <cellStyle name="Normal 2 4 5 2" xfId="1101"/>
    <cellStyle name="Normal 2 4 5 3" xfId="1102"/>
    <cellStyle name="Normal 2 4 6" xfId="1103"/>
    <cellStyle name="Normal 2 4 6 2" xfId="1104"/>
    <cellStyle name="Normal 2 4 6 3" xfId="1105"/>
    <cellStyle name="Normal 2 4 7" xfId="1106"/>
    <cellStyle name="Normal 2 4 8" xfId="1107"/>
    <cellStyle name="Normal 2 4 9" xfId="1108"/>
    <cellStyle name="Normal 2 40" xfId="1109"/>
    <cellStyle name="Normal 2 40 2" xfId="1110"/>
    <cellStyle name="Normal 2 41" xfId="1111"/>
    <cellStyle name="Normal 2 42" xfId="1112"/>
    <cellStyle name="Normal 2 43" xfId="1113"/>
    <cellStyle name="Normal 2 44" xfId="1114"/>
    <cellStyle name="Normal 2 45" xfId="1115"/>
    <cellStyle name="Normal 2 46" xfId="1116"/>
    <cellStyle name="Normal 2 46 2" xfId="1117"/>
    <cellStyle name="Normal 2 46 3" xfId="1118"/>
    <cellStyle name="Normal 2 5" xfId="1119"/>
    <cellStyle name="Normal 2 5 2" xfId="1120"/>
    <cellStyle name="Normal 2 5 2 2" xfId="1121"/>
    <cellStyle name="Normal 2 5 2 2 2" xfId="1122"/>
    <cellStyle name="Normal 2 5 2 2 3" xfId="1123"/>
    <cellStyle name="Normal 2 5 2 3" xfId="1124"/>
    <cellStyle name="Normal 2 5 2 3 2" xfId="1125"/>
    <cellStyle name="Normal 2 5 2 3 3" xfId="1126"/>
    <cellStyle name="Normal 2 5 2 4" xfId="1127"/>
    <cellStyle name="Normal 2 5 2 4 2" xfId="1128"/>
    <cellStyle name="Normal 2 5 2 4 3" xfId="1129"/>
    <cellStyle name="Normal 2 5 2 5" xfId="1130"/>
    <cellStyle name="Normal 2 5 2 6" xfId="1131"/>
    <cellStyle name="Normal 2 5 3" xfId="1132"/>
    <cellStyle name="Normal 2 5 3 2" xfId="1133"/>
    <cellStyle name="Normal 2 5 3 2 2" xfId="1134"/>
    <cellStyle name="Normal 2 5 3 2 3" xfId="1135"/>
    <cellStyle name="Normal 2 5 3 3" xfId="1136"/>
    <cellStyle name="Normal 2 5 3 3 2" xfId="1137"/>
    <cellStyle name="Normal 2 5 3 3 3" xfId="1138"/>
    <cellStyle name="Normal 2 5 3 4" xfId="1139"/>
    <cellStyle name="Normal 2 5 3 4 2" xfId="1140"/>
    <cellStyle name="Normal 2 5 3 4 3" xfId="1141"/>
    <cellStyle name="Normal 2 5 3 5" xfId="1142"/>
    <cellStyle name="Normal 2 5 3 6" xfId="1143"/>
    <cellStyle name="Normal 2 5 4" xfId="1144"/>
    <cellStyle name="Normal 2 5 4 2" xfId="1145"/>
    <cellStyle name="Normal 2 5 4 3" xfId="1146"/>
    <cellStyle name="Normal 2 5 5" xfId="1147"/>
    <cellStyle name="Normal 2 5 5 2" xfId="1148"/>
    <cellStyle name="Normal 2 5 5 3" xfId="1149"/>
    <cellStyle name="Normal 2 5 6" xfId="1150"/>
    <cellStyle name="Normal 2 5 6 2" xfId="1151"/>
    <cellStyle name="Normal 2 5 6 3" xfId="1152"/>
    <cellStyle name="Normal 2 5 7" xfId="1153"/>
    <cellStyle name="Normal 2 5 8" xfId="1154"/>
    <cellStyle name="Normal 2 5 9" xfId="1155"/>
    <cellStyle name="Normal 2 6" xfId="1156"/>
    <cellStyle name="Normal 2 6 2" xfId="1157"/>
    <cellStyle name="Normal 2 6 2 2" xfId="1158"/>
    <cellStyle name="Normal 2 6 3" xfId="1159"/>
    <cellStyle name="Normal 2 6 3 2" xfId="1160"/>
    <cellStyle name="Normal 2 6 3 3" xfId="1161"/>
    <cellStyle name="Normal 2 6 3 4" xfId="1162"/>
    <cellStyle name="Normal 2 6 3 5" xfId="1163"/>
    <cellStyle name="Normal 2 6 3 6" xfId="1164"/>
    <cellStyle name="Normal 2 6 4" xfId="1165"/>
    <cellStyle name="Normal 2 7" xfId="1166"/>
    <cellStyle name="Normal 2 7 2" xfId="1167"/>
    <cellStyle name="Normal 2 7 3" xfId="1168"/>
    <cellStyle name="Normal 2 7 4" xfId="1169"/>
    <cellStyle name="Normal 2 7 5" xfId="1170"/>
    <cellStyle name="Normal 2 7 6" xfId="1171"/>
    <cellStyle name="Normal 2 7 7" xfId="1172"/>
    <cellStyle name="Normal 2 8" xfId="1173"/>
    <cellStyle name="Normal 2 8 2" xfId="1174"/>
    <cellStyle name="Normal 2 8 3" xfId="1175"/>
    <cellStyle name="Normal 2 8 4" xfId="1176"/>
    <cellStyle name="Normal 2 8 5" xfId="1177"/>
    <cellStyle name="Normal 2 8 6" xfId="1178"/>
    <cellStyle name="Normal 2 9" xfId="1179"/>
    <cellStyle name="Normal 2 9 2" xfId="1180"/>
    <cellStyle name="Normal 2 9 3" xfId="1181"/>
    <cellStyle name="Normal 2 9 4" xfId="1182"/>
    <cellStyle name="Normal 2 9 5" xfId="1183"/>
    <cellStyle name="Normal 2 9 6" xfId="1184"/>
    <cellStyle name="Normal 20" xfId="1185"/>
    <cellStyle name="Normal 20 2" xfId="1186"/>
    <cellStyle name="Normal 20 3" xfId="1187"/>
    <cellStyle name="Normal 20 4" xfId="1188"/>
    <cellStyle name="Normal 20 5" xfId="1189"/>
    <cellStyle name="Normal 20 6" xfId="1190"/>
    <cellStyle name="Normal 20 7" xfId="1191"/>
    <cellStyle name="Normal 21" xfId="1192"/>
    <cellStyle name="Normal 21 2" xfId="1193"/>
    <cellStyle name="Normal 21 3" xfId="1194"/>
    <cellStyle name="Normal 21 4" xfId="1195"/>
    <cellStyle name="Normal 21 5" xfId="1196"/>
    <cellStyle name="Normal 21 6" xfId="1197"/>
    <cellStyle name="Normal 21 7" xfId="1198"/>
    <cellStyle name="Normal 22" xfId="1199"/>
    <cellStyle name="Normal 23" xfId="1200"/>
    <cellStyle name="Normal 24" xfId="1201"/>
    <cellStyle name="Normal 24 2" xfId="1202"/>
    <cellStyle name="Normal 25" xfId="1203"/>
    <cellStyle name="Normal 25 2" xfId="1204"/>
    <cellStyle name="Normal 25 2 2" xfId="1205"/>
    <cellStyle name="Normal 25 3" xfId="1206"/>
    <cellStyle name="Normal 26" xfId="1207"/>
    <cellStyle name="Normal 26 2" xfId="1208"/>
    <cellStyle name="Normal 27" xfId="1209"/>
    <cellStyle name="Normal 27 2" xfId="1210"/>
    <cellStyle name="Normal 28" xfId="1211"/>
    <cellStyle name="Normal 28 2" xfId="1212"/>
    <cellStyle name="Normal 28 3" xfId="1213"/>
    <cellStyle name="Normal 29" xfId="1214"/>
    <cellStyle name="Normal 3" xfId="1215"/>
    <cellStyle name="Normal 3 10" xfId="1216"/>
    <cellStyle name="Normal 3 11" xfId="1217"/>
    <cellStyle name="Normal 3 12" xfId="1218"/>
    <cellStyle name="Normal 3 2" xfId="1219"/>
    <cellStyle name="Normal 3 2 10" xfId="1220"/>
    <cellStyle name="Normal 3 2 11" xfId="1221"/>
    <cellStyle name="Normal 3 2 12" xfId="1222"/>
    <cellStyle name="Normal 3 2 12 2" xfId="1223"/>
    <cellStyle name="Normal 3 2 13" xfId="1224"/>
    <cellStyle name="Normal 3 2 14" xfId="1225"/>
    <cellStyle name="Normal 3 2 2" xfId="1226"/>
    <cellStyle name="Normal 3 2 2 10" xfId="1227"/>
    <cellStyle name="Normal 3 2 2 2" xfId="1228"/>
    <cellStyle name="Normal 3 2 2 3" xfId="1229"/>
    <cellStyle name="Normal 3 2 2 4" xfId="1230"/>
    <cellStyle name="Normal 3 2 2 5" xfId="1231"/>
    <cellStyle name="Normal 3 2 2 6" xfId="1232"/>
    <cellStyle name="Normal 3 2 2 7" xfId="1233"/>
    <cellStyle name="Normal 3 2 2 8" xfId="1234"/>
    <cellStyle name="Normal 3 2 2 9" xfId="1235"/>
    <cellStyle name="Normal 3 2 3" xfId="1236"/>
    <cellStyle name="Normal 3 2 3 2" xfId="1237"/>
    <cellStyle name="Normal 3 2 4" xfId="1238"/>
    <cellStyle name="Normal 3 2 5" xfId="1239"/>
    <cellStyle name="Normal 3 2 6" xfId="1240"/>
    <cellStyle name="Normal 3 2 7" xfId="1241"/>
    <cellStyle name="Normal 3 2 8" xfId="1242"/>
    <cellStyle name="Normal 3 2 9" xfId="1243"/>
    <cellStyle name="Normal 3 3" xfId="1244"/>
    <cellStyle name="Normal 3 3 2" xfId="1245"/>
    <cellStyle name="Normal 3 3 2 2" xfId="1246"/>
    <cellStyle name="Normal 3 3 3" xfId="1247"/>
    <cellStyle name="Normal 3 3 4" xfId="1248"/>
    <cellStyle name="Normal 3 4" xfId="1249"/>
    <cellStyle name="Normal 3 4 2" xfId="1250"/>
    <cellStyle name="Normal 3 4 2 2" xfId="1251"/>
    <cellStyle name="Normal 3 4 3" xfId="1252"/>
    <cellStyle name="Normal 3 4 4" xfId="1253"/>
    <cellStyle name="Normal 3 5" xfId="1254"/>
    <cellStyle name="Normal 3 6" xfId="1255"/>
    <cellStyle name="Normal 3 7" xfId="1256"/>
    <cellStyle name="Normal 3 8" xfId="1257"/>
    <cellStyle name="Normal 3 9" xfId="1258"/>
    <cellStyle name="Normal 30" xfId="1259"/>
    <cellStyle name="Normal 30 2" xfId="1260"/>
    <cellStyle name="Normal 31" xfId="1261"/>
    <cellStyle name="Normal 31 2" xfId="1262"/>
    <cellStyle name="Normal 32" xfId="1263"/>
    <cellStyle name="Normal 32 2" xfId="1264"/>
    <cellStyle name="Normal 33" xfId="1265"/>
    <cellStyle name="Normal 34" xfId="1266"/>
    <cellStyle name="Normal 35" xfId="1267"/>
    <cellStyle name="Normal 36" xfId="1268"/>
    <cellStyle name="Normal 37" xfId="1269"/>
    <cellStyle name="Normal 38" xfId="1270"/>
    <cellStyle name="Normal 39" xfId="1271"/>
    <cellStyle name="Normal 4" xfId="1272"/>
    <cellStyle name="Normal 4 10" xfId="1273"/>
    <cellStyle name="Normal 4 11" xfId="1274"/>
    <cellStyle name="Normal 4 12" xfId="1275"/>
    <cellStyle name="Normal 4 13" xfId="1276"/>
    <cellStyle name="Normal 4 14" xfId="1277"/>
    <cellStyle name="Normal 4 15" xfId="1278"/>
    <cellStyle name="Normal 4 16" xfId="1279"/>
    <cellStyle name="Normal 4 2" xfId="1280"/>
    <cellStyle name="Normal 4 2 10" xfId="1281"/>
    <cellStyle name="Normal 4 2 11" xfId="1282"/>
    <cellStyle name="Normal 4 2 2" xfId="1283"/>
    <cellStyle name="Normal 4 2 3" xfId="1284"/>
    <cellStyle name="Normal 4 2 4" xfId="1285"/>
    <cellStyle name="Normal 4 2 5" xfId="1286"/>
    <cellStyle name="Normal 4 2 6" xfId="1287"/>
    <cellStyle name="Normal 4 2 7" xfId="1288"/>
    <cellStyle name="Normal 4 2 8" xfId="1289"/>
    <cellStyle name="Normal 4 2 9" xfId="1290"/>
    <cellStyle name="Normal 4 3" xfId="1291"/>
    <cellStyle name="Normal 4 3 2" xfId="1292"/>
    <cellStyle name="Normal 4 3 3" xfId="1293"/>
    <cellStyle name="Normal 4 3 4" xfId="1294"/>
    <cellStyle name="Normal 4 4" xfId="1295"/>
    <cellStyle name="Normal 4 5" xfId="1296"/>
    <cellStyle name="Normal 4 6" xfId="1297"/>
    <cellStyle name="Normal 4 7" xfId="1298"/>
    <cellStyle name="Normal 4 8" xfId="1299"/>
    <cellStyle name="Normal 4 9" xfId="1300"/>
    <cellStyle name="Normal 40" xfId="1301"/>
    <cellStyle name="Normal 40 2" xfId="1302"/>
    <cellStyle name="Normal 41" xfId="1303"/>
    <cellStyle name="Normal 42" xfId="1304"/>
    <cellStyle name="Normal 43" xfId="1305"/>
    <cellStyle name="Normal 44" xfId="1306"/>
    <cellStyle name="Normal 45" xfId="1307"/>
    <cellStyle name="Normal 46" xfId="1308"/>
    <cellStyle name="Normal 47" xfId="1309"/>
    <cellStyle name="Normal 48" xfId="1310"/>
    <cellStyle name="Normal 49" xfId="1311"/>
    <cellStyle name="Normal 5" xfId="1312"/>
    <cellStyle name="Normal 5 10" xfId="1313"/>
    <cellStyle name="Normal 5 11" xfId="1314"/>
    <cellStyle name="Normal 5 12" xfId="1315"/>
    <cellStyle name="Normal 5 13" xfId="1316"/>
    <cellStyle name="Normal 5 14" xfId="1317"/>
    <cellStyle name="Normal 5 15" xfId="1318"/>
    <cellStyle name="Normal 5 16" xfId="1319"/>
    <cellStyle name="Normal 5 17" xfId="1320"/>
    <cellStyle name="Normal 5 18" xfId="1321"/>
    <cellStyle name="Normal 5 19" xfId="1322"/>
    <cellStyle name="Normal 5 2" xfId="1323"/>
    <cellStyle name="Normal 5 2 10" xfId="1324"/>
    <cellStyle name="Normal 5 2 11" xfId="1325"/>
    <cellStyle name="Normal 5 2 2" xfId="1326"/>
    <cellStyle name="Normal 5 2 3" xfId="1327"/>
    <cellStyle name="Normal 5 2 4" xfId="1328"/>
    <cellStyle name="Normal 5 2 5" xfId="1329"/>
    <cellStyle name="Normal 5 2 6" xfId="1330"/>
    <cellStyle name="Normal 5 2 7" xfId="1331"/>
    <cellStyle name="Normal 5 2 8" xfId="1332"/>
    <cellStyle name="Normal 5 2 9" xfId="1333"/>
    <cellStyle name="Normal 5 3" xfId="1334"/>
    <cellStyle name="Normal 5 4" xfId="1335"/>
    <cellStyle name="Normal 5 5" xfId="1336"/>
    <cellStyle name="Normal 5 6" xfId="1337"/>
    <cellStyle name="Normal 5 7" xfId="1338"/>
    <cellStyle name="Normal 5 8" xfId="1339"/>
    <cellStyle name="Normal 5 9" xfId="1340"/>
    <cellStyle name="Normal 50" xfId="1341"/>
    <cellStyle name="Normal 51" xfId="1342"/>
    <cellStyle name="Normal 52" xfId="1343"/>
    <cellStyle name="Normal 52 2" xfId="1344"/>
    <cellStyle name="Normal 53" xfId="1345"/>
    <cellStyle name="Normal 54" xfId="1346"/>
    <cellStyle name="Normal 55" xfId="1347"/>
    <cellStyle name="Normal 56" xfId="1348"/>
    <cellStyle name="Normal 56 2" xfId="1349"/>
    <cellStyle name="Normal 57" xfId="1350"/>
    <cellStyle name="Normal 57 2" xfId="1351"/>
    <cellStyle name="Normal 57 3" xfId="1352"/>
    <cellStyle name="Normal 58" xfId="1353"/>
    <cellStyle name="Normal 58 2" xfId="1354"/>
    <cellStyle name="Normal 59" xfId="1355"/>
    <cellStyle name="Normal 59 2" xfId="1356"/>
    <cellStyle name="Normal 6" xfId="1357"/>
    <cellStyle name="Normal 6 10" xfId="1358"/>
    <cellStyle name="Normal 6 10 2" xfId="1359"/>
    <cellStyle name="Normal 6 11" xfId="1360"/>
    <cellStyle name="Normal 6 12" xfId="1361"/>
    <cellStyle name="Normal 6 2" xfId="1362"/>
    <cellStyle name="Normal 6 2 2" xfId="1363"/>
    <cellStyle name="Normal 6 2 2 2" xfId="1364"/>
    <cellStyle name="Normal 6 2 2 2 2" xfId="1365"/>
    <cellStyle name="Normal 6 2 2 2 3" xfId="1366"/>
    <cellStyle name="Normal 6 2 2 3" xfId="1367"/>
    <cellStyle name="Normal 6 2 2 3 2" xfId="1368"/>
    <cellStyle name="Normal 6 2 2 3 3" xfId="1369"/>
    <cellStyle name="Normal 6 2 2 4" xfId="1370"/>
    <cellStyle name="Normal 6 2 2 4 2" xfId="1371"/>
    <cellStyle name="Normal 6 2 2 4 3" xfId="1372"/>
    <cellStyle name="Normal 6 2 2 5" xfId="1373"/>
    <cellStyle name="Normal 6 2 2 6" xfId="1374"/>
    <cellStyle name="Normal 6 2 3" xfId="1375"/>
    <cellStyle name="Normal 6 2 3 2" xfId="1376"/>
    <cellStyle name="Normal 6 2 3 2 2" xfId="1377"/>
    <cellStyle name="Normal 6 2 3 2 3" xfId="1378"/>
    <cellStyle name="Normal 6 2 3 3" xfId="1379"/>
    <cellStyle name="Normal 6 2 3 3 2" xfId="1380"/>
    <cellStyle name="Normal 6 2 3 3 3" xfId="1381"/>
    <cellStyle name="Normal 6 2 3 4" xfId="1382"/>
    <cellStyle name="Normal 6 2 3 4 2" xfId="1383"/>
    <cellStyle name="Normal 6 2 3 4 3" xfId="1384"/>
    <cellStyle name="Normal 6 2 3 5" xfId="1385"/>
    <cellStyle name="Normal 6 2 3 6" xfId="1386"/>
    <cellStyle name="Normal 6 2 4" xfId="1387"/>
    <cellStyle name="Normal 6 2 4 2" xfId="1388"/>
    <cellStyle name="Normal 6 2 4 3" xfId="1389"/>
    <cellStyle name="Normal 6 2 5" xfId="1390"/>
    <cellStyle name="Normal 6 2 5 2" xfId="1391"/>
    <cellStyle name="Normal 6 2 5 3" xfId="1392"/>
    <cellStyle name="Normal 6 2 6" xfId="1393"/>
    <cellStyle name="Normal 6 2 6 2" xfId="1394"/>
    <cellStyle name="Normal 6 2 6 3" xfId="1395"/>
    <cellStyle name="Normal 6 2 7" xfId="1396"/>
    <cellStyle name="Normal 6 2 8" xfId="1397"/>
    <cellStyle name="Normal 6 2 9" xfId="1398"/>
    <cellStyle name="Normal 6 3" xfId="1399"/>
    <cellStyle name="Normal 6 3 2" xfId="1400"/>
    <cellStyle name="Normal 6 3 2 2" xfId="1401"/>
    <cellStyle name="Normal 6 3 2 3" xfId="1402"/>
    <cellStyle name="Normal 6 3 3" xfId="1403"/>
    <cellStyle name="Normal 6 3 3 2" xfId="1404"/>
    <cellStyle name="Normal 6 3 3 3" xfId="1405"/>
    <cellStyle name="Normal 6 3 4" xfId="1406"/>
    <cellStyle name="Normal 6 3 4 2" xfId="1407"/>
    <cellStyle name="Normal 6 3 4 3" xfId="1408"/>
    <cellStyle name="Normal 6 3 5" xfId="1409"/>
    <cellStyle name="Normal 6 3 6" xfId="1410"/>
    <cellStyle name="Normal 6 4" xfId="1411"/>
    <cellStyle name="Normal 6 4 2" xfId="1412"/>
    <cellStyle name="Normal 6 4 2 2" xfId="1413"/>
    <cellStyle name="Normal 6 4 2 3" xfId="1414"/>
    <cellStyle name="Normal 6 4 3" xfId="1415"/>
    <cellStyle name="Normal 6 4 3 2" xfId="1416"/>
    <cellStyle name="Normal 6 4 3 3" xfId="1417"/>
    <cellStyle name="Normal 6 4 4" xfId="1418"/>
    <cellStyle name="Normal 6 4 4 2" xfId="1419"/>
    <cellStyle name="Normal 6 4 4 3" xfId="1420"/>
    <cellStyle name="Normal 6 4 5" xfId="1421"/>
    <cellStyle name="Normal 6 4 6" xfId="1422"/>
    <cellStyle name="Normal 6 5" xfId="1423"/>
    <cellStyle name="Normal 6 5 2" xfId="1424"/>
    <cellStyle name="Normal 6 5 3" xfId="1425"/>
    <cellStyle name="Normal 6 6" xfId="1426"/>
    <cellStyle name="Normal 6 6 2" xfId="1427"/>
    <cellStyle name="Normal 6 6 3" xfId="1428"/>
    <cellStyle name="Normal 6 7" xfId="1429"/>
    <cellStyle name="Normal 6 7 2" xfId="1430"/>
    <cellStyle name="Normal 6 7 3" xfId="1431"/>
    <cellStyle name="Normal 6 8" xfId="1432"/>
    <cellStyle name="Normal 6 9" xfId="1433"/>
    <cellStyle name="Normal 60" xfId="1434"/>
    <cellStyle name="Normal 60 2" xfId="1435"/>
    <cellStyle name="Normal 61" xfId="1436"/>
    <cellStyle name="Normal 61 2" xfId="1437"/>
    <cellStyle name="Normal 61 2 2" xfId="1438"/>
    <cellStyle name="Normal 61 3" xfId="1439"/>
    <cellStyle name="Normal 61 4" xfId="1440"/>
    <cellStyle name="Normal 62" xfId="1441"/>
    <cellStyle name="Normal 62 2" xfId="1442"/>
    <cellStyle name="Normal 63" xfId="1443"/>
    <cellStyle name="Normal 64" xfId="1444"/>
    <cellStyle name="Normal 64 2" xfId="1445"/>
    <cellStyle name="Normal 65" xfId="1446"/>
    <cellStyle name="Normal 66" xfId="1447"/>
    <cellStyle name="Normal 66 2" xfId="1448"/>
    <cellStyle name="Normal 67" xfId="1449"/>
    <cellStyle name="Normal 67 2" xfId="1450"/>
    <cellStyle name="Normal 68" xfId="1451"/>
    <cellStyle name="Normal 69" xfId="1452"/>
    <cellStyle name="Normal 7" xfId="1453"/>
    <cellStyle name="Normal 7 10" xfId="1454"/>
    <cellStyle name="Normal 7 11" xfId="1455"/>
    <cellStyle name="Normal 7 12" xfId="1456"/>
    <cellStyle name="Normal 7 13" xfId="1457"/>
    <cellStyle name="Normal 7 2" xfId="1458"/>
    <cellStyle name="Normal 7 2 10" xfId="1459"/>
    <cellStyle name="Normal 7 2 11" xfId="1460"/>
    <cellStyle name="Normal 7 2 2" xfId="1461"/>
    <cellStyle name="Normal 7 2 3" xfId="1462"/>
    <cellStyle name="Normal 7 2 4" xfId="1463"/>
    <cellStyle name="Normal 7 2 5" xfId="1464"/>
    <cellStyle name="Normal 7 2 6" xfId="1465"/>
    <cellStyle name="Normal 7 2 7" xfId="1466"/>
    <cellStyle name="Normal 7 2 8" xfId="1467"/>
    <cellStyle name="Normal 7 2 9" xfId="1468"/>
    <cellStyle name="Normal 7 3" xfId="1469"/>
    <cellStyle name="Normal 7 4" xfId="1470"/>
    <cellStyle name="Normal 7 5" xfId="1471"/>
    <cellStyle name="Normal 7 6" xfId="1472"/>
    <cellStyle name="Normal 7 7" xfId="1473"/>
    <cellStyle name="Normal 7 8" xfId="1474"/>
    <cellStyle name="Normal 7 9" xfId="1475"/>
    <cellStyle name="Normal 8" xfId="1476"/>
    <cellStyle name="Normal 8 2" xfId="1477"/>
    <cellStyle name="Normal 8 2 2" xfId="1478"/>
    <cellStyle name="Normal 8 2 2 2" xfId="1479"/>
    <cellStyle name="Normal 8 2 2 2 2" xfId="1480"/>
    <cellStyle name="Normal 8 2 2 2 3" xfId="1481"/>
    <cellStyle name="Normal 8 2 2 3" xfId="1482"/>
    <cellStyle name="Normal 8 2 2 3 2" xfId="1483"/>
    <cellStyle name="Normal 8 2 2 3 3" xfId="1484"/>
    <cellStyle name="Normal 8 2 2 4" xfId="1485"/>
    <cellStyle name="Normal 8 2 2 4 2" xfId="1486"/>
    <cellStyle name="Normal 8 2 2 4 3" xfId="1487"/>
    <cellStyle name="Normal 8 2 2 5" xfId="1488"/>
    <cellStyle name="Normal 8 2 2 6" xfId="1489"/>
    <cellStyle name="Normal 8 2 3" xfId="1490"/>
    <cellStyle name="Normal 8 2 3 2" xfId="1491"/>
    <cellStyle name="Normal 8 2 3 2 2" xfId="1492"/>
    <cellStyle name="Normal 8 2 3 2 3" xfId="1493"/>
    <cellStyle name="Normal 8 2 3 3" xfId="1494"/>
    <cellStyle name="Normal 8 2 3 3 2" xfId="1495"/>
    <cellStyle name="Normal 8 2 3 3 3" xfId="1496"/>
    <cellStyle name="Normal 8 2 3 4" xfId="1497"/>
    <cellStyle name="Normal 8 2 3 4 2" xfId="1498"/>
    <cellStyle name="Normal 8 2 3 4 3" xfId="1499"/>
    <cellStyle name="Normal 8 2 3 5" xfId="1500"/>
    <cellStyle name="Normal 8 2 3 6" xfId="1501"/>
    <cellStyle name="Normal 8 2 4" xfId="1502"/>
    <cellStyle name="Normal 8 2 4 2" xfId="1503"/>
    <cellStyle name="Normal 8 2 4 3" xfId="1504"/>
    <cellStyle name="Normal 8 2 5" xfId="1505"/>
    <cellStyle name="Normal 8 2 5 2" xfId="1506"/>
    <cellStyle name="Normal 8 2 5 3" xfId="1507"/>
    <cellStyle name="Normal 8 2 6" xfId="1508"/>
    <cellStyle name="Normal 8 2 6 2" xfId="1509"/>
    <cellStyle name="Normal 8 2 6 3" xfId="1510"/>
    <cellStyle name="Normal 8 2 7" xfId="1511"/>
    <cellStyle name="Normal 8 2 8" xfId="1512"/>
    <cellStyle name="Normal 8 3" xfId="1513"/>
    <cellStyle name="Normal 8 4" xfId="1514"/>
    <cellStyle name="Normal 8 5" xfId="1515"/>
    <cellStyle name="Normal 8 6" xfId="1516"/>
    <cellStyle name="Normal 9" xfId="1517"/>
    <cellStyle name="Normal 9 10" xfId="1518"/>
    <cellStyle name="Normal 9 11" xfId="1519"/>
    <cellStyle name="Normal 9 11 2" xfId="1520"/>
    <cellStyle name="Normal 9 12" xfId="1521"/>
    <cellStyle name="Normal 9 13" xfId="1522"/>
    <cellStyle name="Normal 9 2" xfId="1523"/>
    <cellStyle name="Normal 9 3" xfId="1524"/>
    <cellStyle name="Normal 9 4" xfId="1525"/>
    <cellStyle name="Normal 9 5" xfId="1526"/>
    <cellStyle name="Normal 9 6" xfId="1527"/>
    <cellStyle name="Normal 9 7" xfId="1528"/>
    <cellStyle name="Normal 9 8" xfId="1529"/>
    <cellStyle name="Normal 9 9" xfId="1530"/>
    <cellStyle name="Normal Cells" xfId="1531"/>
    <cellStyle name="Normal Cells 2" xfId="1532"/>
    <cellStyle name="Normal_betty1" xfId="1533"/>
    <cellStyle name="Normal_betty1 2 2" xfId="1534"/>
    <cellStyle name="Normal_k_Margrethe" xfId="1535"/>
    <cellStyle name="Normal_Kontantstrøm 2" xfId="1536"/>
    <cellStyle name="Normal_Netto renteinntekter" xfId="1537"/>
    <cellStyle name="Normal_tabeller.xls 2 2" xfId="1538"/>
    <cellStyle name="Normal_Utlån" xfId="1539"/>
    <cellStyle name="Note 2" xfId="1540"/>
    <cellStyle name="Note 2 2" xfId="1541"/>
    <cellStyle name="Note 2 2 2" xfId="1542"/>
    <cellStyle name="Note 2 3" xfId="1543"/>
    <cellStyle name="Note 2 4" xfId="1544"/>
    <cellStyle name="Note 3" xfId="1545"/>
    <cellStyle name="Notes" xfId="1546"/>
    <cellStyle name="Nøytral 2" xfId="1547"/>
    <cellStyle name="Output 2" xfId="1548"/>
    <cellStyle name="Output 2 2" xfId="1549"/>
    <cellStyle name="Output 3" xfId="1550"/>
    <cellStyle name="Output 4" xfId="1551"/>
    <cellStyle name="Output 5" xfId="1552"/>
    <cellStyle name="Output 6" xfId="1553"/>
    <cellStyle name="Output 7" xfId="1554"/>
    <cellStyle name="Output 8" xfId="1555"/>
    <cellStyle name="Output 9" xfId="1556"/>
    <cellStyle name="Overskrift 1 2" xfId="1557"/>
    <cellStyle name="Overskrift 2 2" xfId="1558"/>
    <cellStyle name="Overskrift 3 2" xfId="1559"/>
    <cellStyle name="Overskrift 4 2" xfId="1560"/>
    <cellStyle name="Page header" xfId="1561"/>
    <cellStyle name="Page header 2" xfId="1562"/>
    <cellStyle name="Paryškinimas 1" xfId="1563"/>
    <cellStyle name="Paryškinimas 2" xfId="1564"/>
    <cellStyle name="Paryškinimas 3" xfId="1565"/>
    <cellStyle name="Paryškinimas 4" xfId="1566"/>
    <cellStyle name="Paryškinimas 5" xfId="1567"/>
    <cellStyle name="Paryškinimas 6" xfId="1568"/>
    <cellStyle name="Pastaba" xfId="1569"/>
    <cellStyle name="Pavadinimas" xfId="1570"/>
    <cellStyle name="Percent 2" xfId="1571"/>
    <cellStyle name="Percent 2 10" xfId="1572"/>
    <cellStyle name="Percent 2 11" xfId="1573"/>
    <cellStyle name="Percent 2 2" xfId="1574"/>
    <cellStyle name="Percent 2 2 2" xfId="1575"/>
    <cellStyle name="Percent 2 2 3" xfId="1576"/>
    <cellStyle name="Percent 2 3" xfId="1577"/>
    <cellStyle name="Percent 2 3 2" xfId="1578"/>
    <cellStyle name="Percent 2 4" xfId="1579"/>
    <cellStyle name="Percent 2 5" xfId="1580"/>
    <cellStyle name="Percent 2 6" xfId="1581"/>
    <cellStyle name="Percent 2 7" xfId="1582"/>
    <cellStyle name="Percent 2 8" xfId="1583"/>
    <cellStyle name="Percent 2 9" xfId="1584"/>
    <cellStyle name="Percent 3" xfId="1585"/>
    <cellStyle name="Percent 3 2" xfId="1586"/>
    <cellStyle name="Percent 3 3" xfId="1587"/>
    <cellStyle name="Percent 4" xfId="1588"/>
    <cellStyle name="Percent 4 2" xfId="1589"/>
    <cellStyle name="Percent 4 3" xfId="1590"/>
    <cellStyle name="Percent 4 4" xfId="1591"/>
    <cellStyle name="Percent 5" xfId="1592"/>
    <cellStyle name="Percent 5 2" xfId="1593"/>
    <cellStyle name="Percent 5 3" xfId="1594"/>
    <cellStyle name="Percent 6" xfId="1595"/>
    <cellStyle name="Percent 6 2" xfId="1596"/>
    <cellStyle name="Percent 6 3" xfId="1597"/>
    <cellStyle name="Percentneg" xfId="1598"/>
    <cellStyle name="Price" xfId="1599"/>
    <cellStyle name="Prosent 10" xfId="1600"/>
    <cellStyle name="Prosent 10 2" xfId="1601"/>
    <cellStyle name="Prosent 11" xfId="1602"/>
    <cellStyle name="Prosent 12" xfId="1603"/>
    <cellStyle name="Prosent 2" xfId="1604"/>
    <cellStyle name="Prosent 2 2" xfId="1605"/>
    <cellStyle name="Prosent 2 2 2" xfId="1606"/>
    <cellStyle name="Prosent 2 3" xfId="1607"/>
    <cellStyle name="Prosent 3" xfId="1608"/>
    <cellStyle name="Prosent 3 2" xfId="1609"/>
    <cellStyle name="Prosent 3 3" xfId="1610"/>
    <cellStyle name="Prosent 4" xfId="1611"/>
    <cellStyle name="Prosent 4 2" xfId="1612"/>
    <cellStyle name="Prosent 4 3" xfId="1613"/>
    <cellStyle name="Prosent 4 4" xfId="1614"/>
    <cellStyle name="Prosent 5" xfId="1615"/>
    <cellStyle name="Prosent 5 2" xfId="1616"/>
    <cellStyle name="Prosent 5 2 2" xfId="1617"/>
    <cellStyle name="Prosent 5 3" xfId="1618"/>
    <cellStyle name="Prosent 5 4" xfId="1619"/>
    <cellStyle name="Prosent 6" xfId="1620"/>
    <cellStyle name="Prosent 6 2" xfId="1621"/>
    <cellStyle name="Prosent 6 2 2" xfId="1622"/>
    <cellStyle name="Prosent 6 3" xfId="1623"/>
    <cellStyle name="Prosent 6 3 2" xfId="1624"/>
    <cellStyle name="Prosent 6 4" xfId="1625"/>
    <cellStyle name="Prosent 6 4 2" xfId="1626"/>
    <cellStyle name="Prosent 6 5" xfId="1627"/>
    <cellStyle name="Prosent 7" xfId="1628"/>
    <cellStyle name="Prosent 7 2" xfId="1629"/>
    <cellStyle name="Prosent 7 2 2" xfId="1630"/>
    <cellStyle name="Prosent 7 3" xfId="1631"/>
    <cellStyle name="Prosent 8" xfId="1632"/>
    <cellStyle name="Prosent 8 2" xfId="1633"/>
    <cellStyle name="Prosent 9" xfId="1634"/>
    <cellStyle name="Prosent 9 2" xfId="1635"/>
    <cellStyle name="Rad" xfId="1636"/>
    <cellStyle name="Rad 2" xfId="1637"/>
    <cellStyle name="RaekkeNiv1" xfId="1638"/>
    <cellStyle name="Reuters Cells" xfId="1639"/>
    <cellStyle name="Reuters Cells 2" xfId="1640"/>
    <cellStyle name="ShadedCells_Database" xfId="1641"/>
    <cellStyle name="Skaičiavimas" xfId="1642"/>
    <cellStyle name="Standard_01d Geographische Märkte" xfId="1643"/>
    <cellStyle name="Stil 1" xfId="1644"/>
    <cellStyle name="Stil 1 2" xfId="1645"/>
    <cellStyle name="Stil 1 3" xfId="1646"/>
    <cellStyle name="Style 1" xfId="1647"/>
    <cellStyle name="Style 21" xfId="1648"/>
    <cellStyle name="Style 21 10" xfId="1649"/>
    <cellStyle name="Style 21 11" xfId="1650"/>
    <cellStyle name="Style 21 2" xfId="1651"/>
    <cellStyle name="Style 21 2 2" xfId="1652"/>
    <cellStyle name="Style 21 3" xfId="1653"/>
    <cellStyle name="Style 21 3 2" xfId="1654"/>
    <cellStyle name="Style 21 4" xfId="1655"/>
    <cellStyle name="Style 21 5" xfId="1656"/>
    <cellStyle name="Style 21 6" xfId="1657"/>
    <cellStyle name="Style 21 7" xfId="1658"/>
    <cellStyle name="Style 21 8" xfId="1659"/>
    <cellStyle name="Style 21 9" xfId="1660"/>
    <cellStyle name="Style 22" xfId="1661"/>
    <cellStyle name="Style 22 10" xfId="1662"/>
    <cellStyle name="Style 22 11" xfId="1663"/>
    <cellStyle name="Style 22 2" xfId="1664"/>
    <cellStyle name="Style 22 2 2" xfId="1665"/>
    <cellStyle name="Style 22 3" xfId="1666"/>
    <cellStyle name="Style 22 3 2" xfId="1667"/>
    <cellStyle name="Style 22 4" xfId="1668"/>
    <cellStyle name="Style 22 5" xfId="1669"/>
    <cellStyle name="Style 22 6" xfId="1670"/>
    <cellStyle name="Style 22 7" xfId="1671"/>
    <cellStyle name="Style 22 8" xfId="1672"/>
    <cellStyle name="Style 22 9" xfId="1673"/>
    <cellStyle name="Style 23" xfId="1674"/>
    <cellStyle name="Style 23 10" xfId="1675"/>
    <cellStyle name="Style 23 11" xfId="1676"/>
    <cellStyle name="Style 23 2" xfId="1677"/>
    <cellStyle name="Style 23 2 2" xfId="1678"/>
    <cellStyle name="Style 23 3" xfId="1679"/>
    <cellStyle name="Style 23 3 2" xfId="1680"/>
    <cellStyle name="Style 23 4" xfId="1681"/>
    <cellStyle name="Style 23 5" xfId="1682"/>
    <cellStyle name="Style 23 6" xfId="1683"/>
    <cellStyle name="Style 23 7" xfId="1684"/>
    <cellStyle name="Style 23 8" xfId="1685"/>
    <cellStyle name="Style 23 9" xfId="1686"/>
    <cellStyle name="Style 24" xfId="1687"/>
    <cellStyle name="Style 24 10" xfId="1688"/>
    <cellStyle name="Style 24 11" xfId="1689"/>
    <cellStyle name="Style 24 2" xfId="1690"/>
    <cellStyle name="Style 24 2 2" xfId="1691"/>
    <cellStyle name="Style 24 3" xfId="1692"/>
    <cellStyle name="Style 24 3 2" xfId="1693"/>
    <cellStyle name="Style 24 4" xfId="1694"/>
    <cellStyle name="Style 24 5" xfId="1695"/>
    <cellStyle name="Style 24 6" xfId="1696"/>
    <cellStyle name="Style 24 7" xfId="1697"/>
    <cellStyle name="Style 24 8" xfId="1698"/>
    <cellStyle name="Style 24 9" xfId="1699"/>
    <cellStyle name="Style 25" xfId="1700"/>
    <cellStyle name="Style 25 10" xfId="1701"/>
    <cellStyle name="Style 25 11" xfId="1702"/>
    <cellStyle name="Style 25 2" xfId="1703"/>
    <cellStyle name="Style 25 2 2" xfId="1704"/>
    <cellStyle name="Style 25 3" xfId="1705"/>
    <cellStyle name="Style 25 3 2" xfId="1706"/>
    <cellStyle name="Style 25 4" xfId="1707"/>
    <cellStyle name="Style 25 5" xfId="1708"/>
    <cellStyle name="Style 25 6" xfId="1709"/>
    <cellStyle name="Style 25 7" xfId="1710"/>
    <cellStyle name="Style 25 8" xfId="1711"/>
    <cellStyle name="Style 25 9" xfId="1712"/>
    <cellStyle name="Style 26" xfId="1713"/>
    <cellStyle name="Style 26 10" xfId="1714"/>
    <cellStyle name="Style 26 11" xfId="1715"/>
    <cellStyle name="Style 26 2" xfId="1716"/>
    <cellStyle name="Style 26 2 2" xfId="1717"/>
    <cellStyle name="Style 26 3" xfId="1718"/>
    <cellStyle name="Style 26 3 2" xfId="1719"/>
    <cellStyle name="Style 26 4" xfId="1720"/>
    <cellStyle name="Style 26 5" xfId="1721"/>
    <cellStyle name="Style 26 6" xfId="1722"/>
    <cellStyle name="Style 26 7" xfId="1723"/>
    <cellStyle name="Style 26 8" xfId="1724"/>
    <cellStyle name="Style 26 9" xfId="1725"/>
    <cellStyle name="Style 27" xfId="1726"/>
    <cellStyle name="Style 27 10" xfId="1727"/>
    <cellStyle name="Style 27 11" xfId="1728"/>
    <cellStyle name="Style 27 2" xfId="1729"/>
    <cellStyle name="Style 27 2 2" xfId="1730"/>
    <cellStyle name="Style 27 3" xfId="1731"/>
    <cellStyle name="Style 27 3 2" xfId="1732"/>
    <cellStyle name="Style 27 4" xfId="1733"/>
    <cellStyle name="Style 27 5" xfId="1734"/>
    <cellStyle name="Style 27 6" xfId="1735"/>
    <cellStyle name="Style 27 7" xfId="1736"/>
    <cellStyle name="Style 27 8" xfId="1737"/>
    <cellStyle name="Style 27 9" xfId="1738"/>
    <cellStyle name="Style 28" xfId="1739"/>
    <cellStyle name="Style 28 10" xfId="1740"/>
    <cellStyle name="Style 28 11" xfId="1741"/>
    <cellStyle name="Style 28 2" xfId="1742"/>
    <cellStyle name="Style 28 2 2" xfId="1743"/>
    <cellStyle name="Style 28 3" xfId="1744"/>
    <cellStyle name="Style 28 3 2" xfId="1745"/>
    <cellStyle name="Style 28 4" xfId="1746"/>
    <cellStyle name="Style 28 5" xfId="1747"/>
    <cellStyle name="Style 28 6" xfId="1748"/>
    <cellStyle name="Style 28 7" xfId="1749"/>
    <cellStyle name="Style 28 8" xfId="1750"/>
    <cellStyle name="Style 28 9" xfId="1751"/>
    <cellStyle name="Style 29" xfId="1752"/>
    <cellStyle name="Style 29 10" xfId="1753"/>
    <cellStyle name="Style 29 11" xfId="1754"/>
    <cellStyle name="Style 29 2" xfId="1755"/>
    <cellStyle name="Style 29 2 2" xfId="1756"/>
    <cellStyle name="Style 29 3" xfId="1757"/>
    <cellStyle name="Style 29 3 2" xfId="1758"/>
    <cellStyle name="Style 29 4" xfId="1759"/>
    <cellStyle name="Style 29 5" xfId="1760"/>
    <cellStyle name="Style 29 6" xfId="1761"/>
    <cellStyle name="Style 29 7" xfId="1762"/>
    <cellStyle name="Style 29 8" xfId="1763"/>
    <cellStyle name="Style 29 9" xfId="1764"/>
    <cellStyle name="Style 30" xfId="1765"/>
    <cellStyle name="Style 30 10" xfId="1766"/>
    <cellStyle name="Style 30 11" xfId="1767"/>
    <cellStyle name="Style 30 2" xfId="1768"/>
    <cellStyle name="Style 30 2 2" xfId="1769"/>
    <cellStyle name="Style 30 3" xfId="1770"/>
    <cellStyle name="Style 30 3 2" xfId="1771"/>
    <cellStyle name="Style 30 4" xfId="1772"/>
    <cellStyle name="Style 30 5" xfId="1773"/>
    <cellStyle name="Style 30 6" xfId="1774"/>
    <cellStyle name="Style 30 7" xfId="1775"/>
    <cellStyle name="Style 30 8" xfId="1776"/>
    <cellStyle name="Style 30 9" xfId="1777"/>
    <cellStyle name="Style 31" xfId="1778"/>
    <cellStyle name="Style 31 10" xfId="1779"/>
    <cellStyle name="Style 31 11" xfId="1780"/>
    <cellStyle name="Style 31 2" xfId="1781"/>
    <cellStyle name="Style 31 2 2" xfId="1782"/>
    <cellStyle name="Style 31 3" xfId="1783"/>
    <cellStyle name="Style 31 3 2" xfId="1784"/>
    <cellStyle name="Style 31 4" xfId="1785"/>
    <cellStyle name="Style 31 5" xfId="1786"/>
    <cellStyle name="Style 31 6" xfId="1787"/>
    <cellStyle name="Style 31 7" xfId="1788"/>
    <cellStyle name="Style 31 8" xfId="1789"/>
    <cellStyle name="Style 31 9" xfId="1790"/>
    <cellStyle name="Style 32" xfId="1791"/>
    <cellStyle name="Style 32 10" xfId="1792"/>
    <cellStyle name="Style 32 11" xfId="1793"/>
    <cellStyle name="Style 32 12" xfId="1794"/>
    <cellStyle name="Style 32 13" xfId="1795"/>
    <cellStyle name="Style 32 14" xfId="1796"/>
    <cellStyle name="Style 32 2" xfId="1797"/>
    <cellStyle name="Style 32 2 2" xfId="1798"/>
    <cellStyle name="Style 32 2 3" xfId="1799"/>
    <cellStyle name="Style 32 3" xfId="1800"/>
    <cellStyle name="Style 32 3 2" xfId="1801"/>
    <cellStyle name="Style 32 4" xfId="1802"/>
    <cellStyle name="Style 32 5" xfId="1803"/>
    <cellStyle name="Style 32 6" xfId="1804"/>
    <cellStyle name="Style 32 7" xfId="1805"/>
    <cellStyle name="Style 32 8" xfId="1806"/>
    <cellStyle name="Style 32 9" xfId="1807"/>
    <cellStyle name="Style 33" xfId="1808"/>
    <cellStyle name="Style 33 10" xfId="1809"/>
    <cellStyle name="Style 33 11" xfId="1810"/>
    <cellStyle name="Style 33 2" xfId="1811"/>
    <cellStyle name="Style 33 2 2" xfId="1812"/>
    <cellStyle name="Style 33 3" xfId="1813"/>
    <cellStyle name="Style 33 3 2" xfId="1814"/>
    <cellStyle name="Style 33 4" xfId="1815"/>
    <cellStyle name="Style 33 5" xfId="1816"/>
    <cellStyle name="Style 33 6" xfId="1817"/>
    <cellStyle name="Style 33 7" xfId="1818"/>
    <cellStyle name="Style 33 8" xfId="1819"/>
    <cellStyle name="Style 33 9" xfId="1820"/>
    <cellStyle name="Style 34" xfId="1821"/>
    <cellStyle name="Style 34 2" xfId="1822"/>
    <cellStyle name="Style 34 3" xfId="1823"/>
    <cellStyle name="Style 34 4" xfId="1824"/>
    <cellStyle name="Style 35" xfId="1825"/>
    <cellStyle name="Style 35 10" xfId="1826"/>
    <cellStyle name="Style 35 11" xfId="1827"/>
    <cellStyle name="Style 35 2" xfId="1828"/>
    <cellStyle name="Style 35 2 2" xfId="1829"/>
    <cellStyle name="Style 35 3" xfId="1830"/>
    <cellStyle name="Style 35 3 2" xfId="1831"/>
    <cellStyle name="Style 35 4" xfId="1832"/>
    <cellStyle name="Style 35 5" xfId="1833"/>
    <cellStyle name="Style 35 6" xfId="1834"/>
    <cellStyle name="Style 35 7" xfId="1835"/>
    <cellStyle name="Style 35 8" xfId="1836"/>
    <cellStyle name="Style 35 9" xfId="1837"/>
    <cellStyle name="Style 36" xfId="1838"/>
    <cellStyle name="Style 36 10" xfId="1839"/>
    <cellStyle name="Style 36 11" xfId="1840"/>
    <cellStyle name="Style 36 2" xfId="1841"/>
    <cellStyle name="Style 36 2 2" xfId="1842"/>
    <cellStyle name="Style 36 3" xfId="1843"/>
    <cellStyle name="Style 36 3 2" xfId="1844"/>
    <cellStyle name="Style 36 4" xfId="1845"/>
    <cellStyle name="Style 36 5" xfId="1846"/>
    <cellStyle name="Style 36 6" xfId="1847"/>
    <cellStyle name="Style 36 7" xfId="1848"/>
    <cellStyle name="Style 36 8" xfId="1849"/>
    <cellStyle name="Style 36 9" xfId="1850"/>
    <cellStyle name="Style D green" xfId="1851"/>
    <cellStyle name="Style E" xfId="1852"/>
    <cellStyle name="Style H" xfId="1853"/>
    <cellStyle name="Sub total" xfId="1854"/>
    <cellStyle name="Sub total 2" xfId="1855"/>
    <cellStyle name="Suma" xfId="1856"/>
    <cellStyle name="Summa" xfId="1857"/>
    <cellStyle name="Susietas langelis" xfId="1858"/>
    <cellStyle name="Tabelltittel" xfId="1859"/>
    <cellStyle name="Table end" xfId="1860"/>
    <cellStyle name="Table end 2" xfId="1861"/>
    <cellStyle name="Table head" xfId="1862"/>
    <cellStyle name="Table head 2" xfId="1863"/>
    <cellStyle name="table text bold" xfId="1864"/>
    <cellStyle name="table text bold 2" xfId="1865"/>
    <cellStyle name="table text bold green" xfId="1866"/>
    <cellStyle name="table text bold green 2" xfId="1867"/>
    <cellStyle name="table text light" xfId="1868"/>
    <cellStyle name="table text light 2" xfId="1869"/>
    <cellStyle name="Text" xfId="1870"/>
    <cellStyle name="Tikrinimo langelis" xfId="1871"/>
    <cellStyle name="Title 2" xfId="1872"/>
    <cellStyle name="Title 2 2" xfId="1873"/>
    <cellStyle name="Title 2 3" xfId="1874"/>
    <cellStyle name="Title 3" xfId="1875"/>
    <cellStyle name="Title 4" xfId="1876"/>
    <cellStyle name="Title 5" xfId="1877"/>
    <cellStyle name="Title 6" xfId="1878"/>
    <cellStyle name="Title 7" xfId="1879"/>
    <cellStyle name="Title 8" xfId="1880"/>
    <cellStyle name="Title 9" xfId="1881"/>
    <cellStyle name="Tittel 2" xfId="1882"/>
    <cellStyle name="Total 2" xfId="1883"/>
    <cellStyle name="Total 2 2" xfId="1884"/>
    <cellStyle name="Total 3" xfId="1885"/>
    <cellStyle name="Total 4" xfId="1886"/>
    <cellStyle name="Total 5" xfId="1887"/>
    <cellStyle name="Total 6" xfId="1888"/>
    <cellStyle name="Total 7" xfId="1889"/>
    <cellStyle name="Total 8" xfId="1890"/>
    <cellStyle name="Total 9" xfId="1891"/>
    <cellStyle name="Totalt 2" xfId="1892"/>
    <cellStyle name="Tusenskille 2" xfId="1893"/>
    <cellStyle name="Tusenskille 2 2" xfId="1894"/>
    <cellStyle name="Tusenskille 2 3" xfId="1895"/>
    <cellStyle name="Tusenskille 3" xfId="1896"/>
    <cellStyle name="Tusenskille 4" xfId="1897"/>
    <cellStyle name="Tusenskille 4 2" xfId="1898"/>
    <cellStyle name="Tusenskille 4 2 2" xfId="1899"/>
    <cellStyle name="Tusenskille 4 3" xfId="1900"/>
    <cellStyle name="Tusenskille 4 4" xfId="1901"/>
    <cellStyle name="Tusenskille 5" xfId="1902"/>
    <cellStyle name="Tusenskille_NOTE Utlån og garantier fordelt på geografiske områder 2" xfId="1903"/>
    <cellStyle name="Utdata 2" xfId="1904"/>
    <cellStyle name="Uthevingsfarge1 2" xfId="1905"/>
    <cellStyle name="Uthevingsfarge2 2" xfId="1906"/>
    <cellStyle name="Uthevingsfarge3 2" xfId="1907"/>
    <cellStyle name="Uthevingsfarge4 2" xfId="1908"/>
    <cellStyle name="Uthevingsfarge5 2" xfId="1909"/>
    <cellStyle name="Uthevingsfarge6 2" xfId="1910"/>
    <cellStyle name="Varseltekst 2" xfId="1911"/>
    <cellStyle name="Warning Text 2" xfId="1912"/>
    <cellStyle name="Warning Text 2 2" xfId="1913"/>
    <cellStyle name="Year" xfId="1914"/>
    <cellStyle name="Year 2" xfId="1915"/>
    <cellStyle name="Komma 19" xfId="1916"/>
    <cellStyle name="Komma 2 6" xfId="1917"/>
    <cellStyle name="Normal_Ark3" xfId="1918"/>
    <cellStyle name="Normal_betty1 2_3" xfId="1919"/>
    <cellStyle name="Normal_Kontantstrøm_3" xfId="1920"/>
    <cellStyle name="Normal 2_3" xfId="1921"/>
    <cellStyle name="Normal_Ark1" xfId="1922"/>
    <cellStyle name="Normal 70" xfId="1923"/>
    <cellStyle name="Normal 79" xfId="1924"/>
    <cellStyle name="Normal 78" xfId="1925"/>
    <cellStyle name="Normal 75" xfId="1926"/>
    <cellStyle name="Normal 77" xfId="1927"/>
    <cellStyle name="Normal 76" xfId="1928"/>
    <cellStyle name="Normal 74" xfId="1929"/>
    <cellStyle name="Normal 71" xfId="1930"/>
    <cellStyle name="Prosent 13" xfId="1931"/>
    <cellStyle name="Normal 72" xfId="1932"/>
    <cellStyle name="Normal 73" xfId="1933"/>
    <cellStyle name="20% - Accent1" xfId="1934"/>
    <cellStyle name="20% - Accent2" xfId="1935"/>
    <cellStyle name="20% - Accent3" xfId="1936"/>
    <cellStyle name="20% - Accent4" xfId="1937"/>
    <cellStyle name="20% - Accent5" xfId="1938"/>
    <cellStyle name="20% - Accent6" xfId="1939"/>
    <cellStyle name="20% - uthevingsfarge 1 10" xfId="1940"/>
    <cellStyle name="20% - uthevingsfarge 1 10 2" xfId="1941"/>
    <cellStyle name="20% - uthevingsfarge 1 11" xfId="1942"/>
    <cellStyle name="20% - uthevingsfarge 1 11 2" xfId="1943"/>
    <cellStyle name="20% - uthevingsfarge 1 12" xfId="1944"/>
    <cellStyle name="20% - uthevingsfarge 1 12 2" xfId="1945"/>
    <cellStyle name="20% - uthevingsfarge 1 13" xfId="1946"/>
    <cellStyle name="20% - uthevingsfarge 1 13 2" xfId="1947"/>
    <cellStyle name="20% - uthevingsfarge 1 14" xfId="1948"/>
    <cellStyle name="20% - uthevingsfarge 1 14 2" xfId="1949"/>
    <cellStyle name="20% - uthevingsfarge 1 15" xfId="1950"/>
    <cellStyle name="20% - uthevingsfarge 1 15 2" xfId="1951"/>
    <cellStyle name="20% - uthevingsfarge 1 16" xfId="1952"/>
    <cellStyle name="20% - uthevingsfarge 1 16 2" xfId="1953"/>
    <cellStyle name="20% - uthevingsfarge 1 17" xfId="1954"/>
    <cellStyle name="20% - uthevingsfarge 1 17 2" xfId="1955"/>
    <cellStyle name="20% - uthevingsfarge 1 18" xfId="1956"/>
    <cellStyle name="20% - uthevingsfarge 1 18 2" xfId="1957"/>
    <cellStyle name="20% - uthevingsfarge 1 19" xfId="1958"/>
    <cellStyle name="20% - uthevingsfarge 1 19 2" xfId="1959"/>
    <cellStyle name="20% - uthevingsfarge 1 2_11" xfId="1960"/>
    <cellStyle name="20% - uthevingsfarge 1 2 2" xfId="1961"/>
    <cellStyle name="20% - uthevingsfarge 1 20" xfId="1962"/>
    <cellStyle name="20% - uthevingsfarge 1 20 2" xfId="1963"/>
    <cellStyle name="20% - uthevingsfarge 1 21" xfId="1964"/>
    <cellStyle name="20% - uthevingsfarge 1 21 2" xfId="1965"/>
    <cellStyle name="20% - uthevingsfarge 1 22" xfId="1966"/>
    <cellStyle name="20% - uthevingsfarge 1 22 2" xfId="1967"/>
    <cellStyle name="20% - uthevingsfarge 1 23" xfId="1968"/>
    <cellStyle name="20% - uthevingsfarge 1 23 2" xfId="1969"/>
    <cellStyle name="20% - uthevingsfarge 1 24" xfId="1970"/>
    <cellStyle name="20% - uthevingsfarge 1 24 2" xfId="1971"/>
    <cellStyle name="20% - uthevingsfarge 1 25" xfId="1972"/>
    <cellStyle name="20% - uthevingsfarge 1 25 2" xfId="1973"/>
    <cellStyle name="20% - uthevingsfarge 1 26" xfId="1974"/>
    <cellStyle name="20% - uthevingsfarge 1 26 2" xfId="1975"/>
    <cellStyle name="20% - uthevingsfarge 1 27" xfId="1976"/>
    <cellStyle name="20% - uthevingsfarge 1 27 2" xfId="1977"/>
    <cellStyle name="20% - uthevingsfarge 1 28" xfId="1978"/>
    <cellStyle name="20% - uthevingsfarge 1 28 2" xfId="1979"/>
    <cellStyle name="20% - uthevingsfarge 1 29" xfId="1980"/>
    <cellStyle name="20% - uthevingsfarge 1 29 2" xfId="1981"/>
    <cellStyle name="20% - uthevingsfarge 1 3" xfId="1982"/>
    <cellStyle name="20% - uthevingsfarge 1 3 2" xfId="1983"/>
    <cellStyle name="20% - uthevingsfarge 1 30" xfId="1984"/>
    <cellStyle name="20% - uthevingsfarge 1 30 2" xfId="1985"/>
    <cellStyle name="20% - uthevingsfarge 1 31" xfId="1986"/>
    <cellStyle name="20% - uthevingsfarge 1 31 2" xfId="1987"/>
    <cellStyle name="20% - uthevingsfarge 1 32" xfId="1988"/>
    <cellStyle name="20% - uthevingsfarge 1 32 2" xfId="1989"/>
    <cellStyle name="20% - uthevingsfarge 1 33" xfId="1990"/>
    <cellStyle name="20% - uthevingsfarge 1 33 2" xfId="1991"/>
    <cellStyle name="20% - uthevingsfarge 1 34" xfId="1992"/>
    <cellStyle name="20% - uthevingsfarge 1 34 2" xfId="1993"/>
    <cellStyle name="20% - uthevingsfarge 1 35" xfId="1994"/>
    <cellStyle name="20% - uthevingsfarge 1 35 2" xfId="1995"/>
    <cellStyle name="20% - uthevingsfarge 1 36" xfId="1996"/>
    <cellStyle name="20% - uthevingsfarge 1 36 2" xfId="1997"/>
    <cellStyle name="20% - uthevingsfarge 1 37" xfId="1998"/>
    <cellStyle name="20% - uthevingsfarge 1 37 2" xfId="1999"/>
    <cellStyle name="20% - uthevingsfarge 1 38" xfId="2000"/>
    <cellStyle name="20% - uthevingsfarge 1 38 2" xfId="2001"/>
    <cellStyle name="20% - uthevingsfarge 1 39" xfId="2002"/>
    <cellStyle name="20% - uthevingsfarge 1 39 2" xfId="2003"/>
    <cellStyle name="20% - uthevingsfarge 1 4" xfId="2004"/>
    <cellStyle name="20% - uthevingsfarge 1 4 2" xfId="2005"/>
    <cellStyle name="20% - uthevingsfarge 1 40" xfId="2006"/>
    <cellStyle name="20% - uthevingsfarge 1 40 2" xfId="2007"/>
    <cellStyle name="20% - uthevingsfarge 1 41" xfId="2008"/>
    <cellStyle name="20% - uthevingsfarge 1 41 2" xfId="2009"/>
    <cellStyle name="20% - uthevingsfarge 1 42" xfId="2010"/>
    <cellStyle name="20% - uthevingsfarge 1 42 2" xfId="2011"/>
    <cellStyle name="20% - uthevingsfarge 1 43" xfId="2012"/>
    <cellStyle name="20% - uthevingsfarge 1 43 2" xfId="2013"/>
    <cellStyle name="20% - uthevingsfarge 1 44" xfId="2014"/>
    <cellStyle name="20% - uthevingsfarge 1 44 2" xfId="2015"/>
    <cellStyle name="20% - uthevingsfarge 1 45" xfId="2016"/>
    <cellStyle name="20% - uthevingsfarge 1 45 2" xfId="2017"/>
    <cellStyle name="20% - uthevingsfarge 1 46" xfId="2018"/>
    <cellStyle name="20% - uthevingsfarge 1 46 2" xfId="2019"/>
    <cellStyle name="20% - uthevingsfarge 1 47" xfId="2020"/>
    <cellStyle name="20% - uthevingsfarge 1 47 2" xfId="2021"/>
    <cellStyle name="20% - uthevingsfarge 1 48" xfId="2022"/>
    <cellStyle name="20% - uthevingsfarge 1 48 2" xfId="2023"/>
    <cellStyle name="20% - uthevingsfarge 1 49" xfId="2024"/>
    <cellStyle name="20% - uthevingsfarge 1 49 2" xfId="2025"/>
    <cellStyle name="20% - uthevingsfarge 1 5" xfId="2026"/>
    <cellStyle name="20% - uthevingsfarge 1 5 2" xfId="2027"/>
    <cellStyle name="20% - uthevingsfarge 1 50" xfId="2028"/>
    <cellStyle name="20% - uthevingsfarge 1 50 2" xfId="2029"/>
    <cellStyle name="20% - uthevingsfarge 1 51" xfId="2030"/>
    <cellStyle name="20% - uthevingsfarge 1 51 2" xfId="2031"/>
    <cellStyle name="20% - uthevingsfarge 1 52" xfId="2032"/>
    <cellStyle name="20% - uthevingsfarge 1 52 2" xfId="2033"/>
    <cellStyle name="20% - uthevingsfarge 1 53" xfId="2034"/>
    <cellStyle name="20% - uthevingsfarge 1 53 2" xfId="2035"/>
    <cellStyle name="20% - uthevingsfarge 1 54" xfId="2036"/>
    <cellStyle name="20% - uthevingsfarge 1 54 2" xfId="2037"/>
    <cellStyle name="20% - uthevingsfarge 1 55" xfId="2038"/>
    <cellStyle name="20% - uthevingsfarge 1 55 2" xfId="2039"/>
    <cellStyle name="20% - uthevingsfarge 1 56" xfId="2040"/>
    <cellStyle name="20% - uthevingsfarge 1 56 2" xfId="2041"/>
    <cellStyle name="20% - uthevingsfarge 1 57" xfId="2042"/>
    <cellStyle name="20% - uthevingsfarge 1 57 2" xfId="2043"/>
    <cellStyle name="20% - uthevingsfarge 1 58" xfId="2044"/>
    <cellStyle name="20% - uthevingsfarge 1 58 2" xfId="2045"/>
    <cellStyle name="20% - uthevingsfarge 1 59" xfId="2046"/>
    <cellStyle name="20% - uthevingsfarge 1 59 2" xfId="2047"/>
    <cellStyle name="20% - uthevingsfarge 1 6" xfId="2048"/>
    <cellStyle name="20% - uthevingsfarge 1 6 2" xfId="2049"/>
    <cellStyle name="20% - uthevingsfarge 1 7" xfId="2050"/>
    <cellStyle name="20% - uthevingsfarge 1 7 2" xfId="2051"/>
    <cellStyle name="20% - uthevingsfarge 1 8" xfId="2052"/>
    <cellStyle name="20% - uthevingsfarge 1 8 2" xfId="2053"/>
    <cellStyle name="20% - uthevingsfarge 1 9" xfId="2054"/>
    <cellStyle name="20% - uthevingsfarge 1 9 2" xfId="2055"/>
    <cellStyle name="20% - uthevingsfarge 2 10" xfId="2056"/>
    <cellStyle name="20% - uthevingsfarge 2 10 2" xfId="2057"/>
    <cellStyle name="20% - uthevingsfarge 2 11" xfId="2058"/>
    <cellStyle name="20% - uthevingsfarge 2 11 2" xfId="2059"/>
    <cellStyle name="20% - uthevingsfarge 2 12" xfId="2060"/>
    <cellStyle name="20% - uthevingsfarge 2 12 2" xfId="2061"/>
    <cellStyle name="20% - uthevingsfarge 2 13" xfId="2062"/>
    <cellStyle name="20% - uthevingsfarge 2 13 2" xfId="2063"/>
    <cellStyle name="20% - uthevingsfarge 2 14" xfId="2064"/>
    <cellStyle name="20% - uthevingsfarge 2 14 2" xfId="2065"/>
    <cellStyle name="20% - uthevingsfarge 2 15" xfId="2066"/>
    <cellStyle name="20% - uthevingsfarge 2 15 2" xfId="2067"/>
    <cellStyle name="20% - uthevingsfarge 2 16" xfId="2068"/>
    <cellStyle name="20% - uthevingsfarge 2 16 2" xfId="2069"/>
    <cellStyle name="20% - uthevingsfarge 2 17" xfId="2070"/>
    <cellStyle name="20% - uthevingsfarge 2 17 2" xfId="2071"/>
    <cellStyle name="20% - uthevingsfarge 2 18" xfId="2072"/>
    <cellStyle name="20% - uthevingsfarge 2 18 2" xfId="2073"/>
    <cellStyle name="20% - uthevingsfarge 2 19" xfId="2074"/>
    <cellStyle name="20% - uthevingsfarge 2 19 2" xfId="2075"/>
    <cellStyle name="20% - uthevingsfarge 2 2_11" xfId="2076"/>
    <cellStyle name="20% - uthevingsfarge 2 2 2" xfId="2077"/>
    <cellStyle name="20% - uthevingsfarge 2 20" xfId="2078"/>
    <cellStyle name="20% - uthevingsfarge 2 20 2" xfId="2079"/>
    <cellStyle name="20% - uthevingsfarge 2 21" xfId="2080"/>
    <cellStyle name="20% - uthevingsfarge 2 21 2" xfId="2081"/>
    <cellStyle name="20% - uthevingsfarge 2 22" xfId="2082"/>
    <cellStyle name="20% - uthevingsfarge 2 22 2" xfId="2083"/>
    <cellStyle name="20% - uthevingsfarge 2 23" xfId="2084"/>
    <cellStyle name="20% - uthevingsfarge 2 23 2" xfId="2085"/>
    <cellStyle name="20% - uthevingsfarge 2 24" xfId="2086"/>
    <cellStyle name="20% - uthevingsfarge 2 24 2" xfId="2087"/>
    <cellStyle name="20% - uthevingsfarge 2 25" xfId="2088"/>
    <cellStyle name="20% - uthevingsfarge 2 25 2" xfId="2089"/>
    <cellStyle name="20% - uthevingsfarge 2 26" xfId="2090"/>
    <cellStyle name="20% - uthevingsfarge 2 26 2" xfId="2091"/>
    <cellStyle name="20% - uthevingsfarge 2 27" xfId="2092"/>
    <cellStyle name="20% - uthevingsfarge 2 27 2" xfId="2093"/>
    <cellStyle name="20% - uthevingsfarge 2 28" xfId="2094"/>
    <cellStyle name="20% - uthevingsfarge 2 28 2" xfId="2095"/>
    <cellStyle name="20% - uthevingsfarge 2 29" xfId="2096"/>
    <cellStyle name="20% - uthevingsfarge 2 29 2" xfId="2097"/>
    <cellStyle name="20% - uthevingsfarge 2 3" xfId="2098"/>
    <cellStyle name="20% - uthevingsfarge 2 3 2" xfId="2099"/>
    <cellStyle name="20% - uthevingsfarge 2 30" xfId="2100"/>
    <cellStyle name="20% - uthevingsfarge 2 30 2" xfId="2101"/>
    <cellStyle name="20% - uthevingsfarge 2 31" xfId="2102"/>
    <cellStyle name="20% - uthevingsfarge 2 31 2" xfId="2103"/>
    <cellStyle name="20% - uthevingsfarge 2 32" xfId="2104"/>
    <cellStyle name="20% - uthevingsfarge 2 32 2" xfId="2105"/>
    <cellStyle name="20% - uthevingsfarge 2 33" xfId="2106"/>
    <cellStyle name="20% - uthevingsfarge 2 33 2" xfId="2107"/>
    <cellStyle name="20% - uthevingsfarge 2 34" xfId="2108"/>
    <cellStyle name="20% - uthevingsfarge 2 34 2" xfId="2109"/>
    <cellStyle name="20% - uthevingsfarge 2 35" xfId="2110"/>
    <cellStyle name="20% - uthevingsfarge 2 35 2" xfId="2111"/>
    <cellStyle name="20% - uthevingsfarge 2 36" xfId="2112"/>
    <cellStyle name="20% - uthevingsfarge 2 36 2" xfId="2113"/>
    <cellStyle name="20% - uthevingsfarge 2 37" xfId="2114"/>
    <cellStyle name="20% - uthevingsfarge 2 37 2" xfId="2115"/>
    <cellStyle name="20% - uthevingsfarge 2 38" xfId="2116"/>
    <cellStyle name="20% - uthevingsfarge 2 38 2" xfId="2117"/>
    <cellStyle name="20% - uthevingsfarge 2 39" xfId="2118"/>
    <cellStyle name="20% - uthevingsfarge 2 39 2" xfId="2119"/>
    <cellStyle name="20% - uthevingsfarge 2 4" xfId="2120"/>
    <cellStyle name="20% - uthevingsfarge 2 4 2" xfId="2121"/>
    <cellStyle name="20% - uthevingsfarge 2 40" xfId="2122"/>
    <cellStyle name="20% - uthevingsfarge 2 40 2" xfId="2123"/>
    <cellStyle name="20% - uthevingsfarge 2 41" xfId="2124"/>
    <cellStyle name="20% - uthevingsfarge 2 41 2" xfId="2125"/>
    <cellStyle name="20% - uthevingsfarge 2 42" xfId="2126"/>
    <cellStyle name="20% - uthevingsfarge 2 42 2" xfId="2127"/>
    <cellStyle name="20% - uthevingsfarge 2 43" xfId="2128"/>
    <cellStyle name="20% - uthevingsfarge 2 43 2" xfId="2129"/>
    <cellStyle name="20% - uthevingsfarge 2 44" xfId="2130"/>
    <cellStyle name="20% - uthevingsfarge 2 44 2" xfId="2131"/>
    <cellStyle name="20% - uthevingsfarge 2 45" xfId="2132"/>
    <cellStyle name="20% - uthevingsfarge 2 45 2" xfId="2133"/>
    <cellStyle name="20% - uthevingsfarge 2 46" xfId="2134"/>
    <cellStyle name="20% - uthevingsfarge 2 46 2" xfId="2135"/>
    <cellStyle name="20% - uthevingsfarge 2 47" xfId="2136"/>
    <cellStyle name="20% - uthevingsfarge 2 47 2" xfId="2137"/>
    <cellStyle name="20% - uthevingsfarge 2 48" xfId="2138"/>
    <cellStyle name="20% - uthevingsfarge 2 48 2" xfId="2139"/>
    <cellStyle name="20% - uthevingsfarge 2 49" xfId="2140"/>
    <cellStyle name="20% - uthevingsfarge 2 49 2" xfId="2141"/>
    <cellStyle name="20% - uthevingsfarge 2 5" xfId="2142"/>
    <cellStyle name="20% - uthevingsfarge 2 5 2" xfId="2143"/>
    <cellStyle name="20% - uthevingsfarge 2 50" xfId="2144"/>
    <cellStyle name="20% - uthevingsfarge 2 50 2" xfId="2145"/>
    <cellStyle name="20% - uthevingsfarge 2 51" xfId="2146"/>
    <cellStyle name="20% - uthevingsfarge 2 51 2" xfId="2147"/>
    <cellStyle name="20% - uthevingsfarge 2 52" xfId="2148"/>
    <cellStyle name="20% - uthevingsfarge 2 52 2" xfId="2149"/>
    <cellStyle name="20% - uthevingsfarge 2 53" xfId="2150"/>
    <cellStyle name="20% - uthevingsfarge 2 53 2" xfId="2151"/>
    <cellStyle name="20% - uthevingsfarge 2 54" xfId="2152"/>
    <cellStyle name="20% - uthevingsfarge 2 54 2" xfId="2153"/>
    <cellStyle name="20% - uthevingsfarge 2 55" xfId="2154"/>
    <cellStyle name="20% - uthevingsfarge 2 55 2" xfId="2155"/>
    <cellStyle name="20% - uthevingsfarge 2 56" xfId="2156"/>
    <cellStyle name="20% - uthevingsfarge 2 56 2" xfId="2157"/>
    <cellStyle name="20% - uthevingsfarge 2 57" xfId="2158"/>
    <cellStyle name="20% - uthevingsfarge 2 57 2" xfId="2159"/>
    <cellStyle name="20% - uthevingsfarge 2 58" xfId="2160"/>
    <cellStyle name="20% - uthevingsfarge 2 58 2" xfId="2161"/>
    <cellStyle name="20% - uthevingsfarge 2 59" xfId="2162"/>
    <cellStyle name="20% - uthevingsfarge 2 59 2" xfId="2163"/>
    <cellStyle name="20% - uthevingsfarge 2 6" xfId="2164"/>
    <cellStyle name="20% - uthevingsfarge 2 6 2" xfId="2165"/>
    <cellStyle name="20% - uthevingsfarge 2 7" xfId="2166"/>
    <cellStyle name="20% - uthevingsfarge 2 7 2" xfId="2167"/>
    <cellStyle name="20% - uthevingsfarge 2 8" xfId="2168"/>
    <cellStyle name="20% - uthevingsfarge 2 8 2" xfId="2169"/>
    <cellStyle name="20% - uthevingsfarge 2 9" xfId="2170"/>
    <cellStyle name="20% - uthevingsfarge 2 9 2" xfId="2171"/>
    <cellStyle name="20% - uthevingsfarge 3 10" xfId="2172"/>
    <cellStyle name="20% - uthevingsfarge 3 10 2" xfId="2173"/>
    <cellStyle name="20% - uthevingsfarge 3 11" xfId="2174"/>
    <cellStyle name="20% - uthevingsfarge 3 11 2" xfId="2175"/>
    <cellStyle name="20% - uthevingsfarge 3 12" xfId="2176"/>
    <cellStyle name="20% - uthevingsfarge 3 12 2" xfId="2177"/>
    <cellStyle name="20% - uthevingsfarge 3 13" xfId="2178"/>
    <cellStyle name="20% - uthevingsfarge 3 13 2" xfId="2179"/>
    <cellStyle name="20% - uthevingsfarge 3 14" xfId="2180"/>
    <cellStyle name="20% - uthevingsfarge 3 14 2" xfId="2181"/>
    <cellStyle name="20% - uthevingsfarge 3 15" xfId="2182"/>
    <cellStyle name="20% - uthevingsfarge 3 15 2" xfId="2183"/>
    <cellStyle name="20% - uthevingsfarge 3 16" xfId="2184"/>
    <cellStyle name="20% - uthevingsfarge 3 16 2" xfId="2185"/>
    <cellStyle name="20% - uthevingsfarge 3 17" xfId="2186"/>
    <cellStyle name="20% - uthevingsfarge 3 17 2" xfId="2187"/>
    <cellStyle name="20% - uthevingsfarge 3 18" xfId="2188"/>
    <cellStyle name="20% - uthevingsfarge 3 18 2" xfId="2189"/>
    <cellStyle name="20% - uthevingsfarge 3 19" xfId="2190"/>
    <cellStyle name="20% - uthevingsfarge 3 19 2" xfId="2191"/>
    <cellStyle name="20% - uthevingsfarge 3 2_11" xfId="2192"/>
    <cellStyle name="20% - uthevingsfarge 3 2 2" xfId="2193"/>
    <cellStyle name="20% - uthevingsfarge 3 20" xfId="2194"/>
    <cellStyle name="20% - uthevingsfarge 3 20 2" xfId="2195"/>
    <cellStyle name="20% - uthevingsfarge 3 21" xfId="2196"/>
    <cellStyle name="20% - uthevingsfarge 3 21 2" xfId="2197"/>
    <cellStyle name="20% - uthevingsfarge 3 22" xfId="2198"/>
    <cellStyle name="20% - uthevingsfarge 3 22 2" xfId="2199"/>
    <cellStyle name="20% - uthevingsfarge 3 23" xfId="2200"/>
    <cellStyle name="20% - uthevingsfarge 3 23 2" xfId="2201"/>
    <cellStyle name="20% - uthevingsfarge 3 24" xfId="2202"/>
    <cellStyle name="20% - uthevingsfarge 3 24 2" xfId="2203"/>
    <cellStyle name="20% - uthevingsfarge 3 25" xfId="2204"/>
    <cellStyle name="20% - uthevingsfarge 3 25 2" xfId="2205"/>
    <cellStyle name="20% - uthevingsfarge 3 26" xfId="2206"/>
    <cellStyle name="20% - uthevingsfarge 3 26 2" xfId="2207"/>
    <cellStyle name="20% - uthevingsfarge 3 27" xfId="2208"/>
    <cellStyle name="20% - uthevingsfarge 3 27 2" xfId="2209"/>
    <cellStyle name="20% - uthevingsfarge 3 28" xfId="2210"/>
    <cellStyle name="20% - uthevingsfarge 3 28 2" xfId="2211"/>
    <cellStyle name="20% - uthevingsfarge 3 29" xfId="2212"/>
    <cellStyle name="20% - uthevingsfarge 3 29 2" xfId="2213"/>
    <cellStyle name="20% - uthevingsfarge 3 3" xfId="2214"/>
    <cellStyle name="20% - uthevingsfarge 3 3 2" xfId="2215"/>
    <cellStyle name="20% - uthevingsfarge 3 30" xfId="2216"/>
    <cellStyle name="20% - uthevingsfarge 3 30 2" xfId="2217"/>
    <cellStyle name="20% - uthevingsfarge 3 31" xfId="2218"/>
    <cellStyle name="20% - uthevingsfarge 3 31 2" xfId="2219"/>
    <cellStyle name="20% - uthevingsfarge 3 32" xfId="2220"/>
    <cellStyle name="20% - uthevingsfarge 3 32 2" xfId="2221"/>
    <cellStyle name="20% - uthevingsfarge 3 33" xfId="2222"/>
    <cellStyle name="20% - uthevingsfarge 3 33 2" xfId="2223"/>
    <cellStyle name="20% - uthevingsfarge 3 34" xfId="2224"/>
    <cellStyle name="20% - uthevingsfarge 3 34 2" xfId="2225"/>
    <cellStyle name="20% - uthevingsfarge 3 35" xfId="2226"/>
    <cellStyle name="20% - uthevingsfarge 3 35 2" xfId="2227"/>
    <cellStyle name="20% - uthevingsfarge 3 36" xfId="2228"/>
    <cellStyle name="20% - uthevingsfarge 3 36 2" xfId="2229"/>
    <cellStyle name="20% - uthevingsfarge 3 37" xfId="2230"/>
    <cellStyle name="20% - uthevingsfarge 3 37 2" xfId="2231"/>
    <cellStyle name="20% - uthevingsfarge 3 38" xfId="2232"/>
    <cellStyle name="20% - uthevingsfarge 3 38 2" xfId="2233"/>
    <cellStyle name="20% - uthevingsfarge 3 39" xfId="2234"/>
    <cellStyle name="20% - uthevingsfarge 3 39 2" xfId="2235"/>
    <cellStyle name="20% - uthevingsfarge 3 4" xfId="2236"/>
    <cellStyle name="20% - uthevingsfarge 3 4 2" xfId="2237"/>
    <cellStyle name="20% - uthevingsfarge 3 40" xfId="2238"/>
    <cellStyle name="20% - uthevingsfarge 3 40 2" xfId="2239"/>
    <cellStyle name="20% - uthevingsfarge 3 41" xfId="2240"/>
    <cellStyle name="20% - uthevingsfarge 3 41 2" xfId="2241"/>
    <cellStyle name="20% - uthevingsfarge 3 42" xfId="2242"/>
    <cellStyle name="20% - uthevingsfarge 3 42 2" xfId="2243"/>
    <cellStyle name="20% - uthevingsfarge 3 43" xfId="2244"/>
    <cellStyle name="20% - uthevingsfarge 3 43 2" xfId="2245"/>
    <cellStyle name="20% - uthevingsfarge 3 44" xfId="2246"/>
    <cellStyle name="20% - uthevingsfarge 3 44 2" xfId="2247"/>
    <cellStyle name="20% - uthevingsfarge 3 45" xfId="2248"/>
    <cellStyle name="20% - uthevingsfarge 3 45 2" xfId="2249"/>
    <cellStyle name="20% - uthevingsfarge 3 46" xfId="2250"/>
    <cellStyle name="20% - uthevingsfarge 3 46 2" xfId="2251"/>
    <cellStyle name="20% - uthevingsfarge 3 47" xfId="2252"/>
    <cellStyle name="20% - uthevingsfarge 3 47 2" xfId="2253"/>
    <cellStyle name="20% - uthevingsfarge 3 48" xfId="2254"/>
    <cellStyle name="20% - uthevingsfarge 3 48 2" xfId="2255"/>
    <cellStyle name="20% - uthevingsfarge 3 49" xfId="2256"/>
    <cellStyle name="20% - uthevingsfarge 3 49 2" xfId="2257"/>
    <cellStyle name="20% - uthevingsfarge 3 5" xfId="2258"/>
    <cellStyle name="20% - uthevingsfarge 3 5 2" xfId="2259"/>
    <cellStyle name="20% - uthevingsfarge 3 50" xfId="2260"/>
    <cellStyle name="20% - uthevingsfarge 3 50 2" xfId="2261"/>
    <cellStyle name="20% - uthevingsfarge 3 51" xfId="2262"/>
    <cellStyle name="20% - uthevingsfarge 3 51 2" xfId="2263"/>
    <cellStyle name="20% - uthevingsfarge 3 52" xfId="2264"/>
    <cellStyle name="20% - uthevingsfarge 3 52 2" xfId="2265"/>
    <cellStyle name="20% - uthevingsfarge 3 53" xfId="2266"/>
    <cellStyle name="20% - uthevingsfarge 3 53 2" xfId="2267"/>
    <cellStyle name="20% - uthevingsfarge 3 54" xfId="2268"/>
    <cellStyle name="20% - uthevingsfarge 3 54 2" xfId="2269"/>
    <cellStyle name="20% - uthevingsfarge 3 55" xfId="2270"/>
    <cellStyle name="20% - uthevingsfarge 3 55 2" xfId="2271"/>
    <cellStyle name="20% - uthevingsfarge 3 56" xfId="2272"/>
    <cellStyle name="20% - uthevingsfarge 3 56 2" xfId="2273"/>
    <cellStyle name="20% - uthevingsfarge 3 57" xfId="2274"/>
    <cellStyle name="20% - uthevingsfarge 3 57 2" xfId="2275"/>
    <cellStyle name="20% - uthevingsfarge 3 58" xfId="2276"/>
    <cellStyle name="20% - uthevingsfarge 3 58 2" xfId="2277"/>
    <cellStyle name="20% - uthevingsfarge 3 59" xfId="2278"/>
    <cellStyle name="20% - uthevingsfarge 3 59 2" xfId="2279"/>
    <cellStyle name="20% - uthevingsfarge 3 6" xfId="2280"/>
    <cellStyle name="20% - uthevingsfarge 3 6 2" xfId="2281"/>
    <cellStyle name="20% - uthevingsfarge 3 7" xfId="2282"/>
    <cellStyle name="20% - uthevingsfarge 3 7 2" xfId="2283"/>
    <cellStyle name="20% - uthevingsfarge 3 8" xfId="2284"/>
    <cellStyle name="20% - uthevingsfarge 3 8 2" xfId="2285"/>
    <cellStyle name="20% - uthevingsfarge 3 9" xfId="2286"/>
    <cellStyle name="20% - uthevingsfarge 3 9 2" xfId="2287"/>
    <cellStyle name="20% - uthevingsfarge 4 10" xfId="2288"/>
    <cellStyle name="20% - uthevingsfarge 4 10 2" xfId="2289"/>
    <cellStyle name="20% - uthevingsfarge 4 11" xfId="2290"/>
    <cellStyle name="20% - uthevingsfarge 4 11 2" xfId="2291"/>
    <cellStyle name="20% - uthevingsfarge 4 12" xfId="2292"/>
    <cellStyle name="20% - uthevingsfarge 4 12 2" xfId="2293"/>
    <cellStyle name="20% - uthevingsfarge 4 13" xfId="2294"/>
    <cellStyle name="20% - uthevingsfarge 4 13 2" xfId="2295"/>
    <cellStyle name="20% - uthevingsfarge 4 14" xfId="2296"/>
    <cellStyle name="20% - uthevingsfarge 4 14 2" xfId="2297"/>
    <cellStyle name="20% - uthevingsfarge 4 15" xfId="2298"/>
    <cellStyle name="20% - uthevingsfarge 4 15 2" xfId="2299"/>
    <cellStyle name="20% - uthevingsfarge 4 16" xfId="2300"/>
    <cellStyle name="20% - uthevingsfarge 4 16 2" xfId="2301"/>
    <cellStyle name="20% - uthevingsfarge 4 17" xfId="2302"/>
    <cellStyle name="20% - uthevingsfarge 4 17 2" xfId="2303"/>
    <cellStyle name="20% - uthevingsfarge 4 18" xfId="2304"/>
    <cellStyle name="20% - uthevingsfarge 4 18 2" xfId="2305"/>
    <cellStyle name="20% - uthevingsfarge 4 19" xfId="2306"/>
    <cellStyle name="20% - uthevingsfarge 4 19 2" xfId="2307"/>
    <cellStyle name="20% - uthevingsfarge 4 2_11" xfId="2308"/>
    <cellStyle name="20% - uthevingsfarge 4 2 2" xfId="2309"/>
    <cellStyle name="20% - uthevingsfarge 4 20" xfId="2310"/>
    <cellStyle name="20% - uthevingsfarge 4 20 2" xfId="2311"/>
    <cellStyle name="20% - uthevingsfarge 4 21" xfId="2312"/>
    <cellStyle name="20% - uthevingsfarge 4 21 2" xfId="2313"/>
    <cellStyle name="20% - uthevingsfarge 4 22" xfId="2314"/>
    <cellStyle name="20% - uthevingsfarge 4 22 2" xfId="2315"/>
    <cellStyle name="20% - uthevingsfarge 4 23" xfId="2316"/>
    <cellStyle name="20% - uthevingsfarge 4 23 2" xfId="2317"/>
    <cellStyle name="20% - uthevingsfarge 4 24" xfId="2318"/>
    <cellStyle name="20% - uthevingsfarge 4 24 2" xfId="2319"/>
    <cellStyle name="20% - uthevingsfarge 4 25" xfId="2320"/>
    <cellStyle name="20% - uthevingsfarge 4 25 2" xfId="2321"/>
    <cellStyle name="20% - uthevingsfarge 4 26" xfId="2322"/>
    <cellStyle name="20% - uthevingsfarge 4 26 2" xfId="2323"/>
    <cellStyle name="20% - uthevingsfarge 4 27" xfId="2324"/>
    <cellStyle name="20% - uthevingsfarge 4 27 2" xfId="2325"/>
    <cellStyle name="20% - uthevingsfarge 4 28" xfId="2326"/>
    <cellStyle name="20% - uthevingsfarge 4 28 2" xfId="2327"/>
    <cellStyle name="20% - uthevingsfarge 4 29" xfId="2328"/>
    <cellStyle name="20% - uthevingsfarge 4 29 2" xfId="2329"/>
    <cellStyle name="20% - uthevingsfarge 4 3" xfId="2330"/>
    <cellStyle name="20% - uthevingsfarge 4 3 2" xfId="2331"/>
    <cellStyle name="20% - uthevingsfarge 4 30" xfId="2332"/>
    <cellStyle name="20% - uthevingsfarge 4 30 2" xfId="2333"/>
    <cellStyle name="20% - uthevingsfarge 4 31" xfId="2334"/>
    <cellStyle name="20% - uthevingsfarge 4 31 2" xfId="2335"/>
    <cellStyle name="20% - uthevingsfarge 4 32" xfId="2336"/>
    <cellStyle name="20% - uthevingsfarge 4 32 2" xfId="2337"/>
    <cellStyle name="20% - uthevingsfarge 4 33" xfId="2338"/>
    <cellStyle name="20% - uthevingsfarge 4 33 2" xfId="2339"/>
    <cellStyle name="20% - uthevingsfarge 4 34" xfId="2340"/>
    <cellStyle name="20% - uthevingsfarge 4 34 2" xfId="2341"/>
    <cellStyle name="20% - uthevingsfarge 4 35" xfId="2342"/>
    <cellStyle name="20% - uthevingsfarge 4 35 2" xfId="2343"/>
    <cellStyle name="20% - uthevingsfarge 4 36" xfId="2344"/>
    <cellStyle name="20% - uthevingsfarge 4 36 2" xfId="2345"/>
    <cellStyle name="20% - uthevingsfarge 4 37" xfId="2346"/>
    <cellStyle name="20% - uthevingsfarge 4 37 2" xfId="2347"/>
    <cellStyle name="20% - uthevingsfarge 4 38" xfId="2348"/>
    <cellStyle name="20% - uthevingsfarge 4 38 2" xfId="2349"/>
    <cellStyle name="20% - uthevingsfarge 4 39" xfId="2350"/>
    <cellStyle name="20% - uthevingsfarge 4 39 2" xfId="2351"/>
    <cellStyle name="20% - uthevingsfarge 4 4" xfId="2352"/>
    <cellStyle name="20% - uthevingsfarge 4 4 2" xfId="2353"/>
    <cellStyle name="20% - uthevingsfarge 4 40" xfId="2354"/>
    <cellStyle name="20% - uthevingsfarge 4 40 2" xfId="2355"/>
    <cellStyle name="20% - uthevingsfarge 4 41" xfId="2356"/>
    <cellStyle name="20% - uthevingsfarge 4 41 2" xfId="2357"/>
    <cellStyle name="20% - uthevingsfarge 4 42" xfId="2358"/>
    <cellStyle name="20% - uthevingsfarge 4 42 2" xfId="2359"/>
    <cellStyle name="20% - uthevingsfarge 4 43" xfId="2360"/>
    <cellStyle name="20% - uthevingsfarge 4 43 2" xfId="2361"/>
    <cellStyle name="20% - uthevingsfarge 4 44" xfId="2362"/>
    <cellStyle name="20% - uthevingsfarge 4 44 2" xfId="2363"/>
    <cellStyle name="20% - uthevingsfarge 4 45" xfId="2364"/>
    <cellStyle name="20% - uthevingsfarge 4 45 2" xfId="2365"/>
    <cellStyle name="20% - uthevingsfarge 4 46" xfId="2366"/>
    <cellStyle name="20% - uthevingsfarge 4 46 2" xfId="2367"/>
    <cellStyle name="20% - uthevingsfarge 4 47" xfId="2368"/>
    <cellStyle name="20% - uthevingsfarge 4 47 2" xfId="2369"/>
    <cellStyle name="20% - uthevingsfarge 4 48" xfId="2370"/>
    <cellStyle name="20% - uthevingsfarge 4 48 2" xfId="2371"/>
    <cellStyle name="20% - uthevingsfarge 4 49" xfId="2372"/>
    <cellStyle name="20% - uthevingsfarge 4 49 2" xfId="2373"/>
    <cellStyle name="20% - uthevingsfarge 4 5" xfId="2374"/>
    <cellStyle name="20% - uthevingsfarge 4 5 2" xfId="2375"/>
    <cellStyle name="20% - uthevingsfarge 4 50" xfId="2376"/>
    <cellStyle name="20% - uthevingsfarge 4 50 2" xfId="2377"/>
    <cellStyle name="20% - uthevingsfarge 4 51" xfId="2378"/>
    <cellStyle name="20% - uthevingsfarge 4 51 2" xfId="2379"/>
    <cellStyle name="20% - uthevingsfarge 4 52" xfId="2380"/>
    <cellStyle name="20% - uthevingsfarge 4 52 2" xfId="2381"/>
    <cellStyle name="20% - uthevingsfarge 4 53" xfId="2382"/>
    <cellStyle name="20% - uthevingsfarge 4 53 2" xfId="2383"/>
    <cellStyle name="20% - uthevingsfarge 4 54" xfId="2384"/>
    <cellStyle name="20% - uthevingsfarge 4 54 2" xfId="2385"/>
    <cellStyle name="20% - uthevingsfarge 4 55" xfId="2386"/>
    <cellStyle name="20% - uthevingsfarge 4 55 2" xfId="2387"/>
    <cellStyle name="20% - uthevingsfarge 4 56" xfId="2388"/>
    <cellStyle name="20% - uthevingsfarge 4 56 2" xfId="2389"/>
    <cellStyle name="20% - uthevingsfarge 4 57" xfId="2390"/>
    <cellStyle name="20% - uthevingsfarge 4 57 2" xfId="2391"/>
    <cellStyle name="20% - uthevingsfarge 4 58" xfId="2392"/>
    <cellStyle name="20% - uthevingsfarge 4 58 2" xfId="2393"/>
    <cellStyle name="20% - uthevingsfarge 4 59" xfId="2394"/>
    <cellStyle name="20% - uthevingsfarge 4 59 2" xfId="2395"/>
    <cellStyle name="20% - uthevingsfarge 4 6" xfId="2396"/>
    <cellStyle name="20% - uthevingsfarge 4 6 2" xfId="2397"/>
    <cellStyle name="20% - uthevingsfarge 4 7" xfId="2398"/>
    <cellStyle name="20% - uthevingsfarge 4 7 2" xfId="2399"/>
    <cellStyle name="20% - uthevingsfarge 4 8" xfId="2400"/>
    <cellStyle name="20% - uthevingsfarge 4 8 2" xfId="2401"/>
    <cellStyle name="20% - uthevingsfarge 4 9" xfId="2402"/>
    <cellStyle name="20% - uthevingsfarge 4 9 2" xfId="2403"/>
    <cellStyle name="20% - uthevingsfarge 5 10" xfId="2404"/>
    <cellStyle name="20% - uthevingsfarge 5 10 2" xfId="2405"/>
    <cellStyle name="20% - uthevingsfarge 5 11" xfId="2406"/>
    <cellStyle name="20% - uthevingsfarge 5 11 2" xfId="2407"/>
    <cellStyle name="20% - uthevingsfarge 5 12" xfId="2408"/>
    <cellStyle name="20% - uthevingsfarge 5 12 2" xfId="2409"/>
    <cellStyle name="20% - uthevingsfarge 5 13" xfId="2410"/>
    <cellStyle name="20% - uthevingsfarge 5 13 2" xfId="2411"/>
    <cellStyle name="20% - uthevingsfarge 5 14" xfId="2412"/>
    <cellStyle name="20% - uthevingsfarge 5 14 2" xfId="2413"/>
    <cellStyle name="20% - uthevingsfarge 5 15" xfId="2414"/>
    <cellStyle name="20% - uthevingsfarge 5 15 2" xfId="2415"/>
    <cellStyle name="20% - uthevingsfarge 5 16" xfId="2416"/>
    <cellStyle name="20% - uthevingsfarge 5 16 2" xfId="2417"/>
    <cellStyle name="20% - uthevingsfarge 5 17" xfId="2418"/>
    <cellStyle name="20% - uthevingsfarge 5 17 2" xfId="2419"/>
    <cellStyle name="20% - uthevingsfarge 5 18" xfId="2420"/>
    <cellStyle name="20% - uthevingsfarge 5 18 2" xfId="2421"/>
    <cellStyle name="20% - uthevingsfarge 5 19" xfId="2422"/>
    <cellStyle name="20% - uthevingsfarge 5 19 2" xfId="2423"/>
    <cellStyle name="20% - uthevingsfarge 5 2_11" xfId="2424"/>
    <cellStyle name="20% - uthevingsfarge 5 2 2" xfId="2425"/>
    <cellStyle name="20% - uthevingsfarge 5 20" xfId="2426"/>
    <cellStyle name="20% - uthevingsfarge 5 20 2" xfId="2427"/>
    <cellStyle name="20% - uthevingsfarge 5 21" xfId="2428"/>
    <cellStyle name="20% - uthevingsfarge 5 21 2" xfId="2429"/>
    <cellStyle name="20% - uthevingsfarge 5 22" xfId="2430"/>
    <cellStyle name="20% - uthevingsfarge 5 22 2" xfId="2431"/>
    <cellStyle name="20% - uthevingsfarge 5 23" xfId="2432"/>
    <cellStyle name="20% - uthevingsfarge 5 23 2" xfId="2433"/>
    <cellStyle name="20% - uthevingsfarge 5 24" xfId="2434"/>
    <cellStyle name="20% - uthevingsfarge 5 24 2" xfId="2435"/>
    <cellStyle name="20% - uthevingsfarge 5 25" xfId="2436"/>
    <cellStyle name="20% - uthevingsfarge 5 25 2" xfId="2437"/>
    <cellStyle name="20% - uthevingsfarge 5 26" xfId="2438"/>
    <cellStyle name="20% - uthevingsfarge 5 26 2" xfId="2439"/>
    <cellStyle name="20% - uthevingsfarge 5 27" xfId="2440"/>
    <cellStyle name="20% - uthevingsfarge 5 27 2" xfId="2441"/>
    <cellStyle name="20% - uthevingsfarge 5 28" xfId="2442"/>
    <cellStyle name="20% - uthevingsfarge 5 28 2" xfId="2443"/>
    <cellStyle name="20% - uthevingsfarge 5 29" xfId="2444"/>
    <cellStyle name="20% - uthevingsfarge 5 29 2" xfId="2445"/>
    <cellStyle name="20% - uthevingsfarge 5 3" xfId="2446"/>
    <cellStyle name="20% - uthevingsfarge 5 3 2" xfId="2447"/>
    <cellStyle name="20% - uthevingsfarge 5 30" xfId="2448"/>
    <cellStyle name="20% - uthevingsfarge 5 30 2" xfId="2449"/>
    <cellStyle name="20% - uthevingsfarge 5 31" xfId="2450"/>
    <cellStyle name="20% - uthevingsfarge 5 31 2" xfId="2451"/>
    <cellStyle name="20% - uthevingsfarge 5 32" xfId="2452"/>
    <cellStyle name="20% - uthevingsfarge 5 32 2" xfId="2453"/>
    <cellStyle name="20% - uthevingsfarge 5 33" xfId="2454"/>
    <cellStyle name="20% - uthevingsfarge 5 33 2" xfId="2455"/>
    <cellStyle name="20% - uthevingsfarge 5 34" xfId="2456"/>
    <cellStyle name="20% - uthevingsfarge 5 34 2" xfId="2457"/>
    <cellStyle name="20% - uthevingsfarge 5 35" xfId="2458"/>
    <cellStyle name="20% - uthevingsfarge 5 35 2" xfId="2459"/>
    <cellStyle name="20% - uthevingsfarge 5 36" xfId="2460"/>
    <cellStyle name="20% - uthevingsfarge 5 36 2" xfId="2461"/>
    <cellStyle name="20% - uthevingsfarge 5 37" xfId="2462"/>
    <cellStyle name="20% - uthevingsfarge 5 37 2" xfId="2463"/>
    <cellStyle name="20% - uthevingsfarge 5 38" xfId="2464"/>
    <cellStyle name="20% - uthevingsfarge 5 38 2" xfId="2465"/>
    <cellStyle name="20% - uthevingsfarge 5 39" xfId="2466"/>
    <cellStyle name="20% - uthevingsfarge 5 39 2" xfId="2467"/>
    <cellStyle name="20% - uthevingsfarge 5 4" xfId="2468"/>
    <cellStyle name="20% - uthevingsfarge 5 4 2" xfId="2469"/>
    <cellStyle name="20% - uthevingsfarge 5 40" xfId="2470"/>
    <cellStyle name="20% - uthevingsfarge 5 40 2" xfId="2471"/>
    <cellStyle name="20% - uthevingsfarge 5 41" xfId="2472"/>
    <cellStyle name="20% - uthevingsfarge 5 41 2" xfId="2473"/>
    <cellStyle name="20% - uthevingsfarge 5 42" xfId="2474"/>
    <cellStyle name="20% - uthevingsfarge 5 42 2" xfId="2475"/>
    <cellStyle name="20% - uthevingsfarge 5 43" xfId="2476"/>
    <cellStyle name="20% - uthevingsfarge 5 43 2" xfId="2477"/>
    <cellStyle name="20% - uthevingsfarge 5 44" xfId="2478"/>
    <cellStyle name="20% - uthevingsfarge 5 44 2" xfId="2479"/>
    <cellStyle name="20% - uthevingsfarge 5 45" xfId="2480"/>
    <cellStyle name="20% - uthevingsfarge 5 45 2" xfId="2481"/>
    <cellStyle name="20% - uthevingsfarge 5 46" xfId="2482"/>
    <cellStyle name="20% - uthevingsfarge 5 46 2" xfId="2483"/>
    <cellStyle name="20% - uthevingsfarge 5 47" xfId="2484"/>
    <cellStyle name="20% - uthevingsfarge 5 47 2" xfId="2485"/>
    <cellStyle name="20% - uthevingsfarge 5 48" xfId="2486"/>
    <cellStyle name="20% - uthevingsfarge 5 48 2" xfId="2487"/>
    <cellStyle name="20% - uthevingsfarge 5 49" xfId="2488"/>
    <cellStyle name="20% - uthevingsfarge 5 49 2" xfId="2489"/>
    <cellStyle name="20% - uthevingsfarge 5 5" xfId="2490"/>
    <cellStyle name="20% - uthevingsfarge 5 5 2" xfId="2491"/>
    <cellStyle name="20% - uthevingsfarge 5 50" xfId="2492"/>
    <cellStyle name="20% - uthevingsfarge 5 50 2" xfId="2493"/>
    <cellStyle name="20% - uthevingsfarge 5 51" xfId="2494"/>
    <cellStyle name="20% - uthevingsfarge 5 51 2" xfId="2495"/>
    <cellStyle name="20% - uthevingsfarge 5 52" xfId="2496"/>
    <cellStyle name="20% - uthevingsfarge 5 52 2" xfId="2497"/>
    <cellStyle name="20% - uthevingsfarge 5 53" xfId="2498"/>
    <cellStyle name="20% - uthevingsfarge 5 53 2" xfId="2499"/>
    <cellStyle name="20% - uthevingsfarge 5 54" xfId="2500"/>
    <cellStyle name="20% - uthevingsfarge 5 54 2" xfId="2501"/>
    <cellStyle name="20% - uthevingsfarge 5 55" xfId="2502"/>
    <cellStyle name="20% - uthevingsfarge 5 55 2" xfId="2503"/>
    <cellStyle name="20% - uthevingsfarge 5 56" xfId="2504"/>
    <cellStyle name="20% - uthevingsfarge 5 56 2" xfId="2505"/>
    <cellStyle name="20% - uthevingsfarge 5 57" xfId="2506"/>
    <cellStyle name="20% - uthevingsfarge 5 57 2" xfId="2507"/>
    <cellStyle name="20% - uthevingsfarge 5 58" xfId="2508"/>
    <cellStyle name="20% - uthevingsfarge 5 58 2" xfId="2509"/>
    <cellStyle name="20% - uthevingsfarge 5 59" xfId="2510"/>
    <cellStyle name="20% - uthevingsfarge 5 59 2" xfId="2511"/>
    <cellStyle name="20% - uthevingsfarge 5 6" xfId="2512"/>
    <cellStyle name="20% - uthevingsfarge 5 6 2" xfId="2513"/>
    <cellStyle name="20% - uthevingsfarge 5 7" xfId="2514"/>
    <cellStyle name="20% - uthevingsfarge 5 7 2" xfId="2515"/>
    <cellStyle name="20% - uthevingsfarge 5 8" xfId="2516"/>
    <cellStyle name="20% - uthevingsfarge 5 8 2" xfId="2517"/>
    <cellStyle name="20% - uthevingsfarge 5 9" xfId="2518"/>
    <cellStyle name="20% - uthevingsfarge 5 9 2" xfId="2519"/>
    <cellStyle name="20% - uthevingsfarge 6 10" xfId="2520"/>
    <cellStyle name="20% - uthevingsfarge 6 10 2" xfId="2521"/>
    <cellStyle name="20% - uthevingsfarge 6 11" xfId="2522"/>
    <cellStyle name="20% - uthevingsfarge 6 11 2" xfId="2523"/>
    <cellStyle name="20% - uthevingsfarge 6 12" xfId="2524"/>
    <cellStyle name="20% - uthevingsfarge 6 12 2" xfId="2525"/>
    <cellStyle name="20% - uthevingsfarge 6 13" xfId="2526"/>
    <cellStyle name="20% - uthevingsfarge 6 13 2" xfId="2527"/>
    <cellStyle name="20% - uthevingsfarge 6 14" xfId="2528"/>
    <cellStyle name="20% - uthevingsfarge 6 14 2" xfId="2529"/>
    <cellStyle name="20% - uthevingsfarge 6 15" xfId="2530"/>
    <cellStyle name="20% - uthevingsfarge 6 15 2" xfId="2531"/>
    <cellStyle name="20% - uthevingsfarge 6 16" xfId="2532"/>
    <cellStyle name="20% - uthevingsfarge 6 16 2" xfId="2533"/>
    <cellStyle name="20% - uthevingsfarge 6 17" xfId="2534"/>
    <cellStyle name="20% - uthevingsfarge 6 17 2" xfId="2535"/>
    <cellStyle name="20% - uthevingsfarge 6 18" xfId="2536"/>
    <cellStyle name="20% - uthevingsfarge 6 18 2" xfId="2537"/>
    <cellStyle name="20% - uthevingsfarge 6 19" xfId="2538"/>
    <cellStyle name="20% - uthevingsfarge 6 19 2" xfId="2539"/>
    <cellStyle name="20% - uthevingsfarge 6 2_11" xfId="2540"/>
    <cellStyle name="20% - uthevingsfarge 6 2 2" xfId="2541"/>
    <cellStyle name="20% - uthevingsfarge 6 20" xfId="2542"/>
    <cellStyle name="20% - uthevingsfarge 6 20 2" xfId="2543"/>
    <cellStyle name="20% - uthevingsfarge 6 21" xfId="2544"/>
    <cellStyle name="20% - uthevingsfarge 6 21 2" xfId="2545"/>
    <cellStyle name="20% - uthevingsfarge 6 22" xfId="2546"/>
    <cellStyle name="20% - uthevingsfarge 6 22 2" xfId="2547"/>
    <cellStyle name="20% - uthevingsfarge 6 23" xfId="2548"/>
    <cellStyle name="20% - uthevingsfarge 6 23 2" xfId="2549"/>
    <cellStyle name="20% - uthevingsfarge 6 24" xfId="2550"/>
    <cellStyle name="20% - uthevingsfarge 6 24 2" xfId="2551"/>
    <cellStyle name="20% - uthevingsfarge 6 25" xfId="2552"/>
    <cellStyle name="20% - uthevingsfarge 6 25 2" xfId="2553"/>
    <cellStyle name="20% - uthevingsfarge 6 26" xfId="2554"/>
    <cellStyle name="20% - uthevingsfarge 6 26 2" xfId="2555"/>
    <cellStyle name="20% - uthevingsfarge 6 27" xfId="2556"/>
    <cellStyle name="20% - uthevingsfarge 6 27 2" xfId="2557"/>
    <cellStyle name="20% - uthevingsfarge 6 28" xfId="2558"/>
    <cellStyle name="20% - uthevingsfarge 6 28 2" xfId="2559"/>
    <cellStyle name="20% - uthevingsfarge 6 29" xfId="2560"/>
    <cellStyle name="20% - uthevingsfarge 6 29 2" xfId="2561"/>
    <cellStyle name="20% - uthevingsfarge 6 3" xfId="2562"/>
    <cellStyle name="20% - uthevingsfarge 6 3 2" xfId="2563"/>
    <cellStyle name="20% - uthevingsfarge 6 30" xfId="2564"/>
    <cellStyle name="20% - uthevingsfarge 6 30 2" xfId="2565"/>
    <cellStyle name="20% - uthevingsfarge 6 31" xfId="2566"/>
    <cellStyle name="20% - uthevingsfarge 6 31 2" xfId="2567"/>
    <cellStyle name="20% - uthevingsfarge 6 32" xfId="2568"/>
    <cellStyle name="20% - uthevingsfarge 6 32 2" xfId="2569"/>
    <cellStyle name="20% - uthevingsfarge 6 33" xfId="2570"/>
    <cellStyle name="20% - uthevingsfarge 6 33 2" xfId="2571"/>
    <cellStyle name="20% - uthevingsfarge 6 34" xfId="2572"/>
    <cellStyle name="20% - uthevingsfarge 6 34 2" xfId="2573"/>
    <cellStyle name="20% - uthevingsfarge 6 35" xfId="2574"/>
    <cellStyle name="20% - uthevingsfarge 6 35 2" xfId="2575"/>
    <cellStyle name="20% - uthevingsfarge 6 36" xfId="2576"/>
    <cellStyle name="20% - uthevingsfarge 6 36 2" xfId="2577"/>
    <cellStyle name="20% - uthevingsfarge 6 37" xfId="2578"/>
    <cellStyle name="20% - uthevingsfarge 6 37 2" xfId="2579"/>
    <cellStyle name="20% - uthevingsfarge 6 38" xfId="2580"/>
    <cellStyle name="20% - uthevingsfarge 6 38 2" xfId="2581"/>
    <cellStyle name="20% - uthevingsfarge 6 39" xfId="2582"/>
    <cellStyle name="20% - uthevingsfarge 6 39 2" xfId="2583"/>
    <cellStyle name="20% - uthevingsfarge 6 4" xfId="2584"/>
    <cellStyle name="20% - uthevingsfarge 6 4 2" xfId="2585"/>
    <cellStyle name="20% - uthevingsfarge 6 40" xfId="2586"/>
    <cellStyle name="20% - uthevingsfarge 6 40 2" xfId="2587"/>
    <cellStyle name="20% - uthevingsfarge 6 41" xfId="2588"/>
    <cellStyle name="20% - uthevingsfarge 6 41 2" xfId="2589"/>
    <cellStyle name="20% - uthevingsfarge 6 42" xfId="2590"/>
    <cellStyle name="20% - uthevingsfarge 6 42 2" xfId="2591"/>
    <cellStyle name="20% - uthevingsfarge 6 43" xfId="2592"/>
    <cellStyle name="20% - uthevingsfarge 6 43 2" xfId="2593"/>
    <cellStyle name="20% - uthevingsfarge 6 44" xfId="2594"/>
    <cellStyle name="20% - uthevingsfarge 6 44 2" xfId="2595"/>
    <cellStyle name="20% - uthevingsfarge 6 45" xfId="2596"/>
    <cellStyle name="20% - uthevingsfarge 6 45 2" xfId="2597"/>
    <cellStyle name="20% - uthevingsfarge 6 46" xfId="2598"/>
    <cellStyle name="20% - uthevingsfarge 6 46 2" xfId="2599"/>
    <cellStyle name="20% - uthevingsfarge 6 47" xfId="2600"/>
    <cellStyle name="20% - uthevingsfarge 6 47 2" xfId="2601"/>
    <cellStyle name="20% - uthevingsfarge 6 48" xfId="2602"/>
    <cellStyle name="20% - uthevingsfarge 6 48 2" xfId="2603"/>
    <cellStyle name="20% - uthevingsfarge 6 49" xfId="2604"/>
    <cellStyle name="20% - uthevingsfarge 6 49 2" xfId="2605"/>
    <cellStyle name="20% - uthevingsfarge 6 5" xfId="2606"/>
    <cellStyle name="20% - uthevingsfarge 6 5 2" xfId="2607"/>
    <cellStyle name="20% - uthevingsfarge 6 50" xfId="2608"/>
    <cellStyle name="20% - uthevingsfarge 6 50 2" xfId="2609"/>
    <cellStyle name="20% - uthevingsfarge 6 51" xfId="2610"/>
    <cellStyle name="20% - uthevingsfarge 6 51 2" xfId="2611"/>
    <cellStyle name="20% - uthevingsfarge 6 52" xfId="2612"/>
    <cellStyle name="20% - uthevingsfarge 6 52 2" xfId="2613"/>
    <cellStyle name="20% - uthevingsfarge 6 53" xfId="2614"/>
    <cellStyle name="20% - uthevingsfarge 6 53 2" xfId="2615"/>
    <cellStyle name="20% - uthevingsfarge 6 54" xfId="2616"/>
    <cellStyle name="20% - uthevingsfarge 6 54 2" xfId="2617"/>
    <cellStyle name="20% - uthevingsfarge 6 55" xfId="2618"/>
    <cellStyle name="20% - uthevingsfarge 6 55 2" xfId="2619"/>
    <cellStyle name="20% - uthevingsfarge 6 56" xfId="2620"/>
    <cellStyle name="20% - uthevingsfarge 6 56 2" xfId="2621"/>
    <cellStyle name="20% - uthevingsfarge 6 57" xfId="2622"/>
    <cellStyle name="20% - uthevingsfarge 6 57 2" xfId="2623"/>
    <cellStyle name="20% - uthevingsfarge 6 58" xfId="2624"/>
    <cellStyle name="20% - uthevingsfarge 6 58 2" xfId="2625"/>
    <cellStyle name="20% - uthevingsfarge 6 59" xfId="2626"/>
    <cellStyle name="20% - uthevingsfarge 6 59 2" xfId="2627"/>
    <cellStyle name="20% - uthevingsfarge 6 6" xfId="2628"/>
    <cellStyle name="20% - uthevingsfarge 6 6 2" xfId="2629"/>
    <cellStyle name="20% - uthevingsfarge 6 7" xfId="2630"/>
    <cellStyle name="20% - uthevingsfarge 6 7 2" xfId="2631"/>
    <cellStyle name="20% - uthevingsfarge 6 8" xfId="2632"/>
    <cellStyle name="20% - uthevingsfarge 6 8 2" xfId="2633"/>
    <cellStyle name="20% - uthevingsfarge 6 9" xfId="2634"/>
    <cellStyle name="20% - uthevingsfarge 6 9 2" xfId="2635"/>
    <cellStyle name="40% - 1. jelölőszín" xfId="2636"/>
    <cellStyle name="40% - 1. jelölőszín 2" xfId="2637"/>
    <cellStyle name="40% - 1. jelölőszín 2 2" xfId="2638"/>
    <cellStyle name="40% - 1. jelölőszín 2 3" xfId="2639"/>
    <cellStyle name="40% - 1. jelölőszín 3" xfId="2640"/>
    <cellStyle name="40% - 1. jelölőszín 4" xfId="2641"/>
    <cellStyle name="40% - 1. jelölőszín_20130128_ITS on reporting_Annex I_CA" xfId="2642"/>
    <cellStyle name="40% - 2. jelölőszín" xfId="2643"/>
    <cellStyle name="40% - 2. jelölőszín 2" xfId="2644"/>
    <cellStyle name="40% - 2. jelölőszín 2 2" xfId="2645"/>
    <cellStyle name="40% - 2. jelölőszín 2 3" xfId="2646"/>
    <cellStyle name="40% - 2. jelölőszín 3" xfId="2647"/>
    <cellStyle name="40% - 2. jelölőszín 4" xfId="2648"/>
    <cellStyle name="40% - 2. jelölőszín_20130128_ITS on reporting_Annex I_CA" xfId="2649"/>
    <cellStyle name="40% - 3. jelölőszín" xfId="2650"/>
    <cellStyle name="40% - 3. jelölőszín 2" xfId="2651"/>
    <cellStyle name="40% - 3. jelölőszín 2 2" xfId="2652"/>
    <cellStyle name="40% - 3. jelölőszín 2 3" xfId="2653"/>
    <cellStyle name="40% - 3. jelölőszín 3" xfId="2654"/>
    <cellStyle name="40% - 3. jelölőszín 4" xfId="2655"/>
    <cellStyle name="40% - 3. jelölőszín_20130128_ITS on reporting_Annex I_CA" xfId="2656"/>
    <cellStyle name="40% - 4. jelölőszín" xfId="2657"/>
    <cellStyle name="40% - 4. jelölőszín 2" xfId="2658"/>
    <cellStyle name="40% - 4. jelölőszín 2 2" xfId="2659"/>
    <cellStyle name="40% - 4. jelölőszín 2 3" xfId="2660"/>
    <cellStyle name="40% - 4. jelölőszín 3" xfId="2661"/>
    <cellStyle name="40% - 4. jelölőszín 4" xfId="2662"/>
    <cellStyle name="40% - 4. jelölőszín_20130128_ITS on reporting_Annex I_CA" xfId="2663"/>
    <cellStyle name="40% - 5. jelölőszín" xfId="2664"/>
    <cellStyle name="40% - 5. jelölőszín 2" xfId="2665"/>
    <cellStyle name="40% - 5. jelölőszín 2 2" xfId="2666"/>
    <cellStyle name="40% - 5. jelölőszín 2 3" xfId="2667"/>
    <cellStyle name="40% - 5. jelölőszín 3" xfId="2668"/>
    <cellStyle name="40% - 5. jelölőszín 4" xfId="2669"/>
    <cellStyle name="40% - 5. jelölőszín_20130128_ITS on reporting_Annex I_CA" xfId="2670"/>
    <cellStyle name="40% - 6. jelölőszín" xfId="2671"/>
    <cellStyle name="40% - 6. jelölőszín 2" xfId="2672"/>
    <cellStyle name="40% - 6. jelölőszín 2 2" xfId="2673"/>
    <cellStyle name="40% - 6. jelölőszín 2 3" xfId="2674"/>
    <cellStyle name="40% - 6. jelölőszín 3" xfId="2675"/>
    <cellStyle name="40% - 6. jelölőszín 4" xfId="2676"/>
    <cellStyle name="40% - 6. jelölőszín_20130128_ITS on reporting_Annex I_CA" xfId="2677"/>
    <cellStyle name="40% - Accent1" xfId="2678"/>
    <cellStyle name="40% - Accent1 2_Sheet1" xfId="2679"/>
    <cellStyle name="40% - Accent2" xfId="2680"/>
    <cellStyle name="40% - Accent2 2_Sheet1" xfId="2681"/>
    <cellStyle name="40% - Accent3" xfId="2682"/>
    <cellStyle name="40% - Accent3 2_Sheet1" xfId="2683"/>
    <cellStyle name="40% - Accent4" xfId="2684"/>
    <cellStyle name="40% - Accent4 2_Sheet1" xfId="2685"/>
    <cellStyle name="40% - Accent5" xfId="2686"/>
    <cellStyle name="40% - Accent5 2_Sheet1" xfId="2687"/>
    <cellStyle name="40% - Accent6" xfId="2688"/>
    <cellStyle name="40% - Accent6 2_Sheet1" xfId="2689"/>
    <cellStyle name="40% - Énfasis1" xfId="2690"/>
    <cellStyle name="40% - Énfasis1 2" xfId="2691"/>
    <cellStyle name="40% - Énfasis1 3" xfId="2692"/>
    <cellStyle name="40% - Énfasis2" xfId="2693"/>
    <cellStyle name="40% - Énfasis2 2" xfId="2694"/>
    <cellStyle name="40% - Énfasis2 3" xfId="2695"/>
    <cellStyle name="40% - Énfasis3" xfId="2696"/>
    <cellStyle name="40% - Énfasis3 2" xfId="2697"/>
    <cellStyle name="40% - Énfasis3 3" xfId="2698"/>
    <cellStyle name="40% - Énfasis4" xfId="2699"/>
    <cellStyle name="40% - Énfasis4 2" xfId="2700"/>
    <cellStyle name="40% - Énfasis4 3" xfId="2701"/>
    <cellStyle name="40% - Énfasis5" xfId="2702"/>
    <cellStyle name="40% - Énfasis5 2" xfId="2703"/>
    <cellStyle name="40% - Énfasis5 3" xfId="2704"/>
    <cellStyle name="40% - Énfasis6" xfId="2705"/>
    <cellStyle name="40% - Énfasis6 2" xfId="2706"/>
    <cellStyle name="40% - Énfasis6 3" xfId="2707"/>
    <cellStyle name="40% - uthevingsfarge 1 10" xfId="2708"/>
    <cellStyle name="40% - uthevingsfarge 1 10 2" xfId="2709"/>
    <cellStyle name="40% - uthevingsfarge 1 11" xfId="2710"/>
    <cellStyle name="40% - uthevingsfarge 1 11 2" xfId="2711"/>
    <cellStyle name="40% - uthevingsfarge 1 12" xfId="2712"/>
    <cellStyle name="40% - uthevingsfarge 1 12 2" xfId="2713"/>
    <cellStyle name="40% - uthevingsfarge 1 13" xfId="2714"/>
    <cellStyle name="40% - uthevingsfarge 1 13 2" xfId="2715"/>
    <cellStyle name="40% - uthevingsfarge 1 14" xfId="2716"/>
    <cellStyle name="40% - uthevingsfarge 1 14 2" xfId="2717"/>
    <cellStyle name="40% - uthevingsfarge 1 15" xfId="2718"/>
    <cellStyle name="40% - uthevingsfarge 1 15 2" xfId="2719"/>
    <cellStyle name="40% - uthevingsfarge 1 16" xfId="2720"/>
    <cellStyle name="40% - uthevingsfarge 1 16 2" xfId="2721"/>
    <cellStyle name="40% - uthevingsfarge 1 17" xfId="2722"/>
    <cellStyle name="40% - uthevingsfarge 1 17 2" xfId="2723"/>
    <cellStyle name="40% - uthevingsfarge 1 18" xfId="2724"/>
    <cellStyle name="40% - uthevingsfarge 1 18 2" xfId="2725"/>
    <cellStyle name="40% - uthevingsfarge 1 19" xfId="2726"/>
    <cellStyle name="40% - uthevingsfarge 1 19 2" xfId="2727"/>
    <cellStyle name="40% - uthevingsfarge 1 2_11" xfId="2728"/>
    <cellStyle name="40% - uthevingsfarge 1 2 2" xfId="2729"/>
    <cellStyle name="40% - uthevingsfarge 1 20" xfId="2730"/>
    <cellStyle name="40% - uthevingsfarge 1 20 2" xfId="2731"/>
    <cellStyle name="40% - uthevingsfarge 1 21" xfId="2732"/>
    <cellStyle name="40% - uthevingsfarge 1 21 2" xfId="2733"/>
    <cellStyle name="40% - uthevingsfarge 1 22" xfId="2734"/>
    <cellStyle name="40% - uthevingsfarge 1 22 2" xfId="2735"/>
    <cellStyle name="40% - uthevingsfarge 1 23" xfId="2736"/>
    <cellStyle name="40% - uthevingsfarge 1 23 2" xfId="2737"/>
    <cellStyle name="40% - uthevingsfarge 1 24" xfId="2738"/>
    <cellStyle name="40% - uthevingsfarge 1 24 2" xfId="2739"/>
    <cellStyle name="40% - uthevingsfarge 1 25" xfId="2740"/>
    <cellStyle name="40% - uthevingsfarge 1 25 2" xfId="2741"/>
    <cellStyle name="40% - uthevingsfarge 1 26" xfId="2742"/>
    <cellStyle name="40% - uthevingsfarge 1 26 2" xfId="2743"/>
    <cellStyle name="40% - uthevingsfarge 1 27" xfId="2744"/>
    <cellStyle name="40% - uthevingsfarge 1 27 2" xfId="2745"/>
    <cellStyle name="40% - uthevingsfarge 1 28" xfId="2746"/>
    <cellStyle name="40% - uthevingsfarge 1 28 2" xfId="2747"/>
    <cellStyle name="40% - uthevingsfarge 1 29" xfId="2748"/>
    <cellStyle name="40% - uthevingsfarge 1 29 2" xfId="2749"/>
    <cellStyle name="40% - uthevingsfarge 1 3" xfId="2750"/>
    <cellStyle name="40% - uthevingsfarge 1 3 2" xfId="2751"/>
    <cellStyle name="40% - uthevingsfarge 1 30" xfId="2752"/>
    <cellStyle name="40% - uthevingsfarge 1 30 2" xfId="2753"/>
    <cellStyle name="40% - uthevingsfarge 1 31" xfId="2754"/>
    <cellStyle name="40% - uthevingsfarge 1 31 2" xfId="2755"/>
    <cellStyle name="40% - uthevingsfarge 1 32" xfId="2756"/>
    <cellStyle name="40% - uthevingsfarge 1 32 2" xfId="2757"/>
    <cellStyle name="40% - uthevingsfarge 1 33" xfId="2758"/>
    <cellStyle name="40% - uthevingsfarge 1 33 2" xfId="2759"/>
    <cellStyle name="40% - uthevingsfarge 1 34" xfId="2760"/>
    <cellStyle name="40% - uthevingsfarge 1 34 2" xfId="2761"/>
    <cellStyle name="40% - uthevingsfarge 1 35" xfId="2762"/>
    <cellStyle name="40% - uthevingsfarge 1 35 2" xfId="2763"/>
    <cellStyle name="40% - uthevingsfarge 1 36" xfId="2764"/>
    <cellStyle name="40% - uthevingsfarge 1 36 2" xfId="2765"/>
    <cellStyle name="40% - uthevingsfarge 1 37" xfId="2766"/>
    <cellStyle name="40% - uthevingsfarge 1 37 2" xfId="2767"/>
    <cellStyle name="40% - uthevingsfarge 1 38" xfId="2768"/>
    <cellStyle name="40% - uthevingsfarge 1 38 2" xfId="2769"/>
    <cellStyle name="40% - uthevingsfarge 1 39" xfId="2770"/>
    <cellStyle name="40% - uthevingsfarge 1 39 2" xfId="2771"/>
    <cellStyle name="40% - uthevingsfarge 1 4" xfId="2772"/>
    <cellStyle name="40% - uthevingsfarge 1 4 2" xfId="2773"/>
    <cellStyle name="40% - uthevingsfarge 1 40" xfId="2774"/>
    <cellStyle name="40% - uthevingsfarge 1 40 2" xfId="2775"/>
    <cellStyle name="40% - uthevingsfarge 1 41" xfId="2776"/>
    <cellStyle name="40% - uthevingsfarge 1 41 2" xfId="2777"/>
    <cellStyle name="40% - uthevingsfarge 1 42" xfId="2778"/>
    <cellStyle name="40% - uthevingsfarge 1 42 2" xfId="2779"/>
    <cellStyle name="40% - uthevingsfarge 1 43" xfId="2780"/>
    <cellStyle name="40% - uthevingsfarge 1 43 2" xfId="2781"/>
    <cellStyle name="40% - uthevingsfarge 1 44" xfId="2782"/>
    <cellStyle name="40% - uthevingsfarge 1 44 2" xfId="2783"/>
    <cellStyle name="40% - uthevingsfarge 1 45" xfId="2784"/>
    <cellStyle name="40% - uthevingsfarge 1 45 2" xfId="2785"/>
    <cellStyle name="40% - uthevingsfarge 1 46" xfId="2786"/>
    <cellStyle name="40% - uthevingsfarge 1 46 2" xfId="2787"/>
    <cellStyle name="40% - uthevingsfarge 1 47" xfId="2788"/>
    <cellStyle name="40% - uthevingsfarge 1 47 2" xfId="2789"/>
    <cellStyle name="40% - uthevingsfarge 1 48" xfId="2790"/>
    <cellStyle name="40% - uthevingsfarge 1 48 2" xfId="2791"/>
    <cellStyle name="40% - uthevingsfarge 1 49" xfId="2792"/>
    <cellStyle name="40% - uthevingsfarge 1 49 2" xfId="2793"/>
    <cellStyle name="40% - uthevingsfarge 1 5" xfId="2794"/>
    <cellStyle name="40% - uthevingsfarge 1 5 2" xfId="2795"/>
    <cellStyle name="40% - uthevingsfarge 1 50" xfId="2796"/>
    <cellStyle name="40% - uthevingsfarge 1 50 2" xfId="2797"/>
    <cellStyle name="40% - uthevingsfarge 1 51" xfId="2798"/>
    <cellStyle name="40% - uthevingsfarge 1 51 2" xfId="2799"/>
    <cellStyle name="40% - uthevingsfarge 1 52" xfId="2800"/>
    <cellStyle name="40% - uthevingsfarge 1 52 2" xfId="2801"/>
    <cellStyle name="40% - uthevingsfarge 1 53" xfId="2802"/>
    <cellStyle name="40% - uthevingsfarge 1 53 2" xfId="2803"/>
    <cellStyle name="40% - uthevingsfarge 1 54" xfId="2804"/>
    <cellStyle name="40% - uthevingsfarge 1 54 2" xfId="2805"/>
    <cellStyle name="40% - uthevingsfarge 1 55" xfId="2806"/>
    <cellStyle name="40% - uthevingsfarge 1 55 2" xfId="2807"/>
    <cellStyle name="40% - uthevingsfarge 1 56" xfId="2808"/>
    <cellStyle name="40% - uthevingsfarge 1 56 2" xfId="2809"/>
    <cellStyle name="40% - uthevingsfarge 1 57" xfId="2810"/>
    <cellStyle name="40% - uthevingsfarge 1 57 2" xfId="2811"/>
    <cellStyle name="40% - uthevingsfarge 1 58" xfId="2812"/>
    <cellStyle name="40% - uthevingsfarge 1 58 2" xfId="2813"/>
    <cellStyle name="40% - uthevingsfarge 1 59" xfId="2814"/>
    <cellStyle name="40% - uthevingsfarge 1 59 2" xfId="2815"/>
    <cellStyle name="40% - uthevingsfarge 1 6" xfId="2816"/>
    <cellStyle name="40% - uthevingsfarge 1 6 2" xfId="2817"/>
    <cellStyle name="40% - uthevingsfarge 1 7" xfId="2818"/>
    <cellStyle name="40% - uthevingsfarge 1 7 2" xfId="2819"/>
    <cellStyle name="40% - uthevingsfarge 1 8" xfId="2820"/>
    <cellStyle name="40% - uthevingsfarge 1 8 2" xfId="2821"/>
    <cellStyle name="40% - uthevingsfarge 1 9" xfId="2822"/>
    <cellStyle name="40% - uthevingsfarge 1 9 2" xfId="2823"/>
    <cellStyle name="40% - uthevingsfarge 2 10" xfId="2824"/>
    <cellStyle name="40% - uthevingsfarge 2 10 2" xfId="2825"/>
    <cellStyle name="40% - uthevingsfarge 2 11" xfId="2826"/>
    <cellStyle name="40% - uthevingsfarge 2 11 2" xfId="2827"/>
    <cellStyle name="40% - uthevingsfarge 2 12" xfId="2828"/>
    <cellStyle name="40% - uthevingsfarge 2 12 2" xfId="2829"/>
    <cellStyle name="40% - uthevingsfarge 2 13" xfId="2830"/>
    <cellStyle name="40% - uthevingsfarge 2 13 2" xfId="2831"/>
    <cellStyle name="40% - uthevingsfarge 2 14" xfId="2832"/>
    <cellStyle name="40% - uthevingsfarge 2 14 2" xfId="2833"/>
    <cellStyle name="40% - uthevingsfarge 2 15" xfId="2834"/>
    <cellStyle name="40% - uthevingsfarge 2 15 2" xfId="2835"/>
    <cellStyle name="40% - uthevingsfarge 2 16" xfId="2836"/>
    <cellStyle name="40% - uthevingsfarge 2 16 2" xfId="2837"/>
    <cellStyle name="40% - uthevingsfarge 2 17" xfId="2838"/>
    <cellStyle name="40% - uthevingsfarge 2 17 2" xfId="2839"/>
    <cellStyle name="40% - uthevingsfarge 2 18" xfId="2840"/>
    <cellStyle name="40% - uthevingsfarge 2 18 2" xfId="2841"/>
    <cellStyle name="40% - uthevingsfarge 2 19" xfId="2842"/>
    <cellStyle name="40% - uthevingsfarge 2 19 2" xfId="2843"/>
    <cellStyle name="40% - uthevingsfarge 2 2_11" xfId="2844"/>
    <cellStyle name="40% - uthevingsfarge 2 2 2" xfId="2845"/>
    <cellStyle name="40% - uthevingsfarge 2 20" xfId="2846"/>
    <cellStyle name="40% - uthevingsfarge 2 20 2" xfId="2847"/>
    <cellStyle name="40% - uthevingsfarge 2 21" xfId="2848"/>
    <cellStyle name="40% - uthevingsfarge 2 21 2" xfId="2849"/>
    <cellStyle name="40% - uthevingsfarge 2 22" xfId="2850"/>
    <cellStyle name="40% - uthevingsfarge 2 22 2" xfId="2851"/>
    <cellStyle name="40% - uthevingsfarge 2 23" xfId="2852"/>
    <cellStyle name="40% - uthevingsfarge 2 23 2" xfId="2853"/>
    <cellStyle name="40% - uthevingsfarge 2 24" xfId="2854"/>
    <cellStyle name="40% - uthevingsfarge 2 24 2" xfId="2855"/>
    <cellStyle name="40% - uthevingsfarge 2 25" xfId="2856"/>
    <cellStyle name="40% - uthevingsfarge 2 25 2" xfId="2857"/>
    <cellStyle name="40% - uthevingsfarge 2 26" xfId="2858"/>
    <cellStyle name="40% - uthevingsfarge 2 26 2" xfId="2859"/>
    <cellStyle name="40% - uthevingsfarge 2 27" xfId="2860"/>
    <cellStyle name="40% - uthevingsfarge 2 27 2" xfId="2861"/>
    <cellStyle name="40% - uthevingsfarge 2 28" xfId="2862"/>
    <cellStyle name="40% - uthevingsfarge 2 28 2" xfId="2863"/>
    <cellStyle name="40% - uthevingsfarge 2 29" xfId="2864"/>
    <cellStyle name="40% - uthevingsfarge 2 29 2" xfId="2865"/>
    <cellStyle name="40% - uthevingsfarge 2 3" xfId="2866"/>
    <cellStyle name="40% - uthevingsfarge 2 3 2" xfId="2867"/>
    <cellStyle name="40% - uthevingsfarge 2 30" xfId="2868"/>
    <cellStyle name="40% - uthevingsfarge 2 30 2" xfId="2869"/>
    <cellStyle name="40% - uthevingsfarge 2 31" xfId="2870"/>
    <cellStyle name="40% - uthevingsfarge 2 31 2" xfId="2871"/>
    <cellStyle name="40% - uthevingsfarge 2 32" xfId="2872"/>
    <cellStyle name="40% - uthevingsfarge 2 32 2" xfId="2873"/>
    <cellStyle name="40% - uthevingsfarge 2 33" xfId="2874"/>
    <cellStyle name="40% - uthevingsfarge 2 33 2" xfId="2875"/>
    <cellStyle name="40% - uthevingsfarge 2 34" xfId="2876"/>
    <cellStyle name="40% - uthevingsfarge 2 34 2" xfId="2877"/>
    <cellStyle name="40% - uthevingsfarge 2 35" xfId="2878"/>
    <cellStyle name="40% - uthevingsfarge 2 35 2" xfId="2879"/>
    <cellStyle name="40% - uthevingsfarge 2 36" xfId="2880"/>
    <cellStyle name="40% - uthevingsfarge 2 36 2" xfId="2881"/>
    <cellStyle name="40% - uthevingsfarge 2 37" xfId="2882"/>
    <cellStyle name="40% - uthevingsfarge 2 37 2" xfId="2883"/>
    <cellStyle name="40% - uthevingsfarge 2 38" xfId="2884"/>
    <cellStyle name="40% - uthevingsfarge 2 38 2" xfId="2885"/>
    <cellStyle name="40% - uthevingsfarge 2 39" xfId="2886"/>
    <cellStyle name="40% - uthevingsfarge 2 39 2" xfId="2887"/>
    <cellStyle name="40% - uthevingsfarge 2 4" xfId="2888"/>
    <cellStyle name="40% - uthevingsfarge 2 4 2" xfId="2889"/>
    <cellStyle name="40% - uthevingsfarge 2 40" xfId="2890"/>
    <cellStyle name="40% - uthevingsfarge 2 40 2" xfId="2891"/>
    <cellStyle name="40% - uthevingsfarge 2 41" xfId="2892"/>
    <cellStyle name="40% - uthevingsfarge 2 41 2" xfId="2893"/>
    <cellStyle name="40% - uthevingsfarge 2 42" xfId="2894"/>
    <cellStyle name="40% - uthevingsfarge 2 42 2" xfId="2895"/>
    <cellStyle name="40% - uthevingsfarge 2 43" xfId="2896"/>
    <cellStyle name="40% - uthevingsfarge 2 43 2" xfId="2897"/>
    <cellStyle name="40% - uthevingsfarge 2 44" xfId="2898"/>
    <cellStyle name="40% - uthevingsfarge 2 44 2" xfId="2899"/>
    <cellStyle name="40% - uthevingsfarge 2 45" xfId="2900"/>
    <cellStyle name="40% - uthevingsfarge 2 45 2" xfId="2901"/>
    <cellStyle name="40% - uthevingsfarge 2 46" xfId="2902"/>
    <cellStyle name="40% - uthevingsfarge 2 46 2" xfId="2903"/>
    <cellStyle name="40% - uthevingsfarge 2 47" xfId="2904"/>
    <cellStyle name="40% - uthevingsfarge 2 47 2" xfId="2905"/>
    <cellStyle name="40% - uthevingsfarge 2 48" xfId="2906"/>
    <cellStyle name="40% - uthevingsfarge 2 48 2" xfId="2907"/>
    <cellStyle name="40% - uthevingsfarge 2 49" xfId="2908"/>
    <cellStyle name="40% - uthevingsfarge 2 49 2" xfId="2909"/>
    <cellStyle name="40% - uthevingsfarge 2 5" xfId="2910"/>
    <cellStyle name="40% - uthevingsfarge 2 5 2" xfId="2911"/>
    <cellStyle name="40% - uthevingsfarge 2 50" xfId="2912"/>
    <cellStyle name="40% - uthevingsfarge 2 50 2" xfId="2913"/>
    <cellStyle name="40% - uthevingsfarge 2 51" xfId="2914"/>
    <cellStyle name="40% - uthevingsfarge 2 51 2" xfId="2915"/>
    <cellStyle name="40% - uthevingsfarge 2 52" xfId="2916"/>
    <cellStyle name="40% - uthevingsfarge 2 52 2" xfId="2917"/>
    <cellStyle name="40% - uthevingsfarge 2 53" xfId="2918"/>
    <cellStyle name="40% - uthevingsfarge 2 53 2" xfId="2919"/>
    <cellStyle name="40% - uthevingsfarge 2 54" xfId="2920"/>
    <cellStyle name="40% - uthevingsfarge 2 54 2" xfId="2921"/>
    <cellStyle name="40% - uthevingsfarge 2 55" xfId="2922"/>
    <cellStyle name="40% - uthevingsfarge 2 55 2" xfId="2923"/>
    <cellStyle name="40% - uthevingsfarge 2 56" xfId="2924"/>
    <cellStyle name="40% - uthevingsfarge 2 56 2" xfId="2925"/>
    <cellStyle name="40% - uthevingsfarge 2 57" xfId="2926"/>
    <cellStyle name="40% - uthevingsfarge 2 57 2" xfId="2927"/>
    <cellStyle name="40% - uthevingsfarge 2 58" xfId="2928"/>
    <cellStyle name="40% - uthevingsfarge 2 58 2" xfId="2929"/>
    <cellStyle name="40% - uthevingsfarge 2 59" xfId="2930"/>
    <cellStyle name="40% - uthevingsfarge 2 59 2" xfId="2931"/>
    <cellStyle name="40% - uthevingsfarge 2 6" xfId="2932"/>
    <cellStyle name="40% - uthevingsfarge 2 6 2" xfId="2933"/>
    <cellStyle name="40% - uthevingsfarge 2 7" xfId="2934"/>
    <cellStyle name="40% - uthevingsfarge 2 7 2" xfId="2935"/>
    <cellStyle name="40% - uthevingsfarge 2 8" xfId="2936"/>
    <cellStyle name="40% - uthevingsfarge 2 8 2" xfId="2937"/>
    <cellStyle name="40% - uthevingsfarge 2 9" xfId="2938"/>
    <cellStyle name="40% - uthevingsfarge 2 9 2" xfId="2939"/>
    <cellStyle name="40% - uthevingsfarge 3 10" xfId="2940"/>
    <cellStyle name="40% - uthevingsfarge 3 10 2" xfId="2941"/>
    <cellStyle name="40% - uthevingsfarge 3 11" xfId="2942"/>
    <cellStyle name="40% - uthevingsfarge 3 11 2" xfId="2943"/>
    <cellStyle name="40% - uthevingsfarge 3 12" xfId="2944"/>
    <cellStyle name="40% - uthevingsfarge 3 12 2" xfId="2945"/>
    <cellStyle name="40% - uthevingsfarge 3 13" xfId="2946"/>
    <cellStyle name="40% - uthevingsfarge 3 13 2" xfId="2947"/>
    <cellStyle name="40% - uthevingsfarge 3 14" xfId="2948"/>
    <cellStyle name="40% - uthevingsfarge 3 14 2" xfId="2949"/>
    <cellStyle name="40% - uthevingsfarge 3 15" xfId="2950"/>
    <cellStyle name="40% - uthevingsfarge 3 15 2" xfId="2951"/>
    <cellStyle name="40% - uthevingsfarge 3 16" xfId="2952"/>
    <cellStyle name="40% - uthevingsfarge 3 16 2" xfId="2953"/>
    <cellStyle name="40% - uthevingsfarge 3 17" xfId="2954"/>
    <cellStyle name="40% - uthevingsfarge 3 17 2" xfId="2955"/>
    <cellStyle name="40% - uthevingsfarge 3 18" xfId="2956"/>
    <cellStyle name="40% - uthevingsfarge 3 18 2" xfId="2957"/>
    <cellStyle name="40% - uthevingsfarge 3 19" xfId="2958"/>
    <cellStyle name="40% - uthevingsfarge 3 19 2" xfId="2959"/>
    <cellStyle name="40% - uthevingsfarge 3 2_11" xfId="2960"/>
    <cellStyle name="40% - uthevingsfarge 3 2 2" xfId="2961"/>
    <cellStyle name="40% - uthevingsfarge 3 20" xfId="2962"/>
    <cellStyle name="40% - uthevingsfarge 3 20 2" xfId="2963"/>
    <cellStyle name="40% - uthevingsfarge 3 21" xfId="2964"/>
    <cellStyle name="40% - uthevingsfarge 3 21 2" xfId="2965"/>
    <cellStyle name="40% - uthevingsfarge 3 22" xfId="2966"/>
    <cellStyle name="40% - uthevingsfarge 3 22 2" xfId="2967"/>
    <cellStyle name="40% - uthevingsfarge 3 23" xfId="2968"/>
    <cellStyle name="40% - uthevingsfarge 3 23 2" xfId="2969"/>
    <cellStyle name="40% - uthevingsfarge 3 24" xfId="2970"/>
    <cellStyle name="40% - uthevingsfarge 3 24 2" xfId="2971"/>
    <cellStyle name="40% - uthevingsfarge 3 25" xfId="2972"/>
    <cellStyle name="40% - uthevingsfarge 3 25 2" xfId="2973"/>
    <cellStyle name="40% - uthevingsfarge 3 26" xfId="2974"/>
    <cellStyle name="40% - uthevingsfarge 3 26 2" xfId="2975"/>
    <cellStyle name="40% - uthevingsfarge 3 27" xfId="2976"/>
    <cellStyle name="40% - uthevingsfarge 3 27 2" xfId="2977"/>
    <cellStyle name="40% - uthevingsfarge 3 28" xfId="2978"/>
    <cellStyle name="40% - uthevingsfarge 3 28 2" xfId="2979"/>
    <cellStyle name="40% - uthevingsfarge 3 29" xfId="2980"/>
    <cellStyle name="40% - uthevingsfarge 3 29 2" xfId="2981"/>
    <cellStyle name="40% - uthevingsfarge 3 3" xfId="2982"/>
    <cellStyle name="40% - uthevingsfarge 3 3 2" xfId="2983"/>
    <cellStyle name="40% - uthevingsfarge 3 30" xfId="2984"/>
    <cellStyle name="40% - uthevingsfarge 3 30 2" xfId="2985"/>
    <cellStyle name="40% - uthevingsfarge 3 31" xfId="2986"/>
    <cellStyle name="40% - uthevingsfarge 3 31 2" xfId="2987"/>
    <cellStyle name="40% - uthevingsfarge 3 32" xfId="2988"/>
    <cellStyle name="40% - uthevingsfarge 3 32 2" xfId="2989"/>
    <cellStyle name="40% - uthevingsfarge 3 33" xfId="2990"/>
    <cellStyle name="40% - uthevingsfarge 3 33 2" xfId="2991"/>
    <cellStyle name="40% - uthevingsfarge 3 34" xfId="2992"/>
    <cellStyle name="40% - uthevingsfarge 3 34 2" xfId="2993"/>
    <cellStyle name="40% - uthevingsfarge 3 35" xfId="2994"/>
    <cellStyle name="40% - uthevingsfarge 3 35 2" xfId="2995"/>
    <cellStyle name="40% - uthevingsfarge 3 36" xfId="2996"/>
    <cellStyle name="40% - uthevingsfarge 3 36 2" xfId="2997"/>
    <cellStyle name="40% - uthevingsfarge 3 37" xfId="2998"/>
    <cellStyle name="40% - uthevingsfarge 3 37 2" xfId="2999"/>
    <cellStyle name="40% - uthevingsfarge 3 38" xfId="3000"/>
    <cellStyle name="40% - uthevingsfarge 3 38 2" xfId="3001"/>
    <cellStyle name="40% - uthevingsfarge 3 39" xfId="3002"/>
    <cellStyle name="40% - uthevingsfarge 3 39 2" xfId="3003"/>
    <cellStyle name="40% - uthevingsfarge 3 4" xfId="3004"/>
    <cellStyle name="40% - uthevingsfarge 3 4 2" xfId="3005"/>
    <cellStyle name="40% - uthevingsfarge 3 40" xfId="3006"/>
    <cellStyle name="40% - uthevingsfarge 3 40 2" xfId="3007"/>
    <cellStyle name="40% - uthevingsfarge 3 41" xfId="3008"/>
    <cellStyle name="40% - uthevingsfarge 3 41 2" xfId="3009"/>
    <cellStyle name="40% - uthevingsfarge 3 42" xfId="3010"/>
    <cellStyle name="40% - uthevingsfarge 3 42 2" xfId="3011"/>
    <cellStyle name="40% - uthevingsfarge 3 43" xfId="3012"/>
    <cellStyle name="40% - uthevingsfarge 3 43 2" xfId="3013"/>
    <cellStyle name="40% - uthevingsfarge 3 44" xfId="3014"/>
    <cellStyle name="40% - uthevingsfarge 3 44 2" xfId="3015"/>
    <cellStyle name="40% - uthevingsfarge 3 45" xfId="3016"/>
    <cellStyle name="40% - uthevingsfarge 3 45 2" xfId="3017"/>
    <cellStyle name="40% - uthevingsfarge 3 46" xfId="3018"/>
    <cellStyle name="40% - uthevingsfarge 3 46 2" xfId="3019"/>
    <cellStyle name="40% - uthevingsfarge 3 47" xfId="3020"/>
    <cellStyle name="40% - uthevingsfarge 3 47 2" xfId="3021"/>
    <cellStyle name="40% - uthevingsfarge 3 48" xfId="3022"/>
    <cellStyle name="40% - uthevingsfarge 3 48 2" xfId="3023"/>
    <cellStyle name="40% - uthevingsfarge 3 49" xfId="3024"/>
    <cellStyle name="40% - uthevingsfarge 3 49 2" xfId="3025"/>
    <cellStyle name="40% - uthevingsfarge 3 5" xfId="3026"/>
    <cellStyle name="40% - uthevingsfarge 3 5 2" xfId="3027"/>
    <cellStyle name="40% - uthevingsfarge 3 50" xfId="3028"/>
    <cellStyle name="40% - uthevingsfarge 3 50 2" xfId="3029"/>
    <cellStyle name="40% - uthevingsfarge 3 51" xfId="3030"/>
    <cellStyle name="40% - uthevingsfarge 3 51 2" xfId="3031"/>
    <cellStyle name="40% - uthevingsfarge 3 52" xfId="3032"/>
    <cellStyle name="40% - uthevingsfarge 3 52 2" xfId="3033"/>
    <cellStyle name="40% - uthevingsfarge 3 53" xfId="3034"/>
    <cellStyle name="40% - uthevingsfarge 3 53 2" xfId="3035"/>
    <cellStyle name="40% - uthevingsfarge 3 54" xfId="3036"/>
    <cellStyle name="40% - uthevingsfarge 3 54 2" xfId="3037"/>
    <cellStyle name="40% - uthevingsfarge 3 55" xfId="3038"/>
    <cellStyle name="40% - uthevingsfarge 3 55 2" xfId="3039"/>
    <cellStyle name="40% - uthevingsfarge 3 56" xfId="3040"/>
    <cellStyle name="40% - uthevingsfarge 3 56 2" xfId="3041"/>
    <cellStyle name="40% - uthevingsfarge 3 57" xfId="3042"/>
    <cellStyle name="40% - uthevingsfarge 3 57 2" xfId="3043"/>
    <cellStyle name="40% - uthevingsfarge 3 58" xfId="3044"/>
    <cellStyle name="40% - uthevingsfarge 3 58 2" xfId="3045"/>
    <cellStyle name="40% - uthevingsfarge 3 59" xfId="3046"/>
    <cellStyle name="40% - uthevingsfarge 3 59 2" xfId="3047"/>
    <cellStyle name="40% - uthevingsfarge 3 6" xfId="3048"/>
    <cellStyle name="40% - uthevingsfarge 3 6 2" xfId="3049"/>
    <cellStyle name="40% - uthevingsfarge 3 7" xfId="3050"/>
    <cellStyle name="40% - uthevingsfarge 3 7 2" xfId="3051"/>
    <cellStyle name="40% - uthevingsfarge 3 8" xfId="3052"/>
    <cellStyle name="40% - uthevingsfarge 3 8 2" xfId="3053"/>
    <cellStyle name="40% - uthevingsfarge 3 9" xfId="3054"/>
    <cellStyle name="40% - uthevingsfarge 3 9 2" xfId="3055"/>
    <cellStyle name="40% - uthevingsfarge 4 10" xfId="3056"/>
    <cellStyle name="40% - uthevingsfarge 4 10 2" xfId="3057"/>
    <cellStyle name="40% - uthevingsfarge 4 11" xfId="3058"/>
    <cellStyle name="40% - uthevingsfarge 4 11 2" xfId="3059"/>
    <cellStyle name="40% - uthevingsfarge 4 12" xfId="3060"/>
    <cellStyle name="40% - uthevingsfarge 4 12 2" xfId="3061"/>
    <cellStyle name="40% - uthevingsfarge 4 13" xfId="3062"/>
    <cellStyle name="40% - uthevingsfarge 4 13 2" xfId="3063"/>
    <cellStyle name="40% - uthevingsfarge 4 14" xfId="3064"/>
    <cellStyle name="40% - uthevingsfarge 4 14 2" xfId="3065"/>
    <cellStyle name="40% - uthevingsfarge 4 15" xfId="3066"/>
    <cellStyle name="40% - uthevingsfarge 4 15 2" xfId="3067"/>
    <cellStyle name="40% - uthevingsfarge 4 16" xfId="3068"/>
    <cellStyle name="40% - uthevingsfarge 4 16 2" xfId="3069"/>
    <cellStyle name="40% - uthevingsfarge 4 17" xfId="3070"/>
    <cellStyle name="40% - uthevingsfarge 4 17 2" xfId="3071"/>
    <cellStyle name="40% - uthevingsfarge 4 18" xfId="3072"/>
    <cellStyle name="40% - uthevingsfarge 4 18 2" xfId="3073"/>
    <cellStyle name="40% - uthevingsfarge 4 19" xfId="3074"/>
    <cellStyle name="40% - uthevingsfarge 4 19 2" xfId="3075"/>
    <cellStyle name="40% - uthevingsfarge 4 2_11" xfId="3076"/>
    <cellStyle name="40% - uthevingsfarge 4 2 2" xfId="3077"/>
    <cellStyle name="40% - uthevingsfarge 4 20" xfId="3078"/>
    <cellStyle name="40% - uthevingsfarge 4 20 2" xfId="3079"/>
    <cellStyle name="40% - uthevingsfarge 4 21" xfId="3080"/>
    <cellStyle name="40% - uthevingsfarge 4 21 2" xfId="3081"/>
    <cellStyle name="40% - uthevingsfarge 4 22" xfId="3082"/>
    <cellStyle name="40% - uthevingsfarge 4 22 2" xfId="3083"/>
    <cellStyle name="40% - uthevingsfarge 4 23" xfId="3084"/>
    <cellStyle name="40% - uthevingsfarge 4 23 2" xfId="3085"/>
    <cellStyle name="40% - uthevingsfarge 4 24" xfId="3086"/>
    <cellStyle name="40% - uthevingsfarge 4 24 2" xfId="3087"/>
    <cellStyle name="40% - uthevingsfarge 4 25" xfId="3088"/>
    <cellStyle name="40% - uthevingsfarge 4 25 2" xfId="3089"/>
    <cellStyle name="40% - uthevingsfarge 4 26" xfId="3090"/>
    <cellStyle name="40% - uthevingsfarge 4 26 2" xfId="3091"/>
    <cellStyle name="40% - uthevingsfarge 4 27" xfId="3092"/>
    <cellStyle name="40% - uthevingsfarge 4 27 2" xfId="3093"/>
    <cellStyle name="40% - uthevingsfarge 4 28" xfId="3094"/>
    <cellStyle name="40% - uthevingsfarge 4 28 2" xfId="3095"/>
    <cellStyle name="40% - uthevingsfarge 4 29" xfId="3096"/>
    <cellStyle name="40% - uthevingsfarge 4 29 2" xfId="3097"/>
    <cellStyle name="40% - uthevingsfarge 4 3" xfId="3098"/>
    <cellStyle name="40% - uthevingsfarge 4 3 2" xfId="3099"/>
    <cellStyle name="40% - uthevingsfarge 4 30" xfId="3100"/>
    <cellStyle name="40% - uthevingsfarge 4 30 2" xfId="3101"/>
    <cellStyle name="40% - uthevingsfarge 4 31" xfId="3102"/>
    <cellStyle name="40% - uthevingsfarge 4 31 2" xfId="3103"/>
    <cellStyle name="40% - uthevingsfarge 4 32" xfId="3104"/>
    <cellStyle name="40% - uthevingsfarge 4 32 2" xfId="3105"/>
    <cellStyle name="40% - uthevingsfarge 4 33" xfId="3106"/>
    <cellStyle name="40% - uthevingsfarge 4 33 2" xfId="3107"/>
    <cellStyle name="40% - uthevingsfarge 4 34" xfId="3108"/>
    <cellStyle name="40% - uthevingsfarge 4 34 2" xfId="3109"/>
    <cellStyle name="40% - uthevingsfarge 4 35" xfId="3110"/>
    <cellStyle name="40% - uthevingsfarge 4 35 2" xfId="3111"/>
    <cellStyle name="40% - uthevingsfarge 4 36" xfId="3112"/>
    <cellStyle name="40% - uthevingsfarge 4 36 2" xfId="3113"/>
    <cellStyle name="40% - uthevingsfarge 4 37" xfId="3114"/>
    <cellStyle name="40% - uthevingsfarge 4 37 2" xfId="3115"/>
    <cellStyle name="40% - uthevingsfarge 4 38" xfId="3116"/>
    <cellStyle name="40% - uthevingsfarge 4 38 2" xfId="3117"/>
    <cellStyle name="40% - uthevingsfarge 4 39" xfId="3118"/>
    <cellStyle name="40% - uthevingsfarge 4 39 2" xfId="3119"/>
    <cellStyle name="40% - uthevingsfarge 4 4" xfId="3120"/>
    <cellStyle name="40% - uthevingsfarge 4 4 2" xfId="3121"/>
    <cellStyle name="40% - uthevingsfarge 4 40" xfId="3122"/>
    <cellStyle name="40% - uthevingsfarge 4 40 2" xfId="3123"/>
    <cellStyle name="40% - uthevingsfarge 4 41" xfId="3124"/>
    <cellStyle name="40% - uthevingsfarge 4 41 2" xfId="3125"/>
    <cellStyle name="40% - uthevingsfarge 4 42" xfId="3126"/>
    <cellStyle name="40% - uthevingsfarge 4 42 2" xfId="3127"/>
    <cellStyle name="40% - uthevingsfarge 4 43" xfId="3128"/>
    <cellStyle name="40% - uthevingsfarge 4 43 2" xfId="3129"/>
    <cellStyle name="40% - uthevingsfarge 4 44" xfId="3130"/>
    <cellStyle name="40% - uthevingsfarge 4 44 2" xfId="3131"/>
    <cellStyle name="40% - uthevingsfarge 4 45" xfId="3132"/>
    <cellStyle name="40% - uthevingsfarge 4 45 2" xfId="3133"/>
    <cellStyle name="40% - uthevingsfarge 4 46" xfId="3134"/>
    <cellStyle name="40% - uthevingsfarge 4 46 2" xfId="3135"/>
    <cellStyle name="40% - uthevingsfarge 4 47" xfId="3136"/>
    <cellStyle name="40% - uthevingsfarge 4 47 2" xfId="3137"/>
    <cellStyle name="40% - uthevingsfarge 4 48" xfId="3138"/>
    <cellStyle name="40% - uthevingsfarge 4 48 2" xfId="3139"/>
    <cellStyle name="40% - uthevingsfarge 4 49" xfId="3140"/>
    <cellStyle name="40% - uthevingsfarge 4 49 2" xfId="3141"/>
    <cellStyle name="40% - uthevingsfarge 4 5" xfId="3142"/>
    <cellStyle name="40% - uthevingsfarge 4 5 2" xfId="3143"/>
    <cellStyle name="40% - uthevingsfarge 4 50" xfId="3144"/>
    <cellStyle name="40% - uthevingsfarge 4 50 2" xfId="3145"/>
    <cellStyle name="40% - uthevingsfarge 4 51" xfId="3146"/>
    <cellStyle name="40% - uthevingsfarge 4 51 2" xfId="3147"/>
    <cellStyle name="40% - uthevingsfarge 4 52" xfId="3148"/>
    <cellStyle name="40% - uthevingsfarge 4 52 2" xfId="3149"/>
    <cellStyle name="40% - uthevingsfarge 4 53" xfId="3150"/>
    <cellStyle name="40% - uthevingsfarge 4 53 2" xfId="3151"/>
    <cellStyle name="40% - uthevingsfarge 4 54" xfId="3152"/>
    <cellStyle name="40% - uthevingsfarge 4 54 2" xfId="3153"/>
    <cellStyle name="40% - uthevingsfarge 4 55" xfId="3154"/>
    <cellStyle name="40% - uthevingsfarge 4 55 2" xfId="3155"/>
    <cellStyle name="40% - uthevingsfarge 4 56" xfId="3156"/>
    <cellStyle name="40% - uthevingsfarge 4 56 2" xfId="3157"/>
    <cellStyle name="40% - uthevingsfarge 4 57" xfId="3158"/>
    <cellStyle name="40% - uthevingsfarge 4 57 2" xfId="3159"/>
    <cellStyle name="40% - uthevingsfarge 4 58" xfId="3160"/>
    <cellStyle name="40% - uthevingsfarge 4 58 2" xfId="3161"/>
    <cellStyle name="40% - uthevingsfarge 4 59" xfId="3162"/>
    <cellStyle name="40% - uthevingsfarge 4 59 2" xfId="3163"/>
    <cellStyle name="40% - uthevingsfarge 4 6" xfId="3164"/>
    <cellStyle name="40% - uthevingsfarge 4 6 2" xfId="3165"/>
    <cellStyle name="40% - uthevingsfarge 4 7" xfId="3166"/>
    <cellStyle name="40% - uthevingsfarge 4 7 2" xfId="3167"/>
    <cellStyle name="40% - uthevingsfarge 4 8" xfId="3168"/>
    <cellStyle name="40% - uthevingsfarge 4 8 2" xfId="3169"/>
    <cellStyle name="40% - uthevingsfarge 4 9" xfId="3170"/>
    <cellStyle name="40% - uthevingsfarge 4 9 2" xfId="3171"/>
    <cellStyle name="40% - uthevingsfarge 5 10" xfId="3172"/>
    <cellStyle name="40% - uthevingsfarge 5 10 2" xfId="3173"/>
    <cellStyle name="40% - uthevingsfarge 5 11" xfId="3174"/>
    <cellStyle name="40% - uthevingsfarge 5 11 2" xfId="3175"/>
    <cellStyle name="40% - uthevingsfarge 5 12" xfId="3176"/>
    <cellStyle name="40% - uthevingsfarge 5 12 2" xfId="3177"/>
    <cellStyle name="40% - uthevingsfarge 5 13" xfId="3178"/>
    <cellStyle name="40% - uthevingsfarge 5 13 2" xfId="3179"/>
    <cellStyle name="40% - uthevingsfarge 5 14" xfId="3180"/>
    <cellStyle name="40% - uthevingsfarge 5 14 2" xfId="3181"/>
    <cellStyle name="40% - uthevingsfarge 5 15" xfId="3182"/>
    <cellStyle name="40% - uthevingsfarge 5 15 2" xfId="3183"/>
    <cellStyle name="40% - uthevingsfarge 5 16" xfId="3184"/>
    <cellStyle name="40% - uthevingsfarge 5 16 2" xfId="3185"/>
    <cellStyle name="40% - uthevingsfarge 5 17" xfId="3186"/>
    <cellStyle name="40% - uthevingsfarge 5 17 2" xfId="3187"/>
    <cellStyle name="40% - uthevingsfarge 5 18" xfId="3188"/>
    <cellStyle name="40% - uthevingsfarge 5 18 2" xfId="3189"/>
    <cellStyle name="40% - uthevingsfarge 5 19" xfId="3190"/>
    <cellStyle name="40% - uthevingsfarge 5 19 2" xfId="3191"/>
    <cellStyle name="40% - uthevingsfarge 5 2_11" xfId="3192"/>
    <cellStyle name="40% - uthevingsfarge 5 2 2" xfId="3193"/>
    <cellStyle name="40% - uthevingsfarge 5 20" xfId="3194"/>
    <cellStyle name="40% - uthevingsfarge 5 20 2" xfId="3195"/>
    <cellStyle name="40% - uthevingsfarge 5 21" xfId="3196"/>
    <cellStyle name="40% - uthevingsfarge 5 21 2" xfId="3197"/>
    <cellStyle name="40% - uthevingsfarge 5 22" xfId="3198"/>
    <cellStyle name="40% - uthevingsfarge 5 22 2" xfId="3199"/>
    <cellStyle name="40% - uthevingsfarge 5 23" xfId="3200"/>
    <cellStyle name="40% - uthevingsfarge 5 23 2" xfId="3201"/>
    <cellStyle name="40% - uthevingsfarge 5 24" xfId="3202"/>
    <cellStyle name="40% - uthevingsfarge 5 24 2" xfId="3203"/>
    <cellStyle name="40% - uthevingsfarge 5 25" xfId="3204"/>
    <cellStyle name="40% - uthevingsfarge 5 25 2" xfId="3205"/>
    <cellStyle name="40% - uthevingsfarge 5 26" xfId="3206"/>
    <cellStyle name="40% - uthevingsfarge 5 26 2" xfId="3207"/>
    <cellStyle name="40% - uthevingsfarge 5 27" xfId="3208"/>
    <cellStyle name="40% - uthevingsfarge 5 27 2" xfId="3209"/>
    <cellStyle name="40% - uthevingsfarge 5 28" xfId="3210"/>
    <cellStyle name="40% - uthevingsfarge 5 28 2" xfId="3211"/>
    <cellStyle name="40% - uthevingsfarge 5 29" xfId="3212"/>
    <cellStyle name="40% - uthevingsfarge 5 29 2" xfId="3213"/>
    <cellStyle name="40% - uthevingsfarge 5 3" xfId="3214"/>
    <cellStyle name="40% - uthevingsfarge 5 3 2" xfId="3215"/>
    <cellStyle name="40% - uthevingsfarge 5 30" xfId="3216"/>
    <cellStyle name="40% - uthevingsfarge 5 30 2" xfId="3217"/>
    <cellStyle name="40% - uthevingsfarge 5 31" xfId="3218"/>
    <cellStyle name="40% - uthevingsfarge 5 31 2" xfId="3219"/>
    <cellStyle name="40% - uthevingsfarge 5 32" xfId="3220"/>
    <cellStyle name="40% - uthevingsfarge 5 32 2" xfId="3221"/>
    <cellStyle name="40% - uthevingsfarge 5 33" xfId="3222"/>
    <cellStyle name="40% - uthevingsfarge 5 33 2" xfId="3223"/>
    <cellStyle name="40% - uthevingsfarge 5 34" xfId="3224"/>
    <cellStyle name="40% - uthevingsfarge 5 34 2" xfId="3225"/>
    <cellStyle name="40% - uthevingsfarge 5 35" xfId="3226"/>
    <cellStyle name="40% - uthevingsfarge 5 35 2" xfId="3227"/>
    <cellStyle name="40% - uthevingsfarge 5 36" xfId="3228"/>
    <cellStyle name="40% - uthevingsfarge 5 36 2" xfId="3229"/>
    <cellStyle name="40% - uthevingsfarge 5 37" xfId="3230"/>
    <cellStyle name="40% - uthevingsfarge 5 37 2" xfId="3231"/>
    <cellStyle name="40% - uthevingsfarge 5 38" xfId="3232"/>
    <cellStyle name="40% - uthevingsfarge 5 38 2" xfId="3233"/>
    <cellStyle name="40% - uthevingsfarge 5 39" xfId="3234"/>
    <cellStyle name="40% - uthevingsfarge 5 39 2" xfId="3235"/>
    <cellStyle name="40% - uthevingsfarge 5 4" xfId="3236"/>
    <cellStyle name="40% - uthevingsfarge 5 4 2" xfId="3237"/>
    <cellStyle name="40% - uthevingsfarge 5 40" xfId="3238"/>
    <cellStyle name="40% - uthevingsfarge 5 40 2" xfId="3239"/>
    <cellStyle name="40% - uthevingsfarge 5 41" xfId="3240"/>
    <cellStyle name="40% - uthevingsfarge 5 41 2" xfId="3241"/>
    <cellStyle name="40% - uthevingsfarge 5 42" xfId="3242"/>
    <cellStyle name="40% - uthevingsfarge 5 42 2" xfId="3243"/>
    <cellStyle name="40% - uthevingsfarge 5 43" xfId="3244"/>
    <cellStyle name="40% - uthevingsfarge 5 43 2" xfId="3245"/>
    <cellStyle name="40% - uthevingsfarge 5 44" xfId="3246"/>
    <cellStyle name="40% - uthevingsfarge 5 44 2" xfId="3247"/>
    <cellStyle name="40% - uthevingsfarge 5 45" xfId="3248"/>
    <cellStyle name="40% - uthevingsfarge 5 45 2" xfId="3249"/>
    <cellStyle name="40% - uthevingsfarge 5 46" xfId="3250"/>
    <cellStyle name="40% - uthevingsfarge 5 46 2" xfId="3251"/>
    <cellStyle name="40% - uthevingsfarge 5 47" xfId="3252"/>
    <cellStyle name="40% - uthevingsfarge 5 47 2" xfId="3253"/>
    <cellStyle name="40% - uthevingsfarge 5 48" xfId="3254"/>
    <cellStyle name="40% - uthevingsfarge 5 48 2" xfId="3255"/>
    <cellStyle name="40% - uthevingsfarge 5 49" xfId="3256"/>
    <cellStyle name="40% - uthevingsfarge 5 49 2" xfId="3257"/>
    <cellStyle name="40% - uthevingsfarge 5 5" xfId="3258"/>
    <cellStyle name="40% - uthevingsfarge 5 5 2" xfId="3259"/>
    <cellStyle name="40% - uthevingsfarge 5 50" xfId="3260"/>
    <cellStyle name="40% - uthevingsfarge 5 50 2" xfId="3261"/>
    <cellStyle name="40% - uthevingsfarge 5 51" xfId="3262"/>
    <cellStyle name="40% - uthevingsfarge 5 51 2" xfId="3263"/>
    <cellStyle name="40% - uthevingsfarge 5 52" xfId="3264"/>
    <cellStyle name="40% - uthevingsfarge 5 52 2" xfId="3265"/>
    <cellStyle name="40% - uthevingsfarge 5 53" xfId="3266"/>
    <cellStyle name="40% - uthevingsfarge 5 53 2" xfId="3267"/>
    <cellStyle name="40% - uthevingsfarge 5 54" xfId="3268"/>
    <cellStyle name="40% - uthevingsfarge 5 54 2" xfId="3269"/>
    <cellStyle name="40% - uthevingsfarge 5 55" xfId="3270"/>
    <cellStyle name="40% - uthevingsfarge 5 55 2" xfId="3271"/>
    <cellStyle name="40% - uthevingsfarge 5 56" xfId="3272"/>
    <cellStyle name="40% - uthevingsfarge 5 56 2" xfId="3273"/>
    <cellStyle name="40% - uthevingsfarge 5 57" xfId="3274"/>
    <cellStyle name="40% - uthevingsfarge 5 57 2" xfId="3275"/>
    <cellStyle name="40% - uthevingsfarge 5 58" xfId="3276"/>
    <cellStyle name="40% - uthevingsfarge 5 58 2" xfId="3277"/>
    <cellStyle name="40% - uthevingsfarge 5 59" xfId="3278"/>
    <cellStyle name="40% - uthevingsfarge 5 59 2" xfId="3279"/>
    <cellStyle name="40% - uthevingsfarge 5 6" xfId="3280"/>
    <cellStyle name="40% - uthevingsfarge 5 6 2" xfId="3281"/>
    <cellStyle name="40% - uthevingsfarge 5 7" xfId="3282"/>
    <cellStyle name="40% - uthevingsfarge 5 7 2" xfId="3283"/>
    <cellStyle name="40% - uthevingsfarge 5 8" xfId="3284"/>
    <cellStyle name="40% - uthevingsfarge 5 8 2" xfId="3285"/>
    <cellStyle name="40% - uthevingsfarge 5 9" xfId="3286"/>
    <cellStyle name="40% - uthevingsfarge 5 9 2" xfId="3287"/>
    <cellStyle name="40% - uthevingsfarge 6 10" xfId="3288"/>
    <cellStyle name="40% - uthevingsfarge 6 10 2" xfId="3289"/>
    <cellStyle name="40% - uthevingsfarge 6 11" xfId="3290"/>
    <cellStyle name="40% - uthevingsfarge 6 11 2" xfId="3291"/>
    <cellStyle name="40% - uthevingsfarge 6 12" xfId="3292"/>
    <cellStyle name="40% - uthevingsfarge 6 12 2" xfId="3293"/>
    <cellStyle name="40% - uthevingsfarge 6 13" xfId="3294"/>
    <cellStyle name="40% - uthevingsfarge 6 13 2" xfId="3295"/>
    <cellStyle name="40% - uthevingsfarge 6 14" xfId="3296"/>
    <cellStyle name="40% - uthevingsfarge 6 14 2" xfId="3297"/>
    <cellStyle name="40% - uthevingsfarge 6 15" xfId="3298"/>
    <cellStyle name="40% - uthevingsfarge 6 15 2" xfId="3299"/>
    <cellStyle name="40% - uthevingsfarge 6 16" xfId="3300"/>
    <cellStyle name="40% - uthevingsfarge 6 16 2" xfId="3301"/>
    <cellStyle name="40% - uthevingsfarge 6 17" xfId="3302"/>
    <cellStyle name="40% - uthevingsfarge 6 17 2" xfId="3303"/>
    <cellStyle name="40% - uthevingsfarge 6 18" xfId="3304"/>
    <cellStyle name="40% - uthevingsfarge 6 18 2" xfId="3305"/>
    <cellStyle name="40% - uthevingsfarge 6 19" xfId="3306"/>
    <cellStyle name="40% - uthevingsfarge 6 19 2" xfId="3307"/>
    <cellStyle name="40% - uthevingsfarge 6 2_11" xfId="3308"/>
    <cellStyle name="40% - uthevingsfarge 6 2 2" xfId="3309"/>
    <cellStyle name="40% - uthevingsfarge 6 20" xfId="3310"/>
    <cellStyle name="40% - uthevingsfarge 6 20 2" xfId="3311"/>
    <cellStyle name="40% - uthevingsfarge 6 21" xfId="3312"/>
    <cellStyle name="40% - uthevingsfarge 6 21 2" xfId="3313"/>
    <cellStyle name="40% - uthevingsfarge 6 22" xfId="3314"/>
    <cellStyle name="40% - uthevingsfarge 6 22 2" xfId="3315"/>
    <cellStyle name="40% - uthevingsfarge 6 23" xfId="3316"/>
    <cellStyle name="40% - uthevingsfarge 6 23 2" xfId="3317"/>
    <cellStyle name="40% - uthevingsfarge 6 24" xfId="3318"/>
    <cellStyle name="40% - uthevingsfarge 6 24 2" xfId="3319"/>
    <cellStyle name="40% - uthevingsfarge 6 25" xfId="3320"/>
    <cellStyle name="40% - uthevingsfarge 6 25 2" xfId="3321"/>
    <cellStyle name="40% - uthevingsfarge 6 26" xfId="3322"/>
    <cellStyle name="40% - uthevingsfarge 6 26 2" xfId="3323"/>
    <cellStyle name="40% - uthevingsfarge 6 27" xfId="3324"/>
    <cellStyle name="40% - uthevingsfarge 6 27 2" xfId="3325"/>
    <cellStyle name="40% - uthevingsfarge 6 28" xfId="3326"/>
    <cellStyle name="40% - uthevingsfarge 6 28 2" xfId="3327"/>
    <cellStyle name="40% - uthevingsfarge 6 29" xfId="3328"/>
    <cellStyle name="40% - uthevingsfarge 6 29 2" xfId="3329"/>
    <cellStyle name="40% - uthevingsfarge 6 3" xfId="3330"/>
    <cellStyle name="40% - uthevingsfarge 6 3 2" xfId="3331"/>
    <cellStyle name="40% - uthevingsfarge 6 30" xfId="3332"/>
    <cellStyle name="40% - uthevingsfarge 6 30 2" xfId="3333"/>
    <cellStyle name="40% - uthevingsfarge 6 31" xfId="3334"/>
    <cellStyle name="40% - uthevingsfarge 6 31 2" xfId="3335"/>
    <cellStyle name="40% - uthevingsfarge 6 32" xfId="3336"/>
    <cellStyle name="40% - uthevingsfarge 6 32 2" xfId="3337"/>
    <cellStyle name="40% - uthevingsfarge 6 33" xfId="3338"/>
    <cellStyle name="40% - uthevingsfarge 6 33 2" xfId="3339"/>
    <cellStyle name="40% - uthevingsfarge 6 34" xfId="3340"/>
    <cellStyle name="40% - uthevingsfarge 6 34 2" xfId="3341"/>
    <cellStyle name="40% - uthevingsfarge 6 35" xfId="3342"/>
    <cellStyle name="40% - uthevingsfarge 6 35 2" xfId="3343"/>
    <cellStyle name="40% - uthevingsfarge 6 36" xfId="3344"/>
    <cellStyle name="40% - uthevingsfarge 6 36 2" xfId="3345"/>
    <cellStyle name="40% - uthevingsfarge 6 37" xfId="3346"/>
    <cellStyle name="40% - uthevingsfarge 6 37 2" xfId="3347"/>
    <cellStyle name="40% - uthevingsfarge 6 38" xfId="3348"/>
    <cellStyle name="40% - uthevingsfarge 6 38 2" xfId="3349"/>
    <cellStyle name="40% - uthevingsfarge 6 39" xfId="3350"/>
    <cellStyle name="40% - uthevingsfarge 6 39 2" xfId="3351"/>
    <cellStyle name="40% - uthevingsfarge 6 4" xfId="3352"/>
    <cellStyle name="40% - uthevingsfarge 6 4 2" xfId="3353"/>
    <cellStyle name="40% - uthevingsfarge 6 40" xfId="3354"/>
    <cellStyle name="40% - uthevingsfarge 6 40 2" xfId="3355"/>
    <cellStyle name="40% - uthevingsfarge 6 41" xfId="3356"/>
    <cellStyle name="40% - uthevingsfarge 6 41 2" xfId="3357"/>
    <cellStyle name="40% - uthevingsfarge 6 42" xfId="3358"/>
    <cellStyle name="40% - uthevingsfarge 6 42 2" xfId="3359"/>
    <cellStyle name="40% - uthevingsfarge 6 43" xfId="3360"/>
    <cellStyle name="40% - uthevingsfarge 6 43 2" xfId="3361"/>
    <cellStyle name="40% - uthevingsfarge 6 44" xfId="3362"/>
    <cellStyle name="40% - uthevingsfarge 6 44 2" xfId="3363"/>
    <cellStyle name="40% - uthevingsfarge 6 45" xfId="3364"/>
    <cellStyle name="40% - uthevingsfarge 6 45 2" xfId="3365"/>
    <cellStyle name="40% - uthevingsfarge 6 46" xfId="3366"/>
    <cellStyle name="40% - uthevingsfarge 6 46 2" xfId="3367"/>
    <cellStyle name="40% - uthevingsfarge 6 47" xfId="3368"/>
    <cellStyle name="40% - uthevingsfarge 6 47 2" xfId="3369"/>
    <cellStyle name="40% - uthevingsfarge 6 48" xfId="3370"/>
    <cellStyle name="40% - uthevingsfarge 6 48 2" xfId="3371"/>
    <cellStyle name="40% - uthevingsfarge 6 49" xfId="3372"/>
    <cellStyle name="40% - uthevingsfarge 6 49 2" xfId="3373"/>
    <cellStyle name="40% - uthevingsfarge 6 5" xfId="3374"/>
    <cellStyle name="40% - uthevingsfarge 6 5 2" xfId="3375"/>
    <cellStyle name="40% - uthevingsfarge 6 50" xfId="3376"/>
    <cellStyle name="40% - uthevingsfarge 6 50 2" xfId="3377"/>
    <cellStyle name="40% - uthevingsfarge 6 51" xfId="3378"/>
    <cellStyle name="40% - uthevingsfarge 6 51 2" xfId="3379"/>
    <cellStyle name="40% - uthevingsfarge 6 52" xfId="3380"/>
    <cellStyle name="40% - uthevingsfarge 6 52 2" xfId="3381"/>
    <cellStyle name="40% - uthevingsfarge 6 53" xfId="3382"/>
    <cellStyle name="40% - uthevingsfarge 6 53 2" xfId="3383"/>
    <cellStyle name="40% - uthevingsfarge 6 54" xfId="3384"/>
    <cellStyle name="40% - uthevingsfarge 6 54 2" xfId="3385"/>
    <cellStyle name="40% - uthevingsfarge 6 55" xfId="3386"/>
    <cellStyle name="40% - uthevingsfarge 6 55 2" xfId="3387"/>
    <cellStyle name="40% - uthevingsfarge 6 56" xfId="3388"/>
    <cellStyle name="40% - uthevingsfarge 6 56 2" xfId="3389"/>
    <cellStyle name="40% - uthevingsfarge 6 57" xfId="3390"/>
    <cellStyle name="40% - uthevingsfarge 6 57 2" xfId="3391"/>
    <cellStyle name="40% - uthevingsfarge 6 58" xfId="3392"/>
    <cellStyle name="40% - uthevingsfarge 6 58 2" xfId="3393"/>
    <cellStyle name="40% - uthevingsfarge 6 59" xfId="3394"/>
    <cellStyle name="40% - uthevingsfarge 6 59 2" xfId="3395"/>
    <cellStyle name="40% - uthevingsfarge 6 6" xfId="3396"/>
    <cellStyle name="40% - uthevingsfarge 6 6 2" xfId="3397"/>
    <cellStyle name="40% - uthevingsfarge 6 7" xfId="3398"/>
    <cellStyle name="40% - uthevingsfarge 6 7 2" xfId="3399"/>
    <cellStyle name="40% - uthevingsfarge 6 8" xfId="3400"/>
    <cellStyle name="40% - uthevingsfarge 6 8 2" xfId="3401"/>
    <cellStyle name="40% - uthevingsfarge 6 9" xfId="3402"/>
    <cellStyle name="40% - uthevingsfarge 6 9 2" xfId="3403"/>
    <cellStyle name="60% - 1. jelölőszín" xfId="3404"/>
    <cellStyle name="60% - 2. jelölőszín" xfId="3405"/>
    <cellStyle name="60% - 3. jelölőszín" xfId="3406"/>
    <cellStyle name="60% - 4. jelölőszín" xfId="3407"/>
    <cellStyle name="60% - 5. jelölőszín" xfId="3408"/>
    <cellStyle name="60% - 6. jelölőszín" xfId="3409"/>
    <cellStyle name="60% - Accent1" xfId="3410"/>
    <cellStyle name="60% - Accent1 2_Sheet1" xfId="3411"/>
    <cellStyle name="60% - Accent2" xfId="3412"/>
    <cellStyle name="60% - Accent2 2_Sheet1" xfId="3413"/>
    <cellStyle name="60% - Accent3" xfId="3414"/>
    <cellStyle name="60% - Accent3 2_Sheet1" xfId="3415"/>
    <cellStyle name="60% - Accent4" xfId="3416"/>
    <cellStyle name="60% - Accent4 2_Sheet1" xfId="3417"/>
    <cellStyle name="60% - Accent5" xfId="3418"/>
    <cellStyle name="60% - Accent5 2_Sheet1" xfId="3419"/>
    <cellStyle name="60% - Accent6" xfId="3420"/>
    <cellStyle name="60% - Accent6 2_Sheet1" xfId="3421"/>
    <cellStyle name="60% - Énfasis1" xfId="3422"/>
    <cellStyle name="60% - Énfasis2" xfId="3423"/>
    <cellStyle name="60% - Énfasis3" xfId="3424"/>
    <cellStyle name="60% - Énfasis4" xfId="3425"/>
    <cellStyle name="60% - Énfasis5" xfId="3426"/>
    <cellStyle name="60% - Énfasis6" xfId="3427"/>
    <cellStyle name="Accent1" xfId="3428"/>
    <cellStyle name="Accent1 2_Sheet1" xfId="3429"/>
    <cellStyle name="Accent2" xfId="3430"/>
    <cellStyle name="Accent2 2_Sheet1" xfId="3431"/>
    <cellStyle name="Accent3" xfId="3432"/>
    <cellStyle name="Accent3 2_Sheet1" xfId="3433"/>
    <cellStyle name="Accent4" xfId="3434"/>
    <cellStyle name="Accent4 2_Sheet1" xfId="3435"/>
    <cellStyle name="Accent5" xfId="3436"/>
    <cellStyle name="Accent5 2_Sheet1" xfId="3437"/>
    <cellStyle name="Accent6" xfId="3438"/>
    <cellStyle name="Accent6 2_Sheet1" xfId="3439"/>
    <cellStyle name="Bad" xfId="3440"/>
    <cellStyle name="Bad 2_Sheet1" xfId="3441"/>
    <cellStyle name="Bevitel" xfId="3442"/>
    <cellStyle name="Buena" xfId="3443"/>
    <cellStyle name="Calculation" xfId="3444"/>
    <cellStyle name="Calculation 2_Sheet1" xfId="3445"/>
    <cellStyle name="Cálculo" xfId="3446"/>
    <cellStyle name="Celda de comprobación" xfId="3447"/>
    <cellStyle name="Celda vinculada" xfId="3448"/>
    <cellStyle name="Changed" xfId="3449"/>
    <cellStyle name="Check Cell" xfId="3450"/>
    <cellStyle name="Check Cell 2_Sheet1" xfId="3451"/>
    <cellStyle name="Cím" xfId="3452"/>
    <cellStyle name="Címsor 1" xfId="3453"/>
    <cellStyle name="Címsor 2" xfId="3454"/>
    <cellStyle name="Címsor 3" xfId="3455"/>
    <cellStyle name="Címsor 4" xfId="3456"/>
    <cellStyle name="Deleted" xfId="3457"/>
    <cellStyle name="Ellenőrzőcella" xfId="3458"/>
    <cellStyle name="Encabezado 4" xfId="3459"/>
    <cellStyle name="Énfasis1" xfId="3460"/>
    <cellStyle name="Énfasis2" xfId="3461"/>
    <cellStyle name="Énfasis3" xfId="3462"/>
    <cellStyle name="Énfasis4" xfId="3463"/>
    <cellStyle name="Énfasis5" xfId="3464"/>
    <cellStyle name="Énfasis6" xfId="3465"/>
    <cellStyle name="Entrada" xfId="3466"/>
    <cellStyle name="Explanatory Text" xfId="3467"/>
    <cellStyle name="Explanatory Text 2_Sheet1" xfId="3468"/>
    <cellStyle name="Figyelmeztetés" xfId="3469"/>
    <cellStyle name="Good" xfId="3470"/>
    <cellStyle name="Good 2_Sheet1" xfId="3471"/>
    <cellStyle name="greyed" xfId="3472"/>
    <cellStyle name="Heading 1" xfId="3473"/>
    <cellStyle name="Heading 1 2_Sheet1" xfId="3474"/>
    <cellStyle name="Heading 2" xfId="3475"/>
    <cellStyle name="Heading 2 2_Sheet1" xfId="3476"/>
    <cellStyle name="Heading 3" xfId="3477"/>
    <cellStyle name="Heading 3 2_Sheet1" xfId="3478"/>
    <cellStyle name="Heading 4" xfId="3479"/>
    <cellStyle name="Heading 4 2_Sheet1" xfId="3480"/>
    <cellStyle name="highlightExposure" xfId="3481"/>
    <cellStyle name="highlightText" xfId="3482"/>
    <cellStyle name="Hipervínculo 2" xfId="3483"/>
    <cellStyle name="Hipervínculo 2 2" xfId="3484"/>
    <cellStyle name="Hivatkozott cella" xfId="3485"/>
    <cellStyle name="Hyperkobling 2_11" xfId="3486"/>
    <cellStyle name="Hyperkobling 2 2" xfId="3487"/>
    <cellStyle name="Hyperkobling 3 2" xfId="3488"/>
    <cellStyle name="Hyperkobling 3_Sheet1" xfId="3489"/>
    <cellStyle name="Hyperkobling 4" xfId="3490"/>
    <cellStyle name="Hyperlink 2_Sheet1" xfId="3491"/>
    <cellStyle name="Hyperlink 3 2" xfId="3492"/>
    <cellStyle name="Hyperlink 3_Sheet1" xfId="3493"/>
    <cellStyle name="Incorrecto" xfId="3494"/>
    <cellStyle name="Input" xfId="3495"/>
    <cellStyle name="Input 2_Sheet1" xfId="3496"/>
    <cellStyle name="inputExposure" xfId="3497"/>
    <cellStyle name="Jegyzet" xfId="3498"/>
    <cellStyle name="Jegyzet 2" xfId="3499"/>
    <cellStyle name="Jelölőszín (1)" xfId="3500"/>
    <cellStyle name="Jelölőszín (2)" xfId="3501"/>
    <cellStyle name="Jelölőszín (3)" xfId="3502"/>
    <cellStyle name="Jelölőszín (4)" xfId="3503"/>
    <cellStyle name="Jelölőszín (5)" xfId="3504"/>
    <cellStyle name="Jelölőszín (6)" xfId="3505"/>
    <cellStyle name="Jó" xfId="3506"/>
    <cellStyle name="Kimenet" xfId="3507"/>
    <cellStyle name="Komma 10_11" xfId="3508"/>
    <cellStyle name="Komma 3_Sheet1" xfId="3509"/>
    <cellStyle name="Komma 4_11" xfId="3510"/>
    <cellStyle name="Komma 4 2" xfId="3511"/>
    <cellStyle name="Komma 5_11" xfId="3512"/>
    <cellStyle name="Komma 6_11" xfId="3513"/>
    <cellStyle name="Lien hypertexte 2" xfId="3514"/>
    <cellStyle name="Lien hypertexte 2 2" xfId="3515"/>
    <cellStyle name="Lien hypertexte 3" xfId="3516"/>
    <cellStyle name="Linked Cell" xfId="3517"/>
    <cellStyle name="Linked Cell 2_Sheet1" xfId="3518"/>
    <cellStyle name="Magyarázó szöveg" xfId="3519"/>
    <cellStyle name="Merknad 2_11" xfId="3520"/>
    <cellStyle name="Merknad 2 10" xfId="3521"/>
    <cellStyle name="Merknad 2 11" xfId="3522"/>
    <cellStyle name="Merknad 2 12" xfId="3523"/>
    <cellStyle name="Merknad 2 13" xfId="3524"/>
    <cellStyle name="Merknad 2 14" xfId="3525"/>
    <cellStyle name="Merknad 2 15" xfId="3526"/>
    <cellStyle name="Merknad 2 16" xfId="3527"/>
    <cellStyle name="Merknad 2 17" xfId="3528"/>
    <cellStyle name="Merknad 2 18" xfId="3529"/>
    <cellStyle name="Merknad 2 19" xfId="3530"/>
    <cellStyle name="Merknad 2 2" xfId="3531"/>
    <cellStyle name="Merknad 2 20" xfId="3532"/>
    <cellStyle name="Merknad 2 3" xfId="3533"/>
    <cellStyle name="Merknad 2 4" xfId="3534"/>
    <cellStyle name="Merknad 2 5" xfId="3535"/>
    <cellStyle name="Merknad 2 6" xfId="3536"/>
    <cellStyle name="Merknad 2 7" xfId="3537"/>
    <cellStyle name="Merknad 2 8" xfId="3538"/>
    <cellStyle name="Merknad 2 9" xfId="3539"/>
    <cellStyle name="Millares 2" xfId="3540"/>
    <cellStyle name="Millares 2 2" xfId="3541"/>
    <cellStyle name="Millares 3" xfId="3542"/>
    <cellStyle name="Millares 3 2" xfId="3543"/>
    <cellStyle name="Navadno_List1" xfId="3544"/>
    <cellStyle name="Neutral" xfId="3545"/>
    <cellStyle name="Neutral 2_Sheet1" xfId="3546"/>
    <cellStyle name="New" xfId="3547"/>
    <cellStyle name="Normal 10_11" xfId="3548"/>
    <cellStyle name="Normal 11_Sheet1" xfId="3549"/>
    <cellStyle name="Normal 18 2" xfId="3550"/>
    <cellStyle name="Normal 2 2_11" xfId="3551"/>
    <cellStyle name="Normal 2 2 2_11" xfId="3552"/>
    <cellStyle name="Normal 2 3_11" xfId="3553"/>
    <cellStyle name="Normal 2 3 2_11" xfId="3554"/>
    <cellStyle name="Normal 2 3 2 2_Sheet1" xfId="3555"/>
    <cellStyle name="Normal 2 3 3_Sheet1" xfId="3556"/>
    <cellStyle name="Normal 2 4_Sheet1" xfId="3557"/>
    <cellStyle name="Normal 2 5_Sheet1" xfId="3558"/>
    <cellStyle name="Normal 2_~0149226" xfId="3559"/>
    <cellStyle name="Normal 3 2_11" xfId="3560"/>
    <cellStyle name="Normal 3 3 2_Sheet1" xfId="3561"/>
    <cellStyle name="Normal 3 3_Sheet1" xfId="3562"/>
    <cellStyle name="Normal 3 4 2_Sheet1" xfId="3563"/>
    <cellStyle name="Normal 3 4_Sheet1" xfId="3564"/>
    <cellStyle name="Normal 3_~1520012" xfId="3565"/>
    <cellStyle name="Normal 4_11" xfId="3566"/>
    <cellStyle name="Normal 4 2_11" xfId="3567"/>
    <cellStyle name="Normal 5_11" xfId="3568"/>
    <cellStyle name="Normal 5 2_Sheet1" xfId="3569"/>
    <cellStyle name="Normal 5 3 2" xfId="3570"/>
    <cellStyle name="Normal 5 3_Sheet1" xfId="3571"/>
    <cellStyle name="Normal 56_11" xfId="3572"/>
    <cellStyle name="Normal 57_11" xfId="3573"/>
    <cellStyle name="Normal 58_11" xfId="3574"/>
    <cellStyle name="Normal 6_11" xfId="3575"/>
    <cellStyle name="Normal 6 2 2_Sheet1" xfId="3576"/>
    <cellStyle name="Normal 6 2_Sheet1" xfId="3577"/>
    <cellStyle name="Normal 6 3 2_Sheet1" xfId="3578"/>
    <cellStyle name="Normal 6 3_Sheet1" xfId="3579"/>
    <cellStyle name="Normal 6 4_Sheet1" xfId="3580"/>
    <cellStyle name="Normal 6 5_Sheet1" xfId="3581"/>
    <cellStyle name="Normal 7_11" xfId="3582"/>
    <cellStyle name="Normal 7 2_Sheet1" xfId="3583"/>
    <cellStyle name="Normal 7 3 2" xfId="3584"/>
    <cellStyle name="Normal 7 3_Sheet1" xfId="3585"/>
    <cellStyle name="Normal 8_11" xfId="3586"/>
    <cellStyle name="Normal 8 2_Sheet1" xfId="3587"/>
    <cellStyle name="Normal 9_11" xfId="3588"/>
    <cellStyle name="Normal 9 2 2" xfId="3589"/>
    <cellStyle name="Normal 9 2_Sheet1" xfId="3590"/>
    <cellStyle name="Normale_2011 04 14 Templates for stress test_bcl" xfId="3591"/>
    <cellStyle name="Notas" xfId="3592"/>
    <cellStyle name="Notas 2" xfId="3593"/>
    <cellStyle name="Note" xfId="3594"/>
    <cellStyle name="Note 2_Sheet1" xfId="3595"/>
    <cellStyle name="Output" xfId="3596"/>
    <cellStyle name="Output 2_Sheet1" xfId="3597"/>
    <cellStyle name="Porcentual 2" xfId="3598"/>
    <cellStyle name="Porcentual 2 2" xfId="3599"/>
    <cellStyle name="Porcentual 2 2 2" xfId="3600"/>
    <cellStyle name="Porcentual 2 2 3" xfId="3601"/>
    <cellStyle name="Porcentual 2 3" xfId="3602"/>
    <cellStyle name="Porcentual 2 4" xfId="3603"/>
    <cellStyle name="Prozent 2" xfId="3604"/>
    <cellStyle name="Prozent 2 2" xfId="3605"/>
    <cellStyle name="Prozent 2 3" xfId="3606"/>
    <cellStyle name="Rossz" xfId="3607"/>
    <cellStyle name="Salida" xfId="3608"/>
    <cellStyle name="Semleges" xfId="3609"/>
    <cellStyle name="showExposure" xfId="3610"/>
    <cellStyle name="Standard 2" xfId="3611"/>
    <cellStyle name="Standard 2 2" xfId="3612"/>
    <cellStyle name="Standard 3" xfId="3613"/>
    <cellStyle name="Standard 3 2" xfId="3614"/>
    <cellStyle name="Standard 3 2 2" xfId="3615"/>
    <cellStyle name="Standard 3 2 3" xfId="3616"/>
    <cellStyle name="Standard 3 2 4" xfId="3617"/>
    <cellStyle name="Standard 3 2 5" xfId="3618"/>
    <cellStyle name="Standard 3 3" xfId="3619"/>
    <cellStyle name="Standard 4" xfId="3620"/>
    <cellStyle name="Számítás" xfId="3621"/>
    <cellStyle name="Texto de advertencia" xfId="3622"/>
    <cellStyle name="Texto explicativo" xfId="3623"/>
    <cellStyle name="Title" xfId="3624"/>
    <cellStyle name="Title 2_Sheet1" xfId="3625"/>
    <cellStyle name="Título" xfId="3626"/>
    <cellStyle name="Título 1" xfId="3627"/>
    <cellStyle name="Título 2" xfId="3628"/>
    <cellStyle name="Título 3" xfId="3629"/>
    <cellStyle name="Título_20091015 DE_Proposed amendments to CR SEC_MKR" xfId="3630"/>
    <cellStyle name="Total" xfId="3631"/>
    <cellStyle name="Total 2_Sheet1" xfId="3632"/>
    <cellStyle name="Tusenskille 3 2" xfId="3633"/>
    <cellStyle name="Tusenskille 4_11" xfId="3634"/>
    <cellStyle name="Tusenskille 6" xfId="3635"/>
    <cellStyle name="Tusenskille 7" xfId="3636"/>
    <cellStyle name="Valuta 2" xfId="3637"/>
    <cellStyle name="Valuta 3" xfId="3638"/>
    <cellStyle name="Warning Text" xfId="3639"/>
    <cellStyle name="Warning Text 2_Sheet1" xfId="3640"/>
    <cellStyle name="Összesen" xfId="3641"/>
    <cellStyle name="20% - Accent1_10" xfId="3642"/>
    <cellStyle name="20% - Accent2_10" xfId="3643"/>
    <cellStyle name="20% - Accent3_10" xfId="3644"/>
    <cellStyle name="20% - Accent4_10" xfId="3645"/>
    <cellStyle name="20% - Accent5_10" xfId="3646"/>
    <cellStyle name="20% - Accent6_10" xfId="3647"/>
    <cellStyle name="40% - Accent1_10" xfId="3648"/>
    <cellStyle name="40% - Accent2_10" xfId="3649"/>
    <cellStyle name="40% - Accent3_10" xfId="3650"/>
    <cellStyle name="40% - Accent4_10" xfId="3651"/>
    <cellStyle name="40% - Accent5_10" xfId="3652"/>
    <cellStyle name="40% - Accent6_10" xfId="3653"/>
    <cellStyle name="Normal_7" xfId="3654"/>
    <cellStyle name="Normal_Kontantstrøm_7" xfId="3655"/>
    <cellStyle name="Comma_Adj_Loans geo location" xfId="3656"/>
    <cellStyle name="Currency_Adj_Loans geo location" xfId="3657"/>
    <cellStyle name="Normal_20 OPR" xfId="3658"/>
    <cellStyle name="Normal 11 17" xfId="3659"/>
    <cellStyle name="******************************************" xfId="3660"/>
    <cellStyle name="_Aktiv 30" xfId="3661"/>
    <cellStyle name="_AM Lang Statsobligasjon" xfId="3662"/>
    <cellStyle name="_Ark1" xfId="3663"/>
    <cellStyle name="_Ark1 2" xfId="3664"/>
    <cellStyle name="_Ark1 3" xfId="3665"/>
    <cellStyle name="_Ark1 4" xfId="3666"/>
    <cellStyle name="_Ark1_Note 14 - Investeringseiendom v2" xfId="3667"/>
    <cellStyle name="_Attr" xfId="3668"/>
    <cellStyle name="_Attr 2" xfId="3669"/>
    <cellStyle name="_Attr 3" xfId="3670"/>
    <cellStyle name="_Attr 4" xfId="3671"/>
    <cellStyle name="_Avstemming kursendring Skandia &amp; Carlson" xfId="3672"/>
    <cellStyle name="_Avstemming kursendring sone 1" xfId="3673"/>
    <cellStyle name="_Balansen" xfId="3674"/>
    <cellStyle name="_Bidragskontroll Skandia og Carlson GC20" xfId="3675"/>
    <cellStyle name="_Bidragskontroll Skandia og Carlson -TM 21.11.07" xfId="3676"/>
    <cellStyle name="_BM-values primus" xfId="3677"/>
    <cellStyle name="_Book3" xfId="3678"/>
    <cellStyle name="_Book3 2" xfId="3679"/>
    <cellStyle name="_Book3 3" xfId="3680"/>
    <cellStyle name="_Book3 4" xfId="3681"/>
    <cellStyle name="_Book32" xfId="3682"/>
    <cellStyle name="_Book32 2" xfId="3683"/>
    <cellStyle name="_Book32 3" xfId="3684"/>
    <cellStyle name="_Book32 4" xfId="3685"/>
    <cellStyle name="_calculator" xfId="3686"/>
    <cellStyle name="_Calendar" xfId="3687"/>
    <cellStyle name="_Control2" xfId="3688"/>
    <cellStyle name="_Currency_Merger Plans2_Note 11 " xfId="3689"/>
    <cellStyle name="_Currency_Merger Plans2_Note 13_31 12 2010_til revisor" xfId="3690"/>
    <cellStyle name="_Currency_Merger Plans2_Note 13_31.12.2010_v3_e Amagerbank" xfId="3691"/>
    <cellStyle name="_Currency_Merger Plans2_Note 15_31 12 2010_til revisor" xfId="3692"/>
    <cellStyle name="_Currency_Merger Plans2_Note 15_Aksjer i datterselskaper_til revisor" xfId="3693"/>
    <cellStyle name="_Currency_Merger Plans2_Note 25 - Forsikringsforpliktelser v2" xfId="3694"/>
    <cellStyle name="_Currency_Merger Plans2_Note 26 - Endringer i forsikringsforpliktelser v2" xfId="3695"/>
    <cellStyle name="_Currency_Merger Plans2_Note 29 - Forsikringsrisiko 2010 (sendt GF 27012011) - versjon 3" xfId="3696"/>
    <cellStyle name="_Currency_Merger Plans2_Note 29 - Forsikringsrisiko 2010 (sendt ØR 04022011) - versjon 4" xfId="3697"/>
    <cellStyle name="_Currency_Merger Plans2_Note 29 - Forsikringsrisiko 2010_ 170211" xfId="3698"/>
    <cellStyle name="_Currency_Merger Plans2_Note31_rentefølsomhet_311210_v2_e rev komm" xfId="3699"/>
    <cellStyle name="_Currency_Merger Plans2_Noter 2010 - oversikt over ansvarlige_status" xfId="3700"/>
    <cellStyle name="_Currency_Merger Plans2_RIK M" xfId="3701"/>
    <cellStyle name="_Currency_Note 11 " xfId="3702"/>
    <cellStyle name="_Currency_Note 13_31 12 2010_til revisor" xfId="3703"/>
    <cellStyle name="_Currency_Note 13_31.12.2010_v3_e Amagerbank" xfId="3704"/>
    <cellStyle name="_Currency_Note 15_31 12 2010_til revisor" xfId="3705"/>
    <cellStyle name="_Currency_Note 15_Aksjer i datterselskaper_til revisor" xfId="3706"/>
    <cellStyle name="_Currency_Note 25 - Forsikringsforpliktelser v2" xfId="3707"/>
    <cellStyle name="_Currency_Note 26 - Endringer i forsikringsforpliktelser v2" xfId="3708"/>
    <cellStyle name="_Currency_Note 29 - Forsikringsrisiko 2010 (sendt GF 27012011) - versjon 3" xfId="3709"/>
    <cellStyle name="_Currency_Note 29 - Forsikringsrisiko 2010 (sendt ØR 04022011) - versjon 4" xfId="3710"/>
    <cellStyle name="_Currency_Note 29 - Forsikringsrisiko 2010_ 170211" xfId="3711"/>
    <cellStyle name="_Currency_Note31_rentefølsomhet_311210_v2_e rev komm" xfId="3712"/>
    <cellStyle name="_Currency_Noter 2010 - oversikt over ansvarlige_status" xfId="3713"/>
    <cellStyle name="_Currency_RIK M" xfId="3714"/>
    <cellStyle name="_Dagligt förvaltarmail" xfId="3715"/>
    <cellStyle name="_Data_FF" xfId="3716"/>
    <cellStyle name="_Def" xfId="3717"/>
    <cellStyle name="_Global Indeks" xfId="3718"/>
    <cellStyle name="_HolidayCalendar" xfId="3719"/>
    <cellStyle name="_Index" xfId="3720"/>
    <cellStyle name="_Kontrollrapport" xfId="3721"/>
    <cellStyle name="_Kursark" xfId="3722"/>
    <cellStyle name="_Kurskontroll" xfId="3723"/>
    <cellStyle name="_Lang Obligasjon 20" xfId="3724"/>
    <cellStyle name="_MASTERFUND" xfId="3725"/>
    <cellStyle name="_Max 10% Obligasjoner Inv" xfId="3726"/>
    <cellStyle name="_Miljøinvest" xfId="3727"/>
    <cellStyle name="_Norge Indeks" xfId="3728"/>
    <cellStyle name="_Nøkkeltall" xfId="3729"/>
    <cellStyle name="_Obligasjon 20 (I)" xfId="3730"/>
    <cellStyle name="_Obligasjon 20 (II)" xfId="3731"/>
    <cellStyle name="_Obligasjon 20 (III)" xfId="3732"/>
    <cellStyle name="_Obligasjon 20 (IV)" xfId="3733"/>
    <cellStyle name="_Order" xfId="3734"/>
    <cellStyle name="_Output" xfId="3735"/>
    <cellStyle name="_PAM" xfId="3736"/>
    <cellStyle name="_Portefølje" xfId="3737"/>
    <cellStyle name="_Priser utvalgte papirer Sone2" xfId="3738"/>
    <cellStyle name="_Samleoversikt 2" xfId="3739"/>
    <cellStyle name="_Samleoversikt 3" xfId="3740"/>
    <cellStyle name="_Samleoversikt 4" xfId="3741"/>
    <cellStyle name="_Security Overrides" xfId="3742"/>
    <cellStyle name="_sendtradematrix" xfId="3743"/>
    <cellStyle name="_Sheet1" xfId="3744"/>
    <cellStyle name="_Sheet2" xfId="3745"/>
    <cellStyle name="_Sheet3" xfId="3746"/>
    <cellStyle name="_Statsobligasjon (I)" xfId="3747"/>
    <cellStyle name="_Statsobligasjon (III) " xfId="3748"/>
    <cellStyle name="_style" xfId="3749"/>
    <cellStyle name="_style 2" xfId="3750"/>
    <cellStyle name="_style 3" xfId="3751"/>
    <cellStyle name="_style 4" xfId="3752"/>
    <cellStyle name="_Total" xfId="3753"/>
    <cellStyle name="_TRANSAKSJONER" xfId="3754"/>
    <cellStyle name="_Uteling Net NAV" xfId="3755"/>
    <cellStyle name="_UTENLANDSKE" xfId="3756"/>
    <cellStyle name="_V5 Avstemming kursendring Skandia &amp; Carlson" xfId="3757"/>
    <cellStyle name="_Vital Total" xfId="3758"/>
    <cellStyle name="20% - Accent1 10" xfId="3759"/>
    <cellStyle name="20% - Accent1 11" xfId="3760"/>
    <cellStyle name="20% - Accent1 2 2 2" xfId="3761"/>
    <cellStyle name="20% - Accent1 2 4" xfId="3762"/>
    <cellStyle name="20% - Accent2 10" xfId="3763"/>
    <cellStyle name="20% - Accent2 11" xfId="3764"/>
    <cellStyle name="20% - Accent2 2 2 2" xfId="3765"/>
    <cellStyle name="20% - Accent2 2 4" xfId="3766"/>
    <cellStyle name="20% - Accent3 10" xfId="3767"/>
    <cellStyle name="20% - Accent3 11" xfId="3768"/>
    <cellStyle name="20% - Accent3 2 2 2" xfId="3769"/>
    <cellStyle name="20% - Accent3 2 4" xfId="3770"/>
    <cellStyle name="20% - Accent4 10" xfId="3771"/>
    <cellStyle name="20% - Accent4 11" xfId="3772"/>
    <cellStyle name="20% - Accent4 2 2 2" xfId="3773"/>
    <cellStyle name="20% - Accent4 2 4" xfId="3774"/>
    <cellStyle name="20% - Accent5 10" xfId="3775"/>
    <cellStyle name="20% - Accent5 11" xfId="3776"/>
    <cellStyle name="20% - Accent5 2 2 2" xfId="3777"/>
    <cellStyle name="20% - Accent5 2 4" xfId="3778"/>
    <cellStyle name="20% - Accent6 10" xfId="3779"/>
    <cellStyle name="20% - Accent6 11" xfId="3780"/>
    <cellStyle name="20% - Accent6 2 2 2" xfId="3781"/>
    <cellStyle name="20% - Accent6 2 4" xfId="3782"/>
    <cellStyle name="40% - Accent1 10" xfId="3783"/>
    <cellStyle name="40% - Accent1 11" xfId="3784"/>
    <cellStyle name="40% - Accent1 2 2 2" xfId="3785"/>
    <cellStyle name="40% - Accent1 2 4" xfId="3786"/>
    <cellStyle name="40% - Accent2 10" xfId="3787"/>
    <cellStyle name="40% - Accent2 11" xfId="3788"/>
    <cellStyle name="40% - Accent2 2 2 2" xfId="3789"/>
    <cellStyle name="40% - Accent2 2 4" xfId="3790"/>
    <cellStyle name="40% - Accent3 10" xfId="3791"/>
    <cellStyle name="40% - Accent3 11" xfId="3792"/>
    <cellStyle name="40% - Accent3 2 2 2" xfId="3793"/>
    <cellStyle name="40% - Accent3 2 4" xfId="3794"/>
    <cellStyle name="40% - Accent4 10" xfId="3795"/>
    <cellStyle name="40% - Accent4 11" xfId="3796"/>
    <cellStyle name="40% - Accent4 2 2 2" xfId="3797"/>
    <cellStyle name="40% - Accent4 2 4" xfId="3798"/>
    <cellStyle name="40% - Accent5 10" xfId="3799"/>
    <cellStyle name="40% - Accent5 11" xfId="3800"/>
    <cellStyle name="40% - Accent5 2 2 2" xfId="3801"/>
    <cellStyle name="40% - Accent5 2 4" xfId="3802"/>
    <cellStyle name="40% - Accent6 10" xfId="3803"/>
    <cellStyle name="40% - Accent6 11" xfId="3804"/>
    <cellStyle name="40% - Accent6 2 2 2" xfId="3805"/>
    <cellStyle name="40% - Accent6 2 4" xfId="3806"/>
    <cellStyle name="60% - Accent1 10" xfId="3807"/>
    <cellStyle name="60% - Accent2 10" xfId="3808"/>
    <cellStyle name="60% - Accent3 10" xfId="3809"/>
    <cellStyle name="60% - Accent4 10" xfId="3810"/>
    <cellStyle name="60% - Accent5 10" xfId="3811"/>
    <cellStyle name="60% - Accent6 10" xfId="3812"/>
    <cellStyle name="Accent1 10" xfId="3813"/>
    <cellStyle name="Accent2 10" xfId="3814"/>
    <cellStyle name="Accent3 10" xfId="3815"/>
    <cellStyle name="Accent4 10" xfId="3816"/>
    <cellStyle name="Accent5 10" xfId="3817"/>
    <cellStyle name="Accent6 10" xfId="3818"/>
    <cellStyle name="Bad 10" xfId="3819"/>
    <cellStyle name="Blank 2" xfId="3820"/>
    <cellStyle name="Brand Align Left Text" xfId="3821"/>
    <cellStyle name="Brand Default" xfId="3822"/>
    <cellStyle name="Brand Percent" xfId="3823"/>
    <cellStyle name="Brand Source" xfId="3824"/>
    <cellStyle name="Brand Subtitle with Underline" xfId="3825"/>
    <cellStyle name="Brand Subtitle without Underline" xfId="3826"/>
    <cellStyle name="Brand Title" xfId="3827"/>
    <cellStyle name="Calc Currency (0)" xfId="3828"/>
    <cellStyle name="Calc Currency (2)" xfId="3829"/>
    <cellStyle name="Calc Percent (0)" xfId="3830"/>
    <cellStyle name="Calc Percent (1)" xfId="3831"/>
    <cellStyle name="Calc Percent (2)" xfId="3832"/>
    <cellStyle name="Calc Units (0)" xfId="3833"/>
    <cellStyle name="Calc Units (1)" xfId="3834"/>
    <cellStyle name="Calc Units (2)" xfId="3835"/>
    <cellStyle name="Calculation 3" xfId="3836"/>
    <cellStyle name="Check Cell 10" xfId="3837"/>
    <cellStyle name="Comma [00]" xfId="3838"/>
    <cellStyle name="Comma 10" xfId="3839"/>
    <cellStyle name="Comma 10 2" xfId="3840"/>
    <cellStyle name="Comma 10 3" xfId="3841"/>
    <cellStyle name="Comma 10 4" xfId="3842"/>
    <cellStyle name="Comma 11" xfId="3843"/>
    <cellStyle name="Comma 12" xfId="3844"/>
    <cellStyle name="Comma 13" xfId="3845"/>
    <cellStyle name="Comma 14" xfId="3846"/>
    <cellStyle name="Comma 15" xfId="3847"/>
    <cellStyle name="Comma 16" xfId="3848"/>
    <cellStyle name="Comma 17" xfId="3849"/>
    <cellStyle name="Comma 18" xfId="3850"/>
    <cellStyle name="Comma 19" xfId="3851"/>
    <cellStyle name="Comma 2 12" xfId="3852"/>
    <cellStyle name="Comma 2 2 2 2" xfId="3853"/>
    <cellStyle name="Comma 2 2 2 3" xfId="3854"/>
    <cellStyle name="Comma 2 2 2 4" xfId="3855"/>
    <cellStyle name="Comma 2 3 3" xfId="3856"/>
    <cellStyle name="Comma 2 3 4" xfId="3857"/>
    <cellStyle name="Comma 2_Sheet1" xfId="3858"/>
    <cellStyle name="Comma 20" xfId="3859"/>
    <cellStyle name="Comma 3 2 4" xfId="3860"/>
    <cellStyle name="Comma 3 2 5" xfId="3861"/>
    <cellStyle name="Comma 3 3 3 2" xfId="3862"/>
    <cellStyle name="Comma 3 3 4" xfId="3863"/>
    <cellStyle name="Comma 3 3 4 2" xfId="3864"/>
    <cellStyle name="Comma 3 3 5" xfId="3865"/>
    <cellStyle name="Comma 3 3 5 2" xfId="3866"/>
    <cellStyle name="Comma 3 3 6" xfId="3867"/>
    <cellStyle name="Comma 3 3 7" xfId="3868"/>
    <cellStyle name="Comma 3 7" xfId="3869"/>
    <cellStyle name="Comma 4 2 2" xfId="3870"/>
    <cellStyle name="Comma 4 2 3" xfId="3871"/>
    <cellStyle name="Comma 4 2 4" xfId="3872"/>
    <cellStyle name="Comma 4 4" xfId="3873"/>
    <cellStyle name="Comma 4 5" xfId="3874"/>
    <cellStyle name="Comma 4 6" xfId="3875"/>
    <cellStyle name="Comma 4 7" xfId="3876"/>
    <cellStyle name="Comma 5 3" xfId="3877"/>
    <cellStyle name="Comma 5 4" xfId="3878"/>
    <cellStyle name="Comma 5 5" xfId="3879"/>
    <cellStyle name="Comma 6 2" xfId="3880"/>
    <cellStyle name="Comma 6 3" xfId="3881"/>
    <cellStyle name="Comma 6 4" xfId="3882"/>
    <cellStyle name="Comma 7" xfId="3883"/>
    <cellStyle name="Comma 7 2" xfId="3884"/>
    <cellStyle name="Comma 7 3" xfId="3885"/>
    <cellStyle name="Comma 7 4" xfId="3886"/>
    <cellStyle name="Comma 8 3" xfId="3887"/>
    <cellStyle name="Comma 8 4" xfId="3888"/>
    <cellStyle name="Comma 9" xfId="3889"/>
    <cellStyle name="Comma 9 2" xfId="3890"/>
    <cellStyle name="Comma 9 3" xfId="3891"/>
    <cellStyle name="Comma 9 4" xfId="3892"/>
    <cellStyle name="Comma0 - Modelo1" xfId="3893"/>
    <cellStyle name="Comma0 - Style1" xfId="3894"/>
    <cellStyle name="Comma1 - Modelo2" xfId="3895"/>
    <cellStyle name="Comma1 - Style2" xfId="3896"/>
    <cellStyle name="Currency [00]" xfId="3897"/>
    <cellStyle name="Date Short" xfId="3898"/>
    <cellStyle name="DELTA" xfId="3899"/>
    <cellStyle name="Dezimal [0]_050526 Ratios Denmark without banks" xfId="3900"/>
    <cellStyle name="Dezimal_050526 Ratios Denmark without banks" xfId="3901"/>
    <cellStyle name="Dia" xfId="3902"/>
    <cellStyle name="Dziesiętny_Arkusz1" xfId="3903"/>
    <cellStyle name="èìÇøÇÐ¤ê [0.00]_PERSONAL" xfId="3904"/>
    <cellStyle name="èìÇøÇÐ¤ê_PERSONAL" xfId="3905"/>
    <cellStyle name="Encabez1" xfId="3906"/>
    <cellStyle name="Encabez2" xfId="3907"/>
    <cellStyle name="Enter Currency (0)" xfId="3908"/>
    <cellStyle name="Enter Currency (2)" xfId="3909"/>
    <cellStyle name="Enter Units (0)" xfId="3910"/>
    <cellStyle name="Enter Units (1)" xfId="3911"/>
    <cellStyle name="Enter Units (2)" xfId="3912"/>
    <cellStyle name="Explanatory Text 10" xfId="3913"/>
    <cellStyle name="F2" xfId="3914"/>
    <cellStyle name="F3" xfId="3915"/>
    <cellStyle name="F4" xfId="3916"/>
    <cellStyle name="F5" xfId="3917"/>
    <cellStyle name="F6" xfId="3918"/>
    <cellStyle name="F7" xfId="3919"/>
    <cellStyle name="F8" xfId="3920"/>
    <cellStyle name="FeltDataDecimal" xfId="3921"/>
    <cellStyle name="Fijo" xfId="3922"/>
    <cellStyle name="Financiero" xfId="3923"/>
    <cellStyle name="Followed Hyperlink" xfId="3924"/>
    <cellStyle name="Good 3" xfId="3925"/>
    <cellStyle name="GruppeOverskrift" xfId="3926"/>
    <cellStyle name="GråKant" xfId="3927"/>
    <cellStyle name="Hans Petter" xfId="3928"/>
    <cellStyle name="Header1" xfId="3929"/>
    <cellStyle name="Header2" xfId="3930"/>
    <cellStyle name="Heading 1 10" xfId="3931"/>
    <cellStyle name="Heading 2 10" xfId="3932"/>
    <cellStyle name="Heading 3 10" xfId="3933"/>
    <cellStyle name="Heading 4 10" xfId="3934"/>
    <cellStyle name="Í¨Ø› [0.00]_PERSONAL" xfId="3935"/>
    <cellStyle name="Í¨Ø›_PERSONAL" xfId="3936"/>
    <cellStyle name="Input 3" xfId="3937"/>
    <cellStyle name="KolonneOverskrift" xfId="3938"/>
    <cellStyle name="Komma 10 3" xfId="3939"/>
    <cellStyle name="Komma 15 2" xfId="3940"/>
    <cellStyle name="Komma 16" xfId="3941"/>
    <cellStyle name="Komma 16 2" xfId="3942"/>
    <cellStyle name="Komma 17" xfId="3943"/>
    <cellStyle name="Komma 17 2" xfId="3944"/>
    <cellStyle name="Komma 18" xfId="3945"/>
    <cellStyle name="Komma 18 2" xfId="3946"/>
    <cellStyle name="Komma 18 3" xfId="3947"/>
    <cellStyle name="Komma 2 3" xfId="3948"/>
    <cellStyle name="Komma 2 4" xfId="3949"/>
    <cellStyle name="Komma 2 5" xfId="3950"/>
    <cellStyle name="Komma 2 7" xfId="3951"/>
    <cellStyle name="Komma 9 2 2" xfId="3952"/>
    <cellStyle name="Komma 9 3" xfId="3953"/>
    <cellStyle name="Link Currency (0)" xfId="3954"/>
    <cellStyle name="Link Currency (2)" xfId="3955"/>
    <cellStyle name="Link Units (0)" xfId="3956"/>
    <cellStyle name="Link Units (1)" xfId="3957"/>
    <cellStyle name="Link Units (2)" xfId="3958"/>
    <cellStyle name="Linked Cell 3" xfId="3959"/>
    <cellStyle name="Millares [0]_10 AVERIAS MASIVAS + ANT" xfId="3960"/>
    <cellStyle name="Neutral 10" xfId="3961"/>
    <cellStyle name="Normal 11 12 3" xfId="3962"/>
    <cellStyle name="Normal 19 8" xfId="3963"/>
    <cellStyle name="Normal 19 8 2" xfId="3964"/>
    <cellStyle name="Normal 2 2 26" xfId="3965"/>
    <cellStyle name="Normal 2 47" xfId="3966"/>
    <cellStyle name="Normal 2 47 2" xfId="3967"/>
    <cellStyle name="Normal 2 48" xfId="3968"/>
    <cellStyle name="Normal 2 49" xfId="3969"/>
    <cellStyle name="Normal 3 13" xfId="3970"/>
    <cellStyle name="Normal 3 4 3 2" xfId="3971"/>
    <cellStyle name="Normal 3 4 4 2" xfId="3972"/>
    <cellStyle name="Normal 3 4 5" xfId="3973"/>
    <cellStyle name="Normal 3 4 5 2" xfId="3974"/>
    <cellStyle name="Normal 3 4 6" xfId="3975"/>
    <cellStyle name="Normal 3 4 7" xfId="3976"/>
    <cellStyle name="Normal 5 17 2" xfId="3977"/>
    <cellStyle name="Normal 5 18 2" xfId="3978"/>
    <cellStyle name="Normal 59 3" xfId="3979"/>
    <cellStyle name="Normal 62 2 2" xfId="3980"/>
    <cellStyle name="Normal 62 2 3" xfId="3981"/>
    <cellStyle name="Normal 62 2 3 2" xfId="3982"/>
    <cellStyle name="Normal 62 3" xfId="3983"/>
    <cellStyle name="Normal 63 2" xfId="3984"/>
    <cellStyle name="Normal 68 2" xfId="3985"/>
    <cellStyle name="Normal 69 2" xfId="3986"/>
    <cellStyle name="Normal 70 2" xfId="3987"/>
    <cellStyle name="Normal 71 2" xfId="3988"/>
    <cellStyle name="Normal 72 2" xfId="3989"/>
    <cellStyle name="Normal 73 2" xfId="3990"/>
    <cellStyle name="Normal 74 2" xfId="3991"/>
    <cellStyle name="Normal 76 2" xfId="3992"/>
    <cellStyle name="Normal 76 2 2" xfId="3993"/>
    <cellStyle name="Normal 8 2 2 5 2" xfId="3994"/>
    <cellStyle name="Normal 8 2 2 5 2 2" xfId="3995"/>
    <cellStyle name="Normal 8 2 2 5 3" xfId="3996"/>
    <cellStyle name="Normal 8 2 2 5 3 2" xfId="3997"/>
    <cellStyle name="Normal 8 2 2 7" xfId="3998"/>
    <cellStyle name="Normal 8 2 2 7 2" xfId="3999"/>
    <cellStyle name="Normal 8 2 6 3 2" xfId="4000"/>
    <cellStyle name="Normal 8 2 6 3 2 2" xfId="4001"/>
    <cellStyle name="Normal 8 2 6 4" xfId="4002"/>
    <cellStyle name="Normal 8 2 6 4 2" xfId="4003"/>
    <cellStyle name="Normal 8 4 2" xfId="4004"/>
    <cellStyle name="Normal 8 5 2" xfId="4005"/>
    <cellStyle name="Normal 80" xfId="4006"/>
    <cellStyle name="Normal 81" xfId="4007"/>
    <cellStyle name="Normalny_Forms for budgets 2006" xfId="4008"/>
    <cellStyle name="Note 2 5" xfId="4009"/>
    <cellStyle name="Note 4" xfId="4010"/>
    <cellStyle name="Note 5" xfId="4011"/>
    <cellStyle name="Output 10" xfId="4012"/>
    <cellStyle name="Percent 2 2 4" xfId="4013"/>
    <cellStyle name="Percent 7" xfId="4014"/>
    <cellStyle name="Prosent 11 2" xfId="4015"/>
    <cellStyle name="Prosent 11 3" xfId="4016"/>
    <cellStyle name="Prosent 12 2" xfId="4017"/>
    <cellStyle name="Prosent 8 3" xfId="4018"/>
    <cellStyle name="QIS5Area" xfId="4019"/>
    <cellStyle name="RaekkeNiv2" xfId="4020"/>
    <cellStyle name="Reuters Cells 2 2" xfId="4021"/>
    <cellStyle name="Reuters Cells 3" xfId="4022"/>
    <cellStyle name="SimCorp_Data" xfId="4023"/>
    <cellStyle name="Stil 1 4" xfId="4024"/>
    <cellStyle name="Stil 10" xfId="4025"/>
    <cellStyle name="Stil 11" xfId="4026"/>
    <cellStyle name="Stil 12" xfId="4027"/>
    <cellStyle name="Stil 13" xfId="4028"/>
    <cellStyle name="Stil 14" xfId="4029"/>
    <cellStyle name="Stil 15" xfId="4030"/>
    <cellStyle name="Stil 16" xfId="4031"/>
    <cellStyle name="Stil 17" xfId="4032"/>
    <cellStyle name="Stil 18" xfId="4033"/>
    <cellStyle name="Stil 19" xfId="4034"/>
    <cellStyle name="Stil 2" xfId="4035"/>
    <cellStyle name="Stil 20" xfId="4036"/>
    <cellStyle name="Stil 21" xfId="4037"/>
    <cellStyle name="Stil 22" xfId="4038"/>
    <cellStyle name="Stil 23" xfId="4039"/>
    <cellStyle name="Stil 24" xfId="4040"/>
    <cellStyle name="Stil 25" xfId="4041"/>
    <cellStyle name="Stil 26" xfId="4042"/>
    <cellStyle name="Stil 27" xfId="4043"/>
    <cellStyle name="Stil 28" xfId="4044"/>
    <cellStyle name="Stil 29" xfId="4045"/>
    <cellStyle name="Stil 3" xfId="4046"/>
    <cellStyle name="Stil 30" xfId="4047"/>
    <cellStyle name="Stil 31" xfId="4048"/>
    <cellStyle name="Stil 32" xfId="4049"/>
    <cellStyle name="Stil 33" xfId="4050"/>
    <cellStyle name="Stil 34" xfId="4051"/>
    <cellStyle name="Stil 35" xfId="4052"/>
    <cellStyle name="Stil 36" xfId="4053"/>
    <cellStyle name="Stil 37" xfId="4054"/>
    <cellStyle name="Stil 38" xfId="4055"/>
    <cellStyle name="Stil 39" xfId="4056"/>
    <cellStyle name="Stil 4" xfId="4057"/>
    <cellStyle name="Stil 40" xfId="4058"/>
    <cellStyle name="Stil 41" xfId="4059"/>
    <cellStyle name="Stil 42" xfId="4060"/>
    <cellStyle name="Stil 43" xfId="4061"/>
    <cellStyle name="Stil 44" xfId="4062"/>
    <cellStyle name="Stil 45" xfId="4063"/>
    <cellStyle name="Stil 46" xfId="4064"/>
    <cellStyle name="Stil 47" xfId="4065"/>
    <cellStyle name="Stil 48" xfId="4066"/>
    <cellStyle name="Stil 49" xfId="4067"/>
    <cellStyle name="Stil 5" xfId="4068"/>
    <cellStyle name="Stil 50" xfId="4069"/>
    <cellStyle name="Stil 51" xfId="4070"/>
    <cellStyle name="Stil 52" xfId="4071"/>
    <cellStyle name="Stil 53" xfId="4072"/>
    <cellStyle name="Stil 54" xfId="4073"/>
    <cellStyle name="Stil 55" xfId="4074"/>
    <cellStyle name="Stil 56" xfId="4075"/>
    <cellStyle name="Stil 57" xfId="4076"/>
    <cellStyle name="Stil 58" xfId="4077"/>
    <cellStyle name="Stil 6" xfId="4078"/>
    <cellStyle name="Stil 7" xfId="4079"/>
    <cellStyle name="Stil 8" xfId="4080"/>
    <cellStyle name="Stil 9" xfId="4081"/>
    <cellStyle name="Summa 2" xfId="4082"/>
    <cellStyle name="Table head 2 2" xfId="4083"/>
    <cellStyle name="Table head 3" xfId="4084"/>
    <cellStyle name="Title 10" xfId="4085"/>
    <cellStyle name="Total 10" xfId="4086"/>
    <cellStyle name="Warning Text 3" xfId="4087"/>
    <cellStyle name="Währung [0]_050526 Ratios Denmark without banks" xfId="4088"/>
    <cellStyle name="Währung_050526 Ratios Denmark without banks" xfId="4089"/>
    <cellStyle name="Percent 4 5" xfId="4090"/>
    <cellStyle name="Comma 5 6" xfId="4091"/>
    <cellStyle name="Normal 4 3 5" xfId="4092"/>
    <cellStyle name="Normal 76 2 3" xfId="4093"/>
    <cellStyle name="Normal 82" xfId="4094"/>
    <cellStyle name="Normal_k_Margrethe 2 2" xfId="4095"/>
    <cellStyle name="Normal_k_Margrethe 4 2" xfId="4096"/>
    <cellStyle name="Tusenskille_NOTE Utlån og garantier fordelt på geografiske områder 2 2" xfId="4097"/>
    <cellStyle name="Normal_betty1 4 2" xfId="4098"/>
    <cellStyle name="Normal 2 46 4" xfId="40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customXml" Target="../customXml/item1.xml" /><Relationship Id="rId41" Type="http://schemas.openxmlformats.org/officeDocument/2006/relationships/customXml" Target="../customXml/item2.xml" /><Relationship Id="rId42" Type="http://schemas.openxmlformats.org/officeDocument/2006/relationships/customXml" Target="../customXml/item3.xml" /><Relationship Id="rId43" Type="http://schemas.openxmlformats.org/officeDocument/2006/relationships/customXml" Target="../customXml/item4.xml" /><Relationship Id="rId44" Type="http://schemas.openxmlformats.org/officeDocument/2006/relationships/customXml" Target="../customXml/item5.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390525</xdr:colOff>
      <xdr:row>11</xdr:row>
      <xdr:rowOff>47625</xdr:rowOff>
    </xdr:from>
    <xdr:to>
      <xdr:col>11</xdr:col>
      <xdr:colOff>419100</xdr:colOff>
      <xdr:row>32</xdr:row>
      <xdr:rowOff>19050</xdr:rowOff>
    </xdr:to>
    <xdr:pic>
      <xdr:nvPicPr>
        <xdr:cNvPr id="4" name="Picture 3"/>
        <xdr:cNvPicPr preferRelativeResize="1">
          <a:picLocks noChangeAspect="1"/>
        </xdr:cNvPicPr>
      </xdr:nvPicPr>
      <xdr:blipFill>
        <a:blip r:embed="rId1"/>
        <a:stretch>
          <a:fillRect/>
        </a:stretch>
      </xdr:blipFill>
      <xdr:spPr>
        <a:xfrm>
          <a:off x="1190625" y="1924050"/>
          <a:ext cx="6200775" cy="29718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Raamatupidamine\Aruanded\Ad-hoc%20files_reports\Pillar%20III\LHV_Group_Pillar_3_Report_2016-EN%20-%20KR_Meel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act info"/>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s>
    <sheetDataSet>
      <sheetData sheetId="0"/>
      <sheetData sheetId="1"/>
      <sheetData sheetId="2">
        <row r="11">
          <cell r="C11">
            <v>83.7793822440332</v>
          </cell>
        </row>
        <row r="12">
          <cell r="C12">
            <v>83.7793822440332</v>
          </cell>
        </row>
        <row r="13">
          <cell r="C13">
            <v>114.6793822440332</v>
          </cell>
        </row>
        <row r="15">
          <cell r="C15">
            <v>555.1980671938855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DNB_Main">
  <a:themeElements>
    <a:clrScheme name="DNB Main">
      <a:dk1>
        <a:srgbClr val="333333"/>
      </a:dk1>
      <a:lt1>
        <a:sysClr val="window" lastClr="FFFFFF"/>
      </a:lt1>
      <a:dk2>
        <a:srgbClr val="333333"/>
      </a:dk2>
      <a:lt2>
        <a:srgbClr val="FFFFFF"/>
      </a:lt2>
      <a:accent1>
        <a:srgbClr val="C9C9C9"/>
      </a:accent1>
      <a:accent2>
        <a:srgbClr val="007272"/>
      </a:accent2>
      <a:accent3>
        <a:srgbClr val="77278A"/>
      </a:accent3>
      <a:accent4>
        <a:srgbClr val="49B1DE"/>
      </a:accent4>
      <a:accent5>
        <a:srgbClr val="E76A0B"/>
      </a:accent5>
      <a:accent6>
        <a:srgbClr val="9F1117"/>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hkel.oja@lhv.ee" TargetMode="External" /><Relationship Id="rId2" Type="http://schemas.openxmlformats.org/officeDocument/2006/relationships/hyperlink" Target="mailto:madis.toomsalu@lhv.ee" TargetMode="External" /><Relationship Id="rId3" Type="http://schemas.openxmlformats.org/officeDocument/2006/relationships/hyperlink" Target="mailto:erki.kilu@lhv.ee"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3"/>
  <sheetViews>
    <sheetView showGridLines="0" showRowColHeaders="0" tabSelected="1" workbookViewId="0" topLeftCell="A1">
      <selection activeCell="D34" sqref="D34"/>
    </sheetView>
  </sheetViews>
  <sheetFormatPr defaultColWidth="11.00390625" defaultRowHeight="14.25"/>
  <cols>
    <col min="1" max="1" width="2.25390625" style="98" customWidth="1"/>
    <col min="2" max="2" width="33.875" style="98" customWidth="1"/>
    <col min="3" max="3" width="17.375" style="98" customWidth="1"/>
    <col min="4" max="16384" width="11.00390625" style="98" customWidth="1"/>
  </cols>
  <sheetData>
    <row r="1" s="76" customFormat="1" ht="14.25"/>
    <row r="2" spans="2:7" s="76" customFormat="1" ht="26.25">
      <c r="B2" s="386" t="s">
        <v>280</v>
      </c>
      <c r="C2" s="74"/>
      <c r="D2" s="74"/>
      <c r="E2" s="74"/>
      <c r="F2" s="75"/>
      <c r="G2" s="75"/>
    </row>
    <row r="3" spans="2:7" ht="14.25">
      <c r="B3" s="300"/>
      <c r="C3" s="300"/>
      <c r="D3" s="300"/>
      <c r="E3" s="300"/>
      <c r="F3" s="99"/>
      <c r="G3" s="99"/>
    </row>
    <row r="4" ht="12.75">
      <c r="B4" s="387" t="s">
        <v>281</v>
      </c>
    </row>
    <row r="5" ht="14.25">
      <c r="B5" s="98" t="s">
        <v>683</v>
      </c>
    </row>
    <row r="7" ht="12.75">
      <c r="B7" s="387" t="s">
        <v>282</v>
      </c>
    </row>
    <row r="8" spans="2:4" ht="14.25">
      <c r="B8" s="98" t="s">
        <v>684</v>
      </c>
      <c r="C8" s="98" t="s">
        <v>685</v>
      </c>
      <c r="D8" s="305" t="s">
        <v>329</v>
      </c>
    </row>
    <row r="9" spans="2:4" ht="14.25">
      <c r="B9" s="98" t="s">
        <v>789</v>
      </c>
      <c r="C9" s="98" t="s">
        <v>320</v>
      </c>
      <c r="D9" s="305" t="s">
        <v>332</v>
      </c>
    </row>
    <row r="10" spans="1:4" s="304" customFormat="1" ht="12.95" customHeight="1">
      <c r="A10" s="302"/>
      <c r="B10" s="98" t="s">
        <v>321</v>
      </c>
      <c r="C10" s="98" t="s">
        <v>327</v>
      </c>
      <c r="D10" s="303" t="s">
        <v>330</v>
      </c>
    </row>
    <row r="11" spans="2:4" ht="14.25">
      <c r="B11" s="302" t="s">
        <v>325</v>
      </c>
      <c r="C11" s="98" t="s">
        <v>326</v>
      </c>
      <c r="D11" s="301" t="s">
        <v>331</v>
      </c>
    </row>
    <row r="13" ht="12.75">
      <c r="B13" s="387" t="s">
        <v>283</v>
      </c>
    </row>
    <row r="14" ht="14.25">
      <c r="B14" s="98" t="s">
        <v>322</v>
      </c>
    </row>
    <row r="16" ht="14.25">
      <c r="B16" s="98" t="s">
        <v>787</v>
      </c>
    </row>
    <row r="17" ht="14.25">
      <c r="B17" s="98" t="s">
        <v>328</v>
      </c>
    </row>
    <row r="18" ht="14.25">
      <c r="B18" s="98" t="s">
        <v>323</v>
      </c>
    </row>
    <row r="20" ht="12.75">
      <c r="B20" s="387" t="s">
        <v>284</v>
      </c>
    </row>
    <row r="21" ht="14.25">
      <c r="B21" s="98" t="s">
        <v>324</v>
      </c>
    </row>
    <row r="23" spans="2:5" ht="14.25">
      <c r="B23" s="585"/>
      <c r="C23" s="585"/>
      <c r="D23" s="585"/>
      <c r="E23" s="585"/>
    </row>
  </sheetData>
  <sheetProtection formatCells="0" formatColumns="0" formatRows="0" insertColumns="0" insertRows="0" insertHyperlinks="0" deleteColumns="0" deleteRows="0" sort="0" autoFilter="0" pivotTables="0"/>
  <mergeCells count="1">
    <mergeCell ref="B23:E23"/>
  </mergeCells>
  <hyperlinks>
    <hyperlink ref="C11" r:id="rId1" display="mailto:mihkel.oja@lhv.ee"/>
    <hyperlink ref="C8" r:id="rId2" display="mailto:madis.toomsalu@lhv.ee"/>
    <hyperlink ref="C10" r:id="rId3" display="mailto:erki.kilu@lhv.ee"/>
  </hyperlinks>
  <printOptions/>
  <pageMargins left="0.25" right="0.25" top="0.75" bottom="0.75" header="0.3" footer="0.3"/>
  <pageSetup fitToWidth="0" horizontalDpi="600" verticalDpi="600" orientation="landscape" paperSize="9"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9"/>
  <sheetViews>
    <sheetView showGridLines="0" zoomScaleSheetLayoutView="70" workbookViewId="0" topLeftCell="A1">
      <selection activeCell="H36" sqref="H36"/>
    </sheetView>
  </sheetViews>
  <sheetFormatPr defaultColWidth="11.375" defaultRowHeight="14.25"/>
  <cols>
    <col min="1" max="1" width="1.4921875" style="19" customWidth="1"/>
    <col min="2" max="2" width="41.625" style="19" customWidth="1"/>
    <col min="3" max="7" width="10.375" style="19" customWidth="1"/>
    <col min="8" max="16384" width="11.375" style="19" customWidth="1"/>
  </cols>
  <sheetData>
    <row r="1" ht="5.25" customHeight="1"/>
    <row r="2" spans="2:7" ht="12.75">
      <c r="B2" s="586" t="s">
        <v>317</v>
      </c>
      <c r="C2" s="586"/>
      <c r="D2" s="586"/>
      <c r="E2" s="586"/>
      <c r="F2" s="586"/>
      <c r="G2" s="586"/>
    </row>
    <row r="4" spans="1:4" s="37" customFormat="1" ht="18" customHeight="1">
      <c r="A4" s="95"/>
      <c r="B4" s="389" t="s">
        <v>687</v>
      </c>
      <c r="C4" s="95"/>
      <c r="D4" s="95"/>
    </row>
    <row r="6" spans="1:4" s="91" customFormat="1" ht="14.25" customHeight="1">
      <c r="A6" s="97"/>
      <c r="B6" s="97"/>
      <c r="C6" s="97"/>
      <c r="D6" s="97"/>
    </row>
    <row r="7" spans="1:6" s="91" customFormat="1" ht="14.25">
      <c r="A7" s="97"/>
      <c r="B7" s="96" t="s">
        <v>10</v>
      </c>
      <c r="C7" s="588" t="s">
        <v>339</v>
      </c>
      <c r="D7" s="588"/>
      <c r="E7" s="588" t="s">
        <v>334</v>
      </c>
      <c r="F7" s="588"/>
    </row>
    <row r="8" spans="1:6" s="142" customFormat="1" ht="14.25">
      <c r="A8" s="143"/>
      <c r="B8" s="144"/>
      <c r="C8" s="145" t="s">
        <v>11</v>
      </c>
      <c r="D8" s="145" t="s">
        <v>11</v>
      </c>
      <c r="E8" s="145" t="s">
        <v>11</v>
      </c>
      <c r="F8" s="145" t="s">
        <v>11</v>
      </c>
    </row>
    <row r="9" spans="1:6" s="142" customFormat="1" ht="14.25">
      <c r="A9" s="143"/>
      <c r="B9" s="150" t="s">
        <v>340</v>
      </c>
      <c r="C9" s="145" t="s">
        <v>347</v>
      </c>
      <c r="D9" s="145" t="s">
        <v>12</v>
      </c>
      <c r="E9" s="145" t="s">
        <v>347</v>
      </c>
      <c r="F9" s="145" t="s">
        <v>12</v>
      </c>
    </row>
    <row r="10" spans="1:6" s="142" customFormat="1" ht="14.25">
      <c r="A10" s="147"/>
      <c r="B10" s="148" t="s">
        <v>13</v>
      </c>
      <c r="C10" s="149">
        <v>74.994879</v>
      </c>
      <c r="D10" s="149">
        <v>59.490975</v>
      </c>
      <c r="E10" s="149">
        <v>107.724205</v>
      </c>
      <c r="F10" s="149">
        <v>73.238492</v>
      </c>
    </row>
    <row r="11" spans="1:6" s="142" customFormat="1" ht="14.25">
      <c r="A11" s="147"/>
      <c r="B11" s="144" t="s">
        <v>14</v>
      </c>
      <c r="C11" s="152"/>
      <c r="D11" s="152"/>
      <c r="E11" s="152"/>
      <c r="F11" s="152"/>
    </row>
    <row r="12" spans="1:6" s="142" customFormat="1" ht="14.25">
      <c r="A12" s="147"/>
      <c r="B12" s="144" t="s">
        <v>788</v>
      </c>
      <c r="C12" s="152">
        <v>-0.9516009999999966</v>
      </c>
      <c r="D12" s="152">
        <v>-0.38855899999999366</v>
      </c>
      <c r="E12" s="152">
        <v>-6.603205000000003</v>
      </c>
      <c r="F12" s="152">
        <v>-1.871617999999998</v>
      </c>
    </row>
    <row r="13" spans="1:6" s="142" customFormat="1" ht="14.25">
      <c r="A13" s="147"/>
      <c r="B13" s="144" t="s">
        <v>15</v>
      </c>
      <c r="C13" s="152"/>
      <c r="D13" s="152"/>
      <c r="E13" s="152"/>
      <c r="F13" s="152"/>
    </row>
    <row r="14" spans="1:6" s="142" customFormat="1" ht="22.5">
      <c r="A14" s="147"/>
      <c r="B14" s="153" t="s">
        <v>16</v>
      </c>
      <c r="C14" s="151"/>
      <c r="D14" s="151"/>
      <c r="E14" s="152"/>
      <c r="F14" s="151"/>
    </row>
    <row r="15" spans="1:6" s="142" customFormat="1" ht="14.25">
      <c r="A15" s="154"/>
      <c r="B15" s="148" t="s">
        <v>17</v>
      </c>
      <c r="C15" s="149">
        <v>74.043278</v>
      </c>
      <c r="D15" s="149">
        <v>59.102416000000005</v>
      </c>
      <c r="E15" s="149">
        <v>101.121</v>
      </c>
      <c r="F15" s="149">
        <v>71.366874</v>
      </c>
    </row>
    <row r="16" spans="1:6" s="142" customFormat="1" ht="14.25">
      <c r="A16" s="154"/>
      <c r="B16" s="148" t="s">
        <v>18</v>
      </c>
      <c r="C16" s="149"/>
      <c r="D16" s="149"/>
      <c r="E16" s="149"/>
      <c r="F16" s="149"/>
    </row>
    <row r="17" spans="1:6" s="142" customFormat="1" ht="14.25">
      <c r="A17" s="147"/>
      <c r="B17" s="155" t="s">
        <v>19</v>
      </c>
      <c r="C17" s="152"/>
      <c r="D17" s="152"/>
      <c r="E17" s="152"/>
      <c r="F17" s="152"/>
    </row>
    <row r="18" spans="1:6" s="142" customFormat="1" ht="14.25">
      <c r="A18" s="147"/>
      <c r="B18" s="155" t="s">
        <v>1</v>
      </c>
      <c r="C18" s="152"/>
      <c r="D18" s="152"/>
      <c r="E18" s="152">
        <v>-7.643779</v>
      </c>
      <c r="F18" s="152">
        <v>0</v>
      </c>
    </row>
    <row r="19" spans="1:6" s="142" customFormat="1" ht="22.5">
      <c r="A19" s="147"/>
      <c r="B19" s="156" t="s">
        <v>20</v>
      </c>
      <c r="C19" s="152"/>
      <c r="D19" s="152"/>
      <c r="E19" s="152"/>
      <c r="F19" s="152"/>
    </row>
    <row r="20" spans="1:6" s="142" customFormat="1" ht="14.25">
      <c r="A20" s="147"/>
      <c r="B20" s="155" t="s">
        <v>21</v>
      </c>
      <c r="C20" s="152">
        <v>-0.717228</v>
      </c>
      <c r="D20" s="152">
        <v>-0.520206</v>
      </c>
      <c r="E20" s="152">
        <v>-0.47022100000000044</v>
      </c>
      <c r="F20" s="152">
        <v>-1.733874</v>
      </c>
    </row>
    <row r="21" spans="1:6" s="142" customFormat="1" ht="14.25">
      <c r="A21" s="147"/>
      <c r="B21" s="157" t="s">
        <v>22</v>
      </c>
      <c r="C21" s="152"/>
      <c r="D21" s="152"/>
      <c r="E21" s="152">
        <v>-4.754</v>
      </c>
      <c r="F21" s="152">
        <v>0</v>
      </c>
    </row>
    <row r="22" spans="1:6" s="142" customFormat="1" ht="14.25">
      <c r="A22" s="147"/>
      <c r="B22" s="156" t="s">
        <v>23</v>
      </c>
      <c r="C22" s="152"/>
      <c r="D22" s="152"/>
      <c r="E22" s="152"/>
      <c r="F22" s="152"/>
    </row>
    <row r="23" spans="1:6" s="142" customFormat="1" ht="22.5">
      <c r="A23" s="147"/>
      <c r="B23" s="156" t="s">
        <v>24</v>
      </c>
      <c r="C23" s="152"/>
      <c r="D23" s="152"/>
      <c r="E23" s="152"/>
      <c r="F23" s="152"/>
    </row>
    <row r="24" spans="1:6" s="142" customFormat="1" ht="22.5">
      <c r="A24" s="147"/>
      <c r="B24" s="156" t="s">
        <v>25</v>
      </c>
      <c r="C24" s="152"/>
      <c r="D24" s="152"/>
      <c r="E24" s="152"/>
      <c r="F24" s="152"/>
    </row>
    <row r="25" spans="1:6" s="142" customFormat="1" ht="33.75">
      <c r="A25" s="147"/>
      <c r="B25" s="156" t="s">
        <v>26</v>
      </c>
      <c r="C25" s="152"/>
      <c r="D25" s="151"/>
      <c r="E25" s="152"/>
      <c r="F25" s="152"/>
    </row>
    <row r="26" spans="1:6" s="142" customFormat="1" ht="14.25">
      <c r="A26" s="147"/>
      <c r="B26" s="155" t="s">
        <v>27</v>
      </c>
      <c r="C26" s="152"/>
      <c r="D26" s="152"/>
      <c r="E26" s="152"/>
      <c r="F26" s="152"/>
    </row>
    <row r="27" spans="1:6" s="142" customFormat="1" ht="14.25">
      <c r="A27" s="147"/>
      <c r="B27" s="148" t="s">
        <v>28</v>
      </c>
      <c r="C27" s="149">
        <v>73.32605</v>
      </c>
      <c r="D27" s="149">
        <v>58.58221</v>
      </c>
      <c r="E27" s="149">
        <v>88.253</v>
      </c>
      <c r="F27" s="149">
        <v>69.633</v>
      </c>
    </row>
    <row r="28" spans="1:6" s="142" customFormat="1" ht="14.25">
      <c r="A28" s="154"/>
      <c r="B28" s="144" t="s">
        <v>29</v>
      </c>
      <c r="C28" s="152"/>
      <c r="D28" s="152"/>
      <c r="E28" s="152"/>
      <c r="F28" s="152"/>
    </row>
    <row r="29" spans="1:6" s="142" customFormat="1" ht="14.25">
      <c r="A29" s="147"/>
      <c r="B29" s="148" t="s">
        <v>30</v>
      </c>
      <c r="C29" s="149">
        <v>73.32605</v>
      </c>
      <c r="D29" s="149">
        <v>58.58221</v>
      </c>
      <c r="E29" s="149">
        <v>88.253</v>
      </c>
      <c r="F29" s="149">
        <v>69.633</v>
      </c>
    </row>
    <row r="30" spans="1:6" s="142" customFormat="1" ht="14.25">
      <c r="A30" s="154"/>
      <c r="B30" s="148" t="s">
        <v>31</v>
      </c>
      <c r="C30" s="149"/>
      <c r="D30" s="149"/>
      <c r="E30" s="149"/>
      <c r="F30" s="149"/>
    </row>
    <row r="31" spans="1:6" s="142" customFormat="1" ht="14.25">
      <c r="A31" s="154"/>
      <c r="B31" s="158" t="s">
        <v>32</v>
      </c>
      <c r="C31" s="152">
        <v>20</v>
      </c>
      <c r="D31" s="152">
        <v>15</v>
      </c>
      <c r="E31" s="152">
        <v>30.9</v>
      </c>
      <c r="F31" s="152">
        <v>30.9</v>
      </c>
    </row>
    <row r="32" spans="1:6" s="142" customFormat="1" ht="14.25">
      <c r="A32" s="147"/>
      <c r="B32" s="148" t="s">
        <v>33</v>
      </c>
      <c r="C32" s="149">
        <v>20</v>
      </c>
      <c r="D32" s="149">
        <v>15</v>
      </c>
      <c r="E32" s="149">
        <v>30.9</v>
      </c>
      <c r="F32" s="149">
        <v>30.9</v>
      </c>
    </row>
    <row r="33" spans="1:6" s="142" customFormat="1" ht="14.25">
      <c r="A33" s="154"/>
      <c r="B33" s="148" t="s">
        <v>34</v>
      </c>
      <c r="C33" s="149">
        <v>93.32605</v>
      </c>
      <c r="D33" s="149">
        <v>73.58221</v>
      </c>
      <c r="E33" s="149">
        <v>119.15299999999999</v>
      </c>
      <c r="F33" s="149">
        <v>100.53299999999999</v>
      </c>
    </row>
    <row r="34" spans="1:6" s="142" customFormat="1" ht="14.25">
      <c r="A34" s="147"/>
      <c r="B34" s="144" t="s">
        <v>35</v>
      </c>
      <c r="C34" s="152">
        <v>514.88906</v>
      </c>
      <c r="D34" s="152">
        <v>392.473165</v>
      </c>
      <c r="E34" s="152">
        <v>555.198</v>
      </c>
      <c r="F34" s="152">
        <v>418.334</v>
      </c>
    </row>
    <row r="35" spans="1:6" s="142" customFormat="1" ht="14.25">
      <c r="A35" s="147"/>
      <c r="B35" s="148" t="s">
        <v>36</v>
      </c>
      <c r="C35" s="149"/>
      <c r="D35" s="149"/>
      <c r="E35" s="149"/>
      <c r="F35" s="149"/>
    </row>
    <row r="36" spans="1:6" s="142" customFormat="1" ht="14.25">
      <c r="A36" s="147"/>
      <c r="B36" s="148" t="s">
        <v>37</v>
      </c>
      <c r="C36" s="291">
        <v>14.241135750679963</v>
      </c>
      <c r="D36" s="291">
        <v>14.92642433273113</v>
      </c>
      <c r="E36" s="291">
        <v>15.895770517905325</v>
      </c>
      <c r="F36" s="291">
        <v>16.64531211902451</v>
      </c>
    </row>
    <row r="37" spans="1:6" s="142" customFormat="1" ht="14.25">
      <c r="A37" s="147"/>
      <c r="B37" s="144" t="s">
        <v>38</v>
      </c>
      <c r="C37" s="292">
        <v>14.241135750679963</v>
      </c>
      <c r="D37" s="292">
        <v>14.92642433273113</v>
      </c>
      <c r="E37" s="292">
        <v>15.895770517905325</v>
      </c>
      <c r="F37" s="292">
        <v>16.64531211902451</v>
      </c>
    </row>
    <row r="38" spans="1:6" s="142" customFormat="1" ht="14.25">
      <c r="A38" s="147"/>
      <c r="B38" s="144" t="s">
        <v>39</v>
      </c>
      <c r="C38" s="292">
        <v>18.125467649283518</v>
      </c>
      <c r="D38" s="292">
        <v>18.74834168598508</v>
      </c>
      <c r="E38" s="292">
        <v>21.461352526486046</v>
      </c>
      <c r="F38" s="292">
        <v>24.031754531068472</v>
      </c>
    </row>
    <row r="39" spans="1:6" s="159" customFormat="1" ht="14.25">
      <c r="A39" s="161"/>
      <c r="B39" s="162"/>
      <c r="C39" s="162"/>
      <c r="D39" s="162"/>
      <c r="E39" s="162"/>
      <c r="F39" s="162"/>
    </row>
  </sheetData>
  <sheetProtection formatCells="0" formatColumns="0" formatRows="0" insertColumns="0" insertRows="0" insertHyperlinks="0" deleteColumns="0" deleteRows="0" sort="0" autoFilter="0" pivotTables="0"/>
  <mergeCells count="3">
    <mergeCell ref="B2:G2"/>
    <mergeCell ref="C7:D7"/>
    <mergeCell ref="E7:F7"/>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3"/>
  <sheetViews>
    <sheetView showGridLines="0" workbookViewId="0" topLeftCell="A16">
      <selection activeCell="L19" sqref="L19"/>
    </sheetView>
  </sheetViews>
  <sheetFormatPr defaultColWidth="11.375" defaultRowHeight="14.25"/>
  <cols>
    <col min="1" max="1" width="1.4921875" style="19" customWidth="1"/>
    <col min="2" max="2" width="38.625" style="19" customWidth="1"/>
    <col min="3" max="8" width="10.00390625" style="19" customWidth="1"/>
    <col min="9" max="9" width="2.875" style="557" customWidth="1"/>
    <col min="10" max="16384" width="11.375" style="19" customWidth="1"/>
  </cols>
  <sheetData>
    <row r="1" ht="5.25" customHeight="1"/>
    <row r="2" spans="2:9" s="41" customFormat="1" ht="12.75">
      <c r="B2" s="586" t="s">
        <v>317</v>
      </c>
      <c r="C2" s="586"/>
      <c r="D2" s="586"/>
      <c r="E2" s="586"/>
      <c r="F2" s="586"/>
      <c r="G2" s="586"/>
      <c r="H2" s="586"/>
      <c r="I2" s="558"/>
    </row>
    <row r="3" s="41" customFormat="1" ht="12.75">
      <c r="I3" s="558"/>
    </row>
    <row r="4" spans="2:9" s="559" customFormat="1" ht="18" customHeight="1">
      <c r="B4" s="389" t="s">
        <v>662</v>
      </c>
      <c r="I4" s="560"/>
    </row>
    <row r="6" spans="2:8" ht="14.25">
      <c r="B6" s="22" t="s">
        <v>318</v>
      </c>
      <c r="C6" s="122"/>
      <c r="D6" s="122"/>
      <c r="E6" s="122"/>
      <c r="F6" s="122"/>
      <c r="G6" s="120"/>
      <c r="H6" s="1" t="s">
        <v>343</v>
      </c>
    </row>
    <row r="7" spans="2:9" s="33" customFormat="1" ht="9.75" customHeight="1">
      <c r="B7" s="32"/>
      <c r="C7" s="123" t="s">
        <v>52</v>
      </c>
      <c r="D7" s="288" t="s">
        <v>168</v>
      </c>
      <c r="E7" s="663" t="s">
        <v>169</v>
      </c>
      <c r="F7" s="288" t="s">
        <v>170</v>
      </c>
      <c r="G7" s="663" t="s">
        <v>52</v>
      </c>
      <c r="H7" s="288" t="s">
        <v>171</v>
      </c>
      <c r="I7" s="654"/>
    </row>
    <row r="8" spans="2:9" s="20" customFormat="1" ht="14.25">
      <c r="B8" s="38" t="s">
        <v>340</v>
      </c>
      <c r="C8" s="124" t="s">
        <v>346</v>
      </c>
      <c r="D8" s="655" t="s">
        <v>346</v>
      </c>
      <c r="E8" s="664" t="s">
        <v>346</v>
      </c>
      <c r="F8" s="655" t="s">
        <v>346</v>
      </c>
      <c r="G8" s="664" t="s">
        <v>8</v>
      </c>
      <c r="H8" s="655" t="s">
        <v>8</v>
      </c>
      <c r="I8" s="573"/>
    </row>
    <row r="9" spans="2:17" s="566" customFormat="1" ht="14.25">
      <c r="B9" s="562" t="s">
        <v>765</v>
      </c>
      <c r="C9" s="563">
        <v>114.6793822440332</v>
      </c>
      <c r="D9" s="656">
        <v>112.52928847536944</v>
      </c>
      <c r="E9" s="665">
        <v>109.39423571091761</v>
      </c>
      <c r="F9" s="656">
        <v>97.15174052749677</v>
      </c>
      <c r="G9" s="665">
        <v>97.69885997298778</v>
      </c>
      <c r="H9" s="656">
        <v>79.359938359281</v>
      </c>
      <c r="I9" s="564"/>
      <c r="J9" s="565"/>
      <c r="K9" s="565"/>
      <c r="L9" s="565"/>
      <c r="M9" s="565"/>
      <c r="N9" s="565"/>
      <c r="O9" s="565"/>
      <c r="P9" s="565"/>
      <c r="Q9" s="565"/>
    </row>
    <row r="10" spans="2:17" s="566" customFormat="1" ht="14.25">
      <c r="B10" s="567" t="s">
        <v>766</v>
      </c>
      <c r="C10" s="657">
        <v>83.7793822440332</v>
      </c>
      <c r="D10" s="666">
        <v>81.62928847536944</v>
      </c>
      <c r="E10" s="568">
        <v>78.49423571091761</v>
      </c>
      <c r="F10" s="666">
        <v>66.25174052749676</v>
      </c>
      <c r="G10" s="568">
        <v>66.79885997298777</v>
      </c>
      <c r="H10" s="666">
        <v>63.459938359281004</v>
      </c>
      <c r="I10" s="564"/>
      <c r="J10" s="565"/>
      <c r="K10" s="565"/>
      <c r="L10" s="565"/>
      <c r="M10" s="565"/>
      <c r="N10" s="565"/>
      <c r="O10" s="565"/>
      <c r="P10" s="565"/>
      <c r="Q10" s="565"/>
    </row>
    <row r="11" spans="2:17" s="566" customFormat="1" ht="14.25">
      <c r="B11" s="567" t="s">
        <v>767</v>
      </c>
      <c r="C11" s="657">
        <v>83.7793822440332</v>
      </c>
      <c r="D11" s="666">
        <v>81.62928847536944</v>
      </c>
      <c r="E11" s="568">
        <v>78.49423571091761</v>
      </c>
      <c r="F11" s="666">
        <v>66.25174052749676</v>
      </c>
      <c r="G11" s="568">
        <v>66.79885997298777</v>
      </c>
      <c r="H11" s="666">
        <v>63.459938359281004</v>
      </c>
      <c r="I11" s="564"/>
      <c r="J11" s="565"/>
      <c r="K11" s="565"/>
      <c r="L11" s="565"/>
      <c r="M11" s="565"/>
      <c r="N11" s="565"/>
      <c r="O11" s="565"/>
      <c r="P11" s="565"/>
      <c r="Q11" s="565"/>
    </row>
    <row r="12" spans="2:17" s="566" customFormat="1" ht="14.25">
      <c r="B12" s="567" t="s">
        <v>768</v>
      </c>
      <c r="C12" s="657">
        <v>71.24866156</v>
      </c>
      <c r="D12" s="666">
        <v>71.24866156</v>
      </c>
      <c r="E12" s="568">
        <v>71.24866156</v>
      </c>
      <c r="F12" s="666">
        <v>57.348661560000004</v>
      </c>
      <c r="G12" s="568">
        <v>57.348661560000004</v>
      </c>
      <c r="H12" s="666">
        <v>57.348661560000004</v>
      </c>
      <c r="I12" s="564"/>
      <c r="J12" s="565"/>
      <c r="K12" s="565"/>
      <c r="L12" s="565"/>
      <c r="M12" s="565"/>
      <c r="N12" s="565"/>
      <c r="O12" s="565"/>
      <c r="P12" s="565"/>
      <c r="Q12" s="565"/>
    </row>
    <row r="13" spans="2:17" s="21" customFormat="1" ht="14.25">
      <c r="B13" s="38" t="s">
        <v>769</v>
      </c>
      <c r="C13" s="658">
        <v>25.356005</v>
      </c>
      <c r="D13" s="667">
        <v>25.356005</v>
      </c>
      <c r="E13" s="569">
        <v>25.356005</v>
      </c>
      <c r="F13" s="667">
        <v>23.356005</v>
      </c>
      <c r="G13" s="569">
        <v>23.356005</v>
      </c>
      <c r="H13" s="667">
        <v>23.356005</v>
      </c>
      <c r="I13" s="564"/>
      <c r="J13" s="565"/>
      <c r="K13" s="565"/>
      <c r="L13" s="565"/>
      <c r="M13" s="565"/>
      <c r="N13" s="565"/>
      <c r="O13" s="565"/>
      <c r="P13" s="565"/>
      <c r="Q13" s="565"/>
    </row>
    <row r="14" spans="2:17" s="21" customFormat="1" ht="14.25">
      <c r="B14" s="38" t="s">
        <v>770</v>
      </c>
      <c r="C14" s="658">
        <v>45.89265656</v>
      </c>
      <c r="D14" s="668">
        <v>45.89265656</v>
      </c>
      <c r="E14" s="570">
        <v>45.89265656</v>
      </c>
      <c r="F14" s="668">
        <v>33.99265656</v>
      </c>
      <c r="G14" s="570">
        <v>33.99265656</v>
      </c>
      <c r="H14" s="668">
        <v>33.99265656</v>
      </c>
      <c r="I14" s="564"/>
      <c r="J14" s="565"/>
      <c r="K14" s="565"/>
      <c r="L14" s="565"/>
      <c r="M14" s="565"/>
      <c r="N14" s="565"/>
      <c r="O14" s="565"/>
      <c r="P14" s="565"/>
      <c r="Q14" s="565"/>
    </row>
    <row r="15" spans="2:17" s="21" customFormat="1" ht="14.25">
      <c r="B15" s="567" t="s">
        <v>771</v>
      </c>
      <c r="C15" s="574">
        <v>19.105178854033205</v>
      </c>
      <c r="D15" s="667">
        <v>15.592178854033198</v>
      </c>
      <c r="E15" s="569">
        <v>12.568178854033198</v>
      </c>
      <c r="F15" s="667">
        <v>8.375285263352996</v>
      </c>
      <c r="G15" s="569">
        <v>8.375285263352996</v>
      </c>
      <c r="H15" s="667">
        <v>5.1957818292928</v>
      </c>
      <c r="I15" s="564"/>
      <c r="J15" s="565"/>
      <c r="K15" s="565"/>
      <c r="L15" s="565"/>
      <c r="M15" s="565"/>
      <c r="N15" s="565"/>
      <c r="O15" s="565"/>
      <c r="P15" s="565"/>
      <c r="Q15" s="565"/>
    </row>
    <row r="16" spans="2:17" s="21" customFormat="1" ht="14.25">
      <c r="B16" s="38" t="s">
        <v>772</v>
      </c>
      <c r="C16" s="574">
        <v>10.517178854033206</v>
      </c>
      <c r="D16" s="667">
        <v>10.517178854033197</v>
      </c>
      <c r="E16" s="569">
        <v>10.517178854033197</v>
      </c>
      <c r="F16" s="667">
        <v>-2.5032181707072025</v>
      </c>
      <c r="G16" s="569">
        <v>-2.5032181707072025</v>
      </c>
      <c r="H16" s="667">
        <v>-2.5032181707072003</v>
      </c>
      <c r="I16" s="564"/>
      <c r="J16" s="565"/>
      <c r="K16" s="565"/>
      <c r="L16" s="565"/>
      <c r="M16" s="565"/>
      <c r="N16" s="565"/>
      <c r="O16" s="565"/>
      <c r="P16" s="565"/>
      <c r="Q16" s="565"/>
    </row>
    <row r="17" spans="2:17" s="21" customFormat="1" ht="14.25">
      <c r="B17" s="38" t="s">
        <v>773</v>
      </c>
      <c r="C17" s="574">
        <v>8.588</v>
      </c>
      <c r="D17" s="667">
        <v>5.075</v>
      </c>
      <c r="E17" s="569">
        <v>2.051</v>
      </c>
      <c r="F17" s="667">
        <v>10.8785034340602</v>
      </c>
      <c r="G17" s="569">
        <v>10.8785034340602</v>
      </c>
      <c r="H17" s="667">
        <v>7.699</v>
      </c>
      <c r="I17" s="564"/>
      <c r="J17" s="565"/>
      <c r="K17" s="565"/>
      <c r="L17" s="565"/>
      <c r="M17" s="565"/>
      <c r="N17" s="565"/>
      <c r="O17" s="565"/>
      <c r="P17" s="565"/>
      <c r="Q17" s="565"/>
    </row>
    <row r="18" spans="2:17" s="21" customFormat="1" ht="14.25">
      <c r="B18" s="38" t="s">
        <v>774</v>
      </c>
      <c r="C18" s="574">
        <v>17.8156200654414</v>
      </c>
      <c r="D18" s="667">
        <v>12.9186373376262</v>
      </c>
      <c r="E18" s="569">
        <v>7.573935113755801</v>
      </c>
      <c r="F18" s="667">
        <v>13.705447069742199</v>
      </c>
      <c r="G18" s="569">
        <v>13.705447069742199</v>
      </c>
      <c r="H18" s="667">
        <v>10.8785034340602</v>
      </c>
      <c r="I18" s="564"/>
      <c r="J18" s="565"/>
      <c r="K18" s="565"/>
      <c r="L18" s="565"/>
      <c r="M18" s="565"/>
      <c r="N18" s="565"/>
      <c r="O18" s="565"/>
      <c r="P18" s="565"/>
      <c r="Q18" s="565"/>
    </row>
    <row r="19" spans="2:17" s="21" customFormat="1" ht="14.25">
      <c r="B19" s="38" t="s">
        <v>775</v>
      </c>
      <c r="C19" s="574">
        <v>-9.2276200654414</v>
      </c>
      <c r="D19" s="667">
        <v>-7.8436373376262</v>
      </c>
      <c r="E19" s="569">
        <v>-5.522935113755801</v>
      </c>
      <c r="F19" s="667">
        <v>-2.826943635682</v>
      </c>
      <c r="G19" s="569">
        <v>-2.826943635682</v>
      </c>
      <c r="H19" s="667">
        <v>-3.1795034340601993</v>
      </c>
      <c r="I19" s="564"/>
      <c r="J19" s="565"/>
      <c r="K19" s="565"/>
      <c r="L19" s="565"/>
      <c r="M19" s="565"/>
      <c r="N19" s="565"/>
      <c r="O19" s="565"/>
      <c r="P19" s="565"/>
      <c r="Q19" s="565"/>
    </row>
    <row r="20" spans="2:17" s="21" customFormat="1" ht="14.25">
      <c r="B20" s="32" t="s">
        <v>776</v>
      </c>
      <c r="C20" s="659">
        <v>1.53954121</v>
      </c>
      <c r="D20" s="668">
        <v>1.5457492200000003</v>
      </c>
      <c r="E20" s="570">
        <v>1.55015403</v>
      </c>
      <c r="F20" s="668">
        <v>0.8947321</v>
      </c>
      <c r="G20" s="570">
        <v>0.8947321</v>
      </c>
      <c r="H20" s="668">
        <v>0.8947321</v>
      </c>
      <c r="I20" s="564"/>
      <c r="J20" s="565"/>
      <c r="K20" s="565"/>
      <c r="L20" s="565"/>
      <c r="M20" s="565"/>
      <c r="N20" s="565"/>
      <c r="O20" s="565"/>
      <c r="P20" s="565"/>
      <c r="Q20" s="565"/>
    </row>
    <row r="21" spans="2:17" s="21" customFormat="1" ht="14.25">
      <c r="B21" s="571" t="s">
        <v>777</v>
      </c>
      <c r="C21" s="657">
        <v>-8.113999380000001</v>
      </c>
      <c r="D21" s="667">
        <v>-8.549686529999999</v>
      </c>
      <c r="E21" s="569">
        <v>-8.48630161</v>
      </c>
      <c r="F21" s="667">
        <v>-1.81684625</v>
      </c>
      <c r="G21" s="569">
        <v>-1.7338770999999997</v>
      </c>
      <c r="H21" s="667">
        <v>-1.65962157</v>
      </c>
      <c r="I21" s="564"/>
      <c r="J21" s="565"/>
      <c r="K21" s="565"/>
      <c r="L21" s="565"/>
      <c r="M21" s="565"/>
      <c r="N21" s="565"/>
      <c r="O21" s="565"/>
      <c r="P21" s="565"/>
      <c r="Q21" s="565"/>
    </row>
    <row r="22" spans="2:17" s="21" customFormat="1" ht="14.25">
      <c r="B22" s="567" t="s">
        <v>778</v>
      </c>
      <c r="C22" s="657">
        <v>30.9</v>
      </c>
      <c r="D22" s="667">
        <v>30.9</v>
      </c>
      <c r="E22" s="569">
        <v>30.9</v>
      </c>
      <c r="F22" s="667">
        <v>30.9</v>
      </c>
      <c r="G22" s="569">
        <v>30.9</v>
      </c>
      <c r="H22" s="667">
        <v>15.9</v>
      </c>
      <c r="I22" s="564"/>
      <c r="J22" s="565"/>
      <c r="K22" s="565"/>
      <c r="L22" s="565"/>
      <c r="M22" s="565"/>
      <c r="N22" s="565"/>
      <c r="O22" s="565"/>
      <c r="P22" s="565"/>
      <c r="Q22" s="565"/>
    </row>
    <row r="23" spans="2:17" s="21" customFormat="1" ht="14.25">
      <c r="B23" s="38" t="s">
        <v>779</v>
      </c>
      <c r="C23" s="574">
        <v>30.9</v>
      </c>
      <c r="D23" s="667">
        <v>30.9</v>
      </c>
      <c r="E23" s="569">
        <v>30.9</v>
      </c>
      <c r="F23" s="667">
        <v>30.9</v>
      </c>
      <c r="G23" s="569">
        <v>30.9</v>
      </c>
      <c r="H23" s="667">
        <v>15.9</v>
      </c>
      <c r="I23" s="564"/>
      <c r="J23" s="565"/>
      <c r="K23" s="565"/>
      <c r="L23" s="565"/>
      <c r="M23" s="565"/>
      <c r="N23" s="565"/>
      <c r="O23" s="565"/>
      <c r="P23" s="565"/>
      <c r="Q23" s="565"/>
    </row>
    <row r="24" spans="2:9" s="21" customFormat="1" ht="14.25">
      <c r="B24" s="567" t="s">
        <v>780</v>
      </c>
      <c r="C24" s="660">
        <f>C11/C62/12.5</f>
        <v>0.15089998902099178</v>
      </c>
      <c r="D24" s="669">
        <f aca="true" t="shared" si="0" ref="D24:H24">D11/D62/12.5</f>
        <v>0.1629558828133836</v>
      </c>
      <c r="E24" s="572">
        <f t="shared" si="0"/>
        <v>0.1585891645108458</v>
      </c>
      <c r="F24" s="669">
        <f t="shared" si="0"/>
        <v>0.1475172120008273</v>
      </c>
      <c r="G24" s="572">
        <f t="shared" si="0"/>
        <v>0.15967737079557412</v>
      </c>
      <c r="H24" s="669">
        <f t="shared" si="0"/>
        <v>0.15673726916726824</v>
      </c>
      <c r="I24" s="573"/>
    </row>
    <row r="25" spans="2:9" s="21" customFormat="1" ht="14.25">
      <c r="B25" s="567" t="s">
        <v>781</v>
      </c>
      <c r="C25" s="660">
        <f>C10/C62/12.5</f>
        <v>0.15089998902099178</v>
      </c>
      <c r="D25" s="669">
        <f aca="true" t="shared" si="1" ref="D25:H25">D10/D62/12.5</f>
        <v>0.1629558828133836</v>
      </c>
      <c r="E25" s="572">
        <f t="shared" si="1"/>
        <v>0.1585891645108458</v>
      </c>
      <c r="F25" s="669">
        <f t="shared" si="1"/>
        <v>0.1475172120008273</v>
      </c>
      <c r="G25" s="572">
        <f t="shared" si="1"/>
        <v>0.15967737079557412</v>
      </c>
      <c r="H25" s="669">
        <f t="shared" si="1"/>
        <v>0.15673726916726824</v>
      </c>
      <c r="I25" s="573"/>
    </row>
    <row r="26" spans="2:9" s="21" customFormat="1" ht="14.25">
      <c r="B26" s="567" t="s">
        <v>782</v>
      </c>
      <c r="C26" s="661">
        <f>C9/C62/12.5</f>
        <v>0.2065558023709492</v>
      </c>
      <c r="D26" s="670">
        <f aca="true" t="shared" si="2" ref="D26:H26">D9/D62/12.5</f>
        <v>0.22464130079240838</v>
      </c>
      <c r="E26" s="662">
        <f t="shared" si="2"/>
        <v>0.22101929251964106</v>
      </c>
      <c r="F26" s="670">
        <f t="shared" si="2"/>
        <v>0.2163196587672442</v>
      </c>
      <c r="G26" s="662">
        <f t="shared" si="2"/>
        <v>0.23354136727064082</v>
      </c>
      <c r="H26" s="670">
        <f t="shared" si="2"/>
        <v>0.1960080696784555</v>
      </c>
      <c r="I26" s="573"/>
    </row>
    <row r="27" spans="2:9" s="21" customFormat="1" ht="14.25">
      <c r="B27" s="128"/>
      <c r="C27" s="128"/>
      <c r="D27" s="128"/>
      <c r="E27" s="128"/>
      <c r="F27" s="128"/>
      <c r="G27" s="128"/>
      <c r="H27" s="128"/>
      <c r="I27" s="573"/>
    </row>
    <row r="28" spans="2:9" s="21" customFormat="1" ht="14.25">
      <c r="B28" s="38"/>
      <c r="C28" s="94"/>
      <c r="D28" s="94"/>
      <c r="E28" s="94"/>
      <c r="F28" s="94"/>
      <c r="G28" s="94"/>
      <c r="H28" s="94"/>
      <c r="I28" s="573"/>
    </row>
    <row r="29" s="21" customFormat="1" ht="14.25">
      <c r="I29" s="573"/>
    </row>
    <row r="30" s="21" customFormat="1" ht="14.25">
      <c r="I30" s="573"/>
    </row>
    <row r="31" s="21" customFormat="1" ht="14.25">
      <c r="I31" s="573"/>
    </row>
    <row r="32" spans="2:9" s="21" customFormat="1" ht="14.25">
      <c r="B32" s="25" t="s">
        <v>319</v>
      </c>
      <c r="C32" s="129"/>
      <c r="D32" s="129"/>
      <c r="E32" s="129"/>
      <c r="F32" s="129"/>
      <c r="G32" s="121"/>
      <c r="H32" s="121"/>
      <c r="I32" s="573"/>
    </row>
    <row r="33" spans="2:9" s="21" customFormat="1" ht="14.25">
      <c r="B33" s="32"/>
      <c r="C33" s="288" t="s">
        <v>52</v>
      </c>
      <c r="D33" s="288" t="s">
        <v>168</v>
      </c>
      <c r="E33" s="288" t="s">
        <v>169</v>
      </c>
      <c r="F33" s="288" t="s">
        <v>170</v>
      </c>
      <c r="G33" s="288" t="s">
        <v>52</v>
      </c>
      <c r="H33" s="288" t="s">
        <v>171</v>
      </c>
      <c r="I33" s="561"/>
    </row>
    <row r="34" spans="2:9" s="21" customFormat="1" ht="14.25">
      <c r="B34" s="99" t="s">
        <v>340</v>
      </c>
      <c r="C34" s="289">
        <v>2016</v>
      </c>
      <c r="D34" s="289">
        <v>2016</v>
      </c>
      <c r="E34" s="289">
        <v>2016</v>
      </c>
      <c r="F34" s="289">
        <v>2016</v>
      </c>
      <c r="G34" s="290" t="s">
        <v>8</v>
      </c>
      <c r="H34" s="290" t="s">
        <v>8</v>
      </c>
      <c r="I34" s="561"/>
    </row>
    <row r="35" spans="2:9" s="21" customFormat="1" ht="14.25">
      <c r="B35" s="119" t="s">
        <v>172</v>
      </c>
      <c r="C35" s="130"/>
      <c r="D35" s="130"/>
      <c r="E35" s="130"/>
      <c r="F35" s="130"/>
      <c r="G35" s="125"/>
      <c r="H35" s="125"/>
      <c r="I35" s="561"/>
    </row>
    <row r="36" spans="2:9" s="21" customFormat="1" ht="14.25">
      <c r="B36" s="65" t="s">
        <v>173</v>
      </c>
      <c r="C36" s="126"/>
      <c r="D36" s="126"/>
      <c r="E36" s="126"/>
      <c r="F36" s="126"/>
      <c r="G36" s="126"/>
      <c r="H36" s="126"/>
      <c r="I36" s="561"/>
    </row>
    <row r="37" spans="2:9" s="21" customFormat="1" ht="14.25">
      <c r="B37" s="65" t="s">
        <v>174</v>
      </c>
      <c r="C37" s="126"/>
      <c r="D37" s="126"/>
      <c r="E37" s="126"/>
      <c r="F37" s="126"/>
      <c r="G37" s="126"/>
      <c r="H37" s="126"/>
      <c r="I37" s="561"/>
    </row>
    <row r="38" spans="2:9" s="21" customFormat="1" ht="14.25">
      <c r="B38" s="65" t="s">
        <v>175</v>
      </c>
      <c r="C38" s="126"/>
      <c r="D38" s="126"/>
      <c r="E38" s="126"/>
      <c r="F38" s="126"/>
      <c r="G38" s="126"/>
      <c r="H38" s="126"/>
      <c r="I38" s="561"/>
    </row>
    <row r="39" spans="2:9" s="21" customFormat="1" ht="14.25">
      <c r="B39" s="65" t="s">
        <v>176</v>
      </c>
      <c r="C39" s="126"/>
      <c r="D39" s="126"/>
      <c r="E39" s="126"/>
      <c r="F39" s="126"/>
      <c r="G39" s="126"/>
      <c r="H39" s="126"/>
      <c r="I39" s="561"/>
    </row>
    <row r="40" spans="2:9" s="21" customFormat="1" ht="14.25">
      <c r="B40" s="65" t="s">
        <v>177</v>
      </c>
      <c r="C40" s="126"/>
      <c r="D40" s="126"/>
      <c r="E40" s="126"/>
      <c r="F40" s="126"/>
      <c r="G40" s="126"/>
      <c r="H40" s="126"/>
      <c r="I40" s="561"/>
    </row>
    <row r="41" spans="2:9" s="21" customFormat="1" ht="14.25">
      <c r="B41" s="119" t="s">
        <v>59</v>
      </c>
      <c r="C41" s="125"/>
      <c r="D41" s="125"/>
      <c r="E41" s="125"/>
      <c r="F41" s="125"/>
      <c r="G41" s="125"/>
      <c r="H41" s="125"/>
      <c r="I41" s="561"/>
    </row>
    <row r="42" spans="2:9" s="21" customFormat="1" ht="14.25">
      <c r="B42" s="119" t="s">
        <v>61</v>
      </c>
      <c r="C42" s="125"/>
      <c r="D42" s="125"/>
      <c r="E42" s="125"/>
      <c r="F42" s="125"/>
      <c r="G42" s="125"/>
      <c r="H42" s="125"/>
      <c r="I42" s="561"/>
    </row>
    <row r="43" spans="2:9" s="21" customFormat="1" ht="14.25">
      <c r="B43" s="65" t="s">
        <v>178</v>
      </c>
      <c r="C43" s="574">
        <v>0.11983245279999999</v>
      </c>
      <c r="D43" s="574">
        <v>0.11501872</v>
      </c>
      <c r="E43" s="574">
        <v>0.03013992</v>
      </c>
      <c r="F43" s="574">
        <v>0</v>
      </c>
      <c r="G43" s="574">
        <v>0</v>
      </c>
      <c r="H43" s="574">
        <v>0</v>
      </c>
      <c r="I43" s="561"/>
    </row>
    <row r="44" spans="2:9" s="21" customFormat="1" ht="14.25">
      <c r="B44" s="65" t="s">
        <v>783</v>
      </c>
      <c r="C44" s="574">
        <v>0.0173144704</v>
      </c>
      <c r="D44" s="574">
        <v>0.01698592</v>
      </c>
      <c r="E44" s="574">
        <v>0.016685520000000002</v>
      </c>
      <c r="F44" s="574">
        <v>0</v>
      </c>
      <c r="G44" s="574">
        <v>0</v>
      </c>
      <c r="H44" s="574">
        <v>0</v>
      </c>
      <c r="I44" s="561"/>
    </row>
    <row r="45" spans="2:9" s="21" customFormat="1" ht="14.25">
      <c r="B45" s="65" t="s">
        <v>179</v>
      </c>
      <c r="C45" s="574">
        <v>0.5932395535999997</v>
      </c>
      <c r="D45" s="574">
        <v>0.45690800000000004</v>
      </c>
      <c r="E45" s="574">
        <v>0.71503872</v>
      </c>
      <c r="F45" s="574">
        <v>0.37357104</v>
      </c>
      <c r="G45" s="574">
        <v>0.47594944</v>
      </c>
      <c r="H45" s="574">
        <v>0.33379976</v>
      </c>
      <c r="I45" s="561"/>
    </row>
    <row r="46" spans="2:9" s="21" customFormat="1" ht="14.25">
      <c r="B46" s="65" t="s">
        <v>173</v>
      </c>
      <c r="C46" s="574">
        <v>26.745147648799968</v>
      </c>
      <c r="D46" s="574">
        <v>23.299041680000002</v>
      </c>
      <c r="E46" s="574">
        <v>23.581613040000004</v>
      </c>
      <c r="F46" s="574">
        <v>19.471563120000003</v>
      </c>
      <c r="G46" s="574">
        <v>18.62233152</v>
      </c>
      <c r="H46" s="574">
        <v>18.24591896</v>
      </c>
      <c r="I46" s="561"/>
    </row>
    <row r="47" spans="2:9" s="21" customFormat="1" ht="14.25">
      <c r="B47" s="65" t="s">
        <v>175</v>
      </c>
      <c r="C47" s="574">
        <v>0.5662959232000003</v>
      </c>
      <c r="D47" s="574">
        <v>0.38635744000000005</v>
      </c>
      <c r="E47" s="574">
        <v>0.35785808</v>
      </c>
      <c r="F47" s="574">
        <v>0</v>
      </c>
      <c r="G47" s="574">
        <v>0</v>
      </c>
      <c r="H47" s="574">
        <v>0</v>
      </c>
      <c r="I47" s="561"/>
    </row>
    <row r="48" spans="2:9" s="21" customFormat="1" ht="14.25">
      <c r="B48" s="65" t="s">
        <v>176</v>
      </c>
      <c r="C48" s="574">
        <v>9.17508406580385</v>
      </c>
      <c r="D48" s="574">
        <v>8.40194888</v>
      </c>
      <c r="E48" s="574">
        <v>7.88730608</v>
      </c>
      <c r="F48" s="574">
        <v>9.19418328</v>
      </c>
      <c r="G48" s="574">
        <v>8.515762</v>
      </c>
      <c r="H48" s="574">
        <v>7.945739280000001</v>
      </c>
      <c r="I48" s="561"/>
    </row>
    <row r="49" spans="2:9" s="21" customFormat="1" ht="14.25">
      <c r="B49" s="65" t="s">
        <v>180</v>
      </c>
      <c r="C49" s="574">
        <v>0.004</v>
      </c>
      <c r="D49" s="574">
        <v>0</v>
      </c>
      <c r="E49" s="574">
        <v>0</v>
      </c>
      <c r="F49" s="574">
        <v>0.05144272</v>
      </c>
      <c r="G49" s="574">
        <v>0</v>
      </c>
      <c r="H49" s="574">
        <v>0.0028799999999999997</v>
      </c>
      <c r="I49" s="561"/>
    </row>
    <row r="50" spans="2:9" s="21" customFormat="1" ht="14.25">
      <c r="B50" s="65" t="s">
        <v>784</v>
      </c>
      <c r="C50" s="574">
        <v>0.18504177839488</v>
      </c>
      <c r="D50" s="574">
        <v>0.46890752</v>
      </c>
      <c r="E50" s="574">
        <v>0.3644284</v>
      </c>
      <c r="F50" s="574">
        <v>0.59790752</v>
      </c>
      <c r="G50" s="574">
        <v>0.6206504</v>
      </c>
      <c r="H50" s="574">
        <v>0.60663152</v>
      </c>
      <c r="I50" s="561"/>
    </row>
    <row r="51" spans="2:9" s="21" customFormat="1" ht="14.25">
      <c r="B51" s="65" t="s">
        <v>785</v>
      </c>
      <c r="C51" s="574">
        <v>0.870905824</v>
      </c>
      <c r="D51" s="574">
        <v>0.8182301599999999</v>
      </c>
      <c r="E51" s="574">
        <v>0.72862992</v>
      </c>
      <c r="F51" s="574">
        <v>0.51173296</v>
      </c>
      <c r="G51" s="574">
        <v>0.50950544</v>
      </c>
      <c r="H51" s="574">
        <v>0.49984935999999996</v>
      </c>
      <c r="I51" s="561"/>
    </row>
    <row r="52" spans="2:9" s="21" customFormat="1" ht="14.25">
      <c r="B52" s="65" t="s">
        <v>181</v>
      </c>
      <c r="C52" s="574">
        <v>0.6047409743999999</v>
      </c>
      <c r="D52" s="574">
        <v>0.58625904</v>
      </c>
      <c r="E52" s="574">
        <v>0.4293008</v>
      </c>
      <c r="F52" s="574">
        <v>0.31491768000000003</v>
      </c>
      <c r="G52" s="574">
        <v>0.45694064</v>
      </c>
      <c r="H52" s="574">
        <v>0.41963639999999996</v>
      </c>
      <c r="I52" s="561"/>
    </row>
    <row r="53" spans="2:9" s="21" customFormat="1" ht="14.25">
      <c r="B53" s="119" t="s">
        <v>66</v>
      </c>
      <c r="C53" s="563">
        <f>SUM(C43:C52)</f>
        <v>38.8816026913987</v>
      </c>
      <c r="D53" s="563">
        <v>34.54965736</v>
      </c>
      <c r="E53" s="563">
        <v>34.11100048</v>
      </c>
      <c r="F53" s="563">
        <v>30.51531832</v>
      </c>
      <c r="G53" s="563">
        <v>29.20113943999999</v>
      </c>
      <c r="H53" s="563">
        <v>28.05445528</v>
      </c>
      <c r="I53" s="561"/>
    </row>
    <row r="54" spans="2:9" s="21" customFormat="1" ht="14.25">
      <c r="B54" s="119" t="s">
        <v>67</v>
      </c>
      <c r="C54" s="563">
        <f>C53</f>
        <v>38.8816026913987</v>
      </c>
      <c r="D54" s="563">
        <v>34.54965736</v>
      </c>
      <c r="E54" s="563">
        <v>34.11100048</v>
      </c>
      <c r="F54" s="563">
        <v>30.51531832</v>
      </c>
      <c r="G54" s="563">
        <v>29.20113943999999</v>
      </c>
      <c r="H54" s="563">
        <v>28.05445528</v>
      </c>
      <c r="I54" s="561"/>
    </row>
    <row r="55" spans="2:9" s="21" customFormat="1" ht="14.25">
      <c r="B55" s="119" t="s">
        <v>68</v>
      </c>
      <c r="C55" s="563"/>
      <c r="D55" s="563">
        <v>0</v>
      </c>
      <c r="E55" s="563">
        <v>0</v>
      </c>
      <c r="F55" s="563">
        <v>0</v>
      </c>
      <c r="G55" s="563">
        <v>0</v>
      </c>
      <c r="H55" s="563">
        <v>0</v>
      </c>
      <c r="I55" s="561"/>
    </row>
    <row r="56" spans="2:9" s="21" customFormat="1" ht="14.25">
      <c r="B56" s="65" t="s">
        <v>182</v>
      </c>
      <c r="C56" s="574">
        <v>0.13672855056500002</v>
      </c>
      <c r="D56" s="574">
        <v>0.1684104</v>
      </c>
      <c r="E56" s="574">
        <v>0.17779688000000002</v>
      </c>
      <c r="F56" s="574">
        <v>0.19522335999999998</v>
      </c>
      <c r="G56" s="574">
        <v>0.18739232000000003</v>
      </c>
      <c r="H56" s="574">
        <v>0.26772735999999997</v>
      </c>
      <c r="I56" s="561"/>
    </row>
    <row r="57" spans="2:9" ht="14.25">
      <c r="B57" s="65" t="s">
        <v>183</v>
      </c>
      <c r="C57" s="574">
        <v>0.04808711680000002</v>
      </c>
      <c r="D57" s="574">
        <v>0.043276880000000004</v>
      </c>
      <c r="E57" s="574">
        <v>0.04511392</v>
      </c>
      <c r="F57" s="574">
        <v>0.02055368</v>
      </c>
      <c r="G57" s="574">
        <v>0.00692624</v>
      </c>
      <c r="H57" s="574">
        <v>0.00677472</v>
      </c>
      <c r="I57" s="575"/>
    </row>
    <row r="58" spans="2:9" ht="14.25">
      <c r="B58" s="65" t="s">
        <v>184</v>
      </c>
      <c r="C58" s="574">
        <v>0.402581870475138</v>
      </c>
      <c r="D58" s="574">
        <v>0.36804912</v>
      </c>
      <c r="E58" s="574">
        <v>0.31744832</v>
      </c>
      <c r="F58" s="574">
        <v>0.25295232</v>
      </c>
      <c r="G58" s="574">
        <v>0.52213192</v>
      </c>
      <c r="H58" s="574">
        <v>0.5121968</v>
      </c>
      <c r="I58" s="575"/>
    </row>
    <row r="59" spans="2:9" ht="14.25">
      <c r="B59" s="119" t="s">
        <v>74</v>
      </c>
      <c r="C59" s="563">
        <f>SUM(C56:C58)</f>
        <v>0.587397537840138</v>
      </c>
      <c r="D59" s="563">
        <v>0.5797364</v>
      </c>
      <c r="E59" s="563">
        <v>0.54035912</v>
      </c>
      <c r="F59" s="563">
        <v>0.46872936</v>
      </c>
      <c r="G59" s="563">
        <v>0.71645048</v>
      </c>
      <c r="H59" s="563">
        <v>0.78669888</v>
      </c>
      <c r="I59" s="575"/>
    </row>
    <row r="60" spans="2:9" s="21" customFormat="1" ht="14.25">
      <c r="B60" s="119" t="s">
        <v>73</v>
      </c>
      <c r="C60" s="563">
        <v>0.001938</v>
      </c>
      <c r="D60" s="563">
        <v>0</v>
      </c>
      <c r="E60" s="563">
        <v>0</v>
      </c>
      <c r="F60" s="563">
        <v>0</v>
      </c>
      <c r="G60" s="563">
        <v>0</v>
      </c>
      <c r="H60" s="563">
        <v>0</v>
      </c>
      <c r="I60" s="561"/>
    </row>
    <row r="61" spans="2:9" ht="14.25">
      <c r="B61" s="119" t="s">
        <v>75</v>
      </c>
      <c r="C61" s="563">
        <v>4.944907146272011</v>
      </c>
      <c r="D61" s="563">
        <v>4.94490712</v>
      </c>
      <c r="E61" s="563">
        <v>4.94490712</v>
      </c>
      <c r="F61" s="563">
        <v>4.94490712</v>
      </c>
      <c r="G61" s="563">
        <v>3.54932384</v>
      </c>
      <c r="H61" s="563">
        <v>3.54932384</v>
      </c>
      <c r="I61" s="575"/>
    </row>
    <row r="62" spans="2:9" ht="14.25">
      <c r="B62" s="119" t="s">
        <v>786</v>
      </c>
      <c r="C62" s="563">
        <f>C54+C59+C60+C61</f>
        <v>44.41584537551085</v>
      </c>
      <c r="D62" s="563">
        <v>40.074300879999996</v>
      </c>
      <c r="E62" s="563">
        <v>39.59626672</v>
      </c>
      <c r="F62" s="563">
        <v>35.9289548</v>
      </c>
      <c r="G62" s="563">
        <v>33.46691376</v>
      </c>
      <c r="H62" s="563">
        <v>32.390478</v>
      </c>
      <c r="I62" s="575"/>
    </row>
    <row r="63" spans="2:8" ht="14.25">
      <c r="B63" s="100"/>
      <c r="C63" s="100"/>
      <c r="D63" s="100"/>
      <c r="E63" s="100"/>
      <c r="F63" s="100"/>
      <c r="G63" s="100"/>
      <c r="H63" s="100"/>
    </row>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rintOptions/>
  <pageMargins left="0.25" right="0.25" top="0.75" bottom="0.75" header="0.3" footer="0.3"/>
  <pageSetup fitToWidth="0" horizontalDpi="600" verticalDpi="600" orientation="landscape" paperSize="9" scale="91" r:id="rId1"/>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1"/>
  <sheetViews>
    <sheetView showGridLines="0" workbookViewId="0" topLeftCell="A1"/>
  </sheetViews>
  <sheetFormatPr defaultColWidth="8.00390625" defaultRowHeight="14.25"/>
  <cols>
    <col min="1" max="1" width="1.4921875" style="81" customWidth="1"/>
    <col min="2" max="2" width="51.75390625" style="80" customWidth="1"/>
    <col min="3" max="7" width="15.25390625" style="83" customWidth="1"/>
    <col min="8" max="8" width="3.375" style="81" customWidth="1"/>
    <col min="9" max="16384" width="8.00390625" style="81" customWidth="1"/>
  </cols>
  <sheetData>
    <row r="1" ht="5.25" customHeight="1"/>
    <row r="2" spans="2:6" ht="12.75">
      <c r="B2" s="586" t="s">
        <v>317</v>
      </c>
      <c r="C2" s="586"/>
      <c r="D2" s="586"/>
      <c r="E2" s="586"/>
      <c r="F2" s="586"/>
    </row>
    <row r="4" spans="2:7" s="80" customFormat="1" ht="15.75">
      <c r="B4" s="389" t="s">
        <v>663</v>
      </c>
      <c r="C4" s="79"/>
      <c r="D4" s="79"/>
      <c r="E4" s="79"/>
      <c r="F4" s="79"/>
      <c r="G4" s="79"/>
    </row>
    <row r="5" spans="2:7" s="270" customFormat="1" ht="14.25">
      <c r="B5" s="268"/>
      <c r="C5" s="269"/>
      <c r="D5" s="269"/>
      <c r="E5" s="269"/>
      <c r="F5" s="269"/>
      <c r="G5" s="269"/>
    </row>
    <row r="6" spans="2:8" s="273" customFormat="1" ht="34.5" customHeight="1">
      <c r="B6" s="271"/>
      <c r="C6" s="594" t="s">
        <v>94</v>
      </c>
      <c r="D6" s="508" t="s">
        <v>95</v>
      </c>
      <c r="E6" s="596" t="s">
        <v>96</v>
      </c>
      <c r="F6" s="597"/>
      <c r="G6" s="508" t="s">
        <v>97</v>
      </c>
      <c r="H6" s="272"/>
    </row>
    <row r="7" spans="2:8" s="277" customFormat="1" ht="14.25">
      <c r="B7" s="274"/>
      <c r="C7" s="595"/>
      <c r="D7" s="275"/>
      <c r="E7" s="275" t="s">
        <v>733</v>
      </c>
      <c r="F7" s="275" t="s">
        <v>734</v>
      </c>
      <c r="G7" s="547"/>
      <c r="H7" s="276"/>
    </row>
    <row r="8" spans="2:8" s="277" customFormat="1" ht="14.25">
      <c r="B8" s="167" t="s">
        <v>98</v>
      </c>
      <c r="C8" s="166" t="s">
        <v>735</v>
      </c>
      <c r="D8" s="165"/>
      <c r="E8" s="166" t="s">
        <v>735</v>
      </c>
      <c r="F8" s="166" t="s">
        <v>735</v>
      </c>
      <c r="G8" s="165"/>
      <c r="H8" s="276"/>
    </row>
    <row r="9" spans="2:8" s="277" customFormat="1" ht="14.25">
      <c r="B9" s="167" t="s">
        <v>99</v>
      </c>
      <c r="C9" s="166" t="s">
        <v>736</v>
      </c>
      <c r="D9" s="165"/>
      <c r="E9" s="165" t="s">
        <v>737</v>
      </c>
      <c r="F9" s="165" t="s">
        <v>738</v>
      </c>
      <c r="G9" s="165"/>
      <c r="H9" s="276"/>
    </row>
    <row r="10" spans="2:8" s="277" customFormat="1" ht="14.25">
      <c r="B10" s="167" t="s">
        <v>101</v>
      </c>
      <c r="C10" s="166" t="s">
        <v>262</v>
      </c>
      <c r="D10" s="165"/>
      <c r="E10" s="165" t="s">
        <v>262</v>
      </c>
      <c r="F10" s="165" t="s">
        <v>262</v>
      </c>
      <c r="G10" s="165"/>
      <c r="H10" s="276"/>
    </row>
    <row r="11" spans="2:8" s="277" customFormat="1" ht="22.5">
      <c r="B11" s="167" t="s">
        <v>450</v>
      </c>
      <c r="C11" s="166"/>
      <c r="D11" s="165"/>
      <c r="E11" s="165"/>
      <c r="F11" s="165"/>
      <c r="G11" s="165"/>
      <c r="H11" s="276"/>
    </row>
    <row r="12" spans="2:8" s="277" customFormat="1" ht="14.25">
      <c r="B12" s="260" t="s">
        <v>102</v>
      </c>
      <c r="C12" s="166"/>
      <c r="D12" s="165"/>
      <c r="E12" s="165"/>
      <c r="F12" s="165"/>
      <c r="G12" s="165"/>
      <c r="H12" s="276"/>
    </row>
    <row r="13" spans="2:8" s="277" customFormat="1" ht="14.25">
      <c r="B13" s="167" t="s">
        <v>103</v>
      </c>
      <c r="C13" s="166" t="s">
        <v>104</v>
      </c>
      <c r="D13" s="165"/>
      <c r="E13" s="165" t="s">
        <v>105</v>
      </c>
      <c r="F13" s="165" t="s">
        <v>105</v>
      </c>
      <c r="G13" s="165"/>
      <c r="H13" s="276"/>
    </row>
    <row r="14" spans="2:8" s="277" customFormat="1" ht="14.25">
      <c r="B14" s="167" t="s">
        <v>106</v>
      </c>
      <c r="C14" s="166" t="s">
        <v>104</v>
      </c>
      <c r="D14" s="165"/>
      <c r="E14" s="165" t="s">
        <v>105</v>
      </c>
      <c r="F14" s="165" t="s">
        <v>105</v>
      </c>
      <c r="G14" s="165"/>
      <c r="H14" s="276"/>
    </row>
    <row r="15" spans="2:8" s="277" customFormat="1" ht="14.25">
      <c r="B15" s="167" t="s">
        <v>107</v>
      </c>
      <c r="C15" s="166" t="s">
        <v>108</v>
      </c>
      <c r="D15" s="165"/>
      <c r="E15" s="165" t="s">
        <v>108</v>
      </c>
      <c r="F15" s="165" t="s">
        <v>108</v>
      </c>
      <c r="G15" s="165"/>
      <c r="H15" s="276"/>
    </row>
    <row r="16" spans="2:8" s="277" customFormat="1" ht="22.5">
      <c r="B16" s="167" t="s">
        <v>109</v>
      </c>
      <c r="C16" s="166" t="s">
        <v>110</v>
      </c>
      <c r="D16" s="165"/>
      <c r="E16" s="165" t="s">
        <v>111</v>
      </c>
      <c r="F16" s="165" t="s">
        <v>111</v>
      </c>
      <c r="G16" s="165"/>
      <c r="H16" s="276"/>
    </row>
    <row r="17" spans="2:8" s="277" customFormat="1" ht="14.25">
      <c r="B17" s="167" t="s">
        <v>739</v>
      </c>
      <c r="C17" s="278">
        <v>38865.50623</v>
      </c>
      <c r="D17" s="278"/>
      <c r="E17" s="548">
        <v>15.9</v>
      </c>
      <c r="F17" s="549">
        <v>15</v>
      </c>
      <c r="G17" s="278"/>
      <c r="H17" s="276"/>
    </row>
    <row r="18" spans="2:8" s="277" customFormat="1" ht="22.5">
      <c r="B18" s="167" t="s">
        <v>341</v>
      </c>
      <c r="C18" s="166" t="s">
        <v>112</v>
      </c>
      <c r="D18" s="165"/>
      <c r="E18" s="165" t="s">
        <v>740</v>
      </c>
      <c r="F18" s="165" t="s">
        <v>741</v>
      </c>
      <c r="G18" s="165"/>
      <c r="H18" s="276"/>
    </row>
    <row r="19" spans="2:8" s="277" customFormat="1" ht="14.25">
      <c r="B19" s="167" t="s">
        <v>113</v>
      </c>
      <c r="C19" s="166" t="s">
        <v>114</v>
      </c>
      <c r="D19" s="166"/>
      <c r="E19" s="165">
        <v>100</v>
      </c>
      <c r="F19" s="166">
        <v>100</v>
      </c>
      <c r="G19" s="166"/>
      <c r="H19" s="276"/>
    </row>
    <row r="20" spans="2:8" s="277" customFormat="1" ht="14.25">
      <c r="B20" s="167" t="s">
        <v>115</v>
      </c>
      <c r="C20" s="166" t="s">
        <v>112</v>
      </c>
      <c r="D20" s="166"/>
      <c r="E20" s="165" t="s">
        <v>116</v>
      </c>
      <c r="F20" s="165" t="s">
        <v>116</v>
      </c>
      <c r="G20" s="166"/>
      <c r="H20" s="276"/>
    </row>
    <row r="21" spans="2:8" s="277" customFormat="1" ht="22.5">
      <c r="B21" s="167" t="s">
        <v>117</v>
      </c>
      <c r="C21" s="166" t="s">
        <v>118</v>
      </c>
      <c r="D21" s="165"/>
      <c r="E21" s="165" t="s">
        <v>119</v>
      </c>
      <c r="F21" s="165" t="s">
        <v>119</v>
      </c>
      <c r="G21" s="165"/>
      <c r="H21" s="276"/>
    </row>
    <row r="22" spans="2:8" s="277" customFormat="1" ht="14.25">
      <c r="B22" s="167" t="s">
        <v>121</v>
      </c>
      <c r="C22" s="166" t="s">
        <v>112</v>
      </c>
      <c r="D22" s="279"/>
      <c r="E22" s="279" t="s">
        <v>742</v>
      </c>
      <c r="F22" s="279" t="s">
        <v>743</v>
      </c>
      <c r="G22" s="279"/>
      <c r="H22" s="276"/>
    </row>
    <row r="23" spans="2:8" s="277" customFormat="1" ht="14.25">
      <c r="B23" s="167" t="s">
        <v>122</v>
      </c>
      <c r="C23" s="166" t="s">
        <v>112</v>
      </c>
      <c r="D23" s="165"/>
      <c r="E23" s="165" t="s">
        <v>123</v>
      </c>
      <c r="F23" s="165" t="s">
        <v>123</v>
      </c>
      <c r="G23" s="165"/>
      <c r="H23" s="276"/>
    </row>
    <row r="24" spans="2:8" s="277" customFormat="1" ht="14.25">
      <c r="B24" s="167" t="s">
        <v>124</v>
      </c>
      <c r="C24" s="166" t="s">
        <v>112</v>
      </c>
      <c r="D24" s="280"/>
      <c r="E24" s="279" t="s">
        <v>744</v>
      </c>
      <c r="F24" s="279" t="s">
        <v>745</v>
      </c>
      <c r="G24" s="165"/>
      <c r="H24" s="276"/>
    </row>
    <row r="25" spans="2:8" s="277" customFormat="1" ht="14.25">
      <c r="B25" s="167" t="s">
        <v>125</v>
      </c>
      <c r="C25" s="166" t="s">
        <v>126</v>
      </c>
      <c r="D25" s="166"/>
      <c r="E25" s="166" t="s">
        <v>127</v>
      </c>
      <c r="F25" s="166" t="s">
        <v>127</v>
      </c>
      <c r="G25" s="166"/>
      <c r="H25" s="276"/>
    </row>
    <row r="26" spans="2:8" s="277" customFormat="1" ht="22.5">
      <c r="B26" s="167" t="s">
        <v>128</v>
      </c>
      <c r="C26" s="166" t="s">
        <v>112</v>
      </c>
      <c r="D26" s="166"/>
      <c r="E26" s="281" t="s">
        <v>746</v>
      </c>
      <c r="F26" s="281" t="s">
        <v>747</v>
      </c>
      <c r="G26" s="282"/>
      <c r="H26" s="276"/>
    </row>
    <row r="27" spans="2:8" s="277" customFormat="1" ht="14.25">
      <c r="B27" s="167" t="s">
        <v>129</v>
      </c>
      <c r="C27" s="166" t="s">
        <v>112</v>
      </c>
      <c r="D27" s="166"/>
      <c r="E27" s="166" t="s">
        <v>112</v>
      </c>
      <c r="F27" s="166" t="s">
        <v>112</v>
      </c>
      <c r="G27" s="166"/>
      <c r="H27" s="276"/>
    </row>
    <row r="28" spans="2:8" s="277" customFormat="1" ht="14.25">
      <c r="B28" s="260" t="s">
        <v>130</v>
      </c>
      <c r="C28" s="166"/>
      <c r="D28" s="166"/>
      <c r="E28" s="166"/>
      <c r="F28" s="166"/>
      <c r="G28" s="166"/>
      <c r="H28" s="276"/>
    </row>
    <row r="29" spans="2:8" s="277" customFormat="1" ht="14.25">
      <c r="B29" s="167" t="s">
        <v>131</v>
      </c>
      <c r="C29" s="166" t="s">
        <v>132</v>
      </c>
      <c r="D29" s="166"/>
      <c r="E29" s="166" t="s">
        <v>133</v>
      </c>
      <c r="F29" s="166" t="s">
        <v>133</v>
      </c>
      <c r="G29" s="166"/>
      <c r="H29" s="276"/>
    </row>
    <row r="30" spans="2:8" s="277" customFormat="1" ht="22.5">
      <c r="B30" s="167" t="s">
        <v>134</v>
      </c>
      <c r="C30" s="166" t="s">
        <v>112</v>
      </c>
      <c r="D30" s="166"/>
      <c r="E30" s="166" t="s">
        <v>748</v>
      </c>
      <c r="F30" s="283" t="s">
        <v>749</v>
      </c>
      <c r="G30" s="166"/>
      <c r="H30" s="276"/>
    </row>
    <row r="31" spans="2:8" s="277" customFormat="1" ht="14.25">
      <c r="B31" s="167" t="s">
        <v>135</v>
      </c>
      <c r="C31" s="166" t="s">
        <v>127</v>
      </c>
      <c r="D31" s="166"/>
      <c r="E31" s="166" t="s">
        <v>126</v>
      </c>
      <c r="F31" s="166" t="s">
        <v>126</v>
      </c>
      <c r="G31" s="166"/>
      <c r="H31" s="276"/>
    </row>
    <row r="32" spans="2:8" s="277" customFormat="1" ht="14.25">
      <c r="B32" s="167" t="s">
        <v>136</v>
      </c>
      <c r="C32" s="166" t="s">
        <v>137</v>
      </c>
      <c r="D32" s="166"/>
      <c r="E32" s="166" t="s">
        <v>138</v>
      </c>
      <c r="F32" s="166" t="s">
        <v>138</v>
      </c>
      <c r="G32" s="166"/>
      <c r="H32" s="276"/>
    </row>
    <row r="33" spans="2:8" s="277" customFormat="1" ht="14.25">
      <c r="B33" s="167" t="s">
        <v>139</v>
      </c>
      <c r="C33" s="166" t="s">
        <v>137</v>
      </c>
      <c r="D33" s="166"/>
      <c r="E33" s="166" t="s">
        <v>138</v>
      </c>
      <c r="F33" s="166" t="s">
        <v>138</v>
      </c>
      <c r="G33" s="166"/>
      <c r="H33" s="276"/>
    </row>
    <row r="34" spans="2:8" s="277" customFormat="1" ht="14.25">
      <c r="B34" s="167" t="s">
        <v>140</v>
      </c>
      <c r="C34" s="166" t="s">
        <v>112</v>
      </c>
      <c r="D34" s="166"/>
      <c r="E34" s="166" t="s">
        <v>126</v>
      </c>
      <c r="F34" s="166" t="s">
        <v>126</v>
      </c>
      <c r="G34" s="166"/>
      <c r="H34" s="276"/>
    </row>
    <row r="35" spans="2:8" s="277" customFormat="1" ht="14.25">
      <c r="B35" s="167" t="s">
        <v>141</v>
      </c>
      <c r="C35" s="166" t="s">
        <v>142</v>
      </c>
      <c r="D35" s="166"/>
      <c r="E35" s="166" t="s">
        <v>142</v>
      </c>
      <c r="F35" s="166" t="s">
        <v>142</v>
      </c>
      <c r="G35" s="166"/>
      <c r="H35" s="276"/>
    </row>
    <row r="36" spans="2:8" s="277" customFormat="1" ht="14.25">
      <c r="B36" s="260" t="s">
        <v>143</v>
      </c>
      <c r="C36" s="166"/>
      <c r="D36" s="166"/>
      <c r="E36" s="166"/>
      <c r="F36" s="166"/>
      <c r="G36" s="166"/>
      <c r="H36" s="276"/>
    </row>
    <row r="37" spans="2:8" s="277" customFormat="1" ht="14.25">
      <c r="B37" s="167" t="s">
        <v>316</v>
      </c>
      <c r="C37" s="166" t="s">
        <v>112</v>
      </c>
      <c r="D37" s="166"/>
      <c r="E37" s="166" t="s">
        <v>144</v>
      </c>
      <c r="F37" s="166" t="s">
        <v>144</v>
      </c>
      <c r="G37" s="166"/>
      <c r="H37" s="276"/>
    </row>
    <row r="38" spans="2:8" s="277" customFormat="1" ht="14.25">
      <c r="B38" s="167" t="s">
        <v>145</v>
      </c>
      <c r="C38" s="166" t="s">
        <v>112</v>
      </c>
      <c r="D38" s="166"/>
      <c r="E38" s="166" t="s">
        <v>112</v>
      </c>
      <c r="F38" s="166" t="s">
        <v>112</v>
      </c>
      <c r="G38" s="166"/>
      <c r="H38" s="276"/>
    </row>
    <row r="39" spans="2:8" s="277" customFormat="1" ht="14.25">
      <c r="B39" s="167" t="s">
        <v>146</v>
      </c>
      <c r="C39" s="166" t="s">
        <v>112</v>
      </c>
      <c r="D39" s="166"/>
      <c r="E39" s="166" t="s">
        <v>112</v>
      </c>
      <c r="F39" s="166" t="s">
        <v>112</v>
      </c>
      <c r="G39" s="166"/>
      <c r="H39" s="276"/>
    </row>
    <row r="40" spans="2:8" s="277" customFormat="1" ht="14.25">
      <c r="B40" s="167" t="s">
        <v>147</v>
      </c>
      <c r="C40" s="166" t="s">
        <v>112</v>
      </c>
      <c r="D40" s="166"/>
      <c r="E40" s="166" t="s">
        <v>112</v>
      </c>
      <c r="F40" s="166" t="s">
        <v>112</v>
      </c>
      <c r="G40" s="166"/>
      <c r="H40" s="276"/>
    </row>
    <row r="41" spans="2:8" s="277" customFormat="1" ht="14.25">
      <c r="B41" s="167" t="s">
        <v>148</v>
      </c>
      <c r="C41" s="166" t="s">
        <v>112</v>
      </c>
      <c r="D41" s="166"/>
      <c r="E41" s="166" t="s">
        <v>112</v>
      </c>
      <c r="F41" s="166" t="s">
        <v>112</v>
      </c>
      <c r="G41" s="166"/>
      <c r="H41" s="276"/>
    </row>
    <row r="42" spans="2:8" s="277" customFormat="1" ht="14.25">
      <c r="B42" s="167" t="s">
        <v>149</v>
      </c>
      <c r="C42" s="166" t="s">
        <v>112</v>
      </c>
      <c r="D42" s="166"/>
      <c r="E42" s="166" t="s">
        <v>112</v>
      </c>
      <c r="F42" s="166" t="s">
        <v>112</v>
      </c>
      <c r="G42" s="166"/>
      <c r="H42" s="276"/>
    </row>
    <row r="43" spans="2:8" s="277" customFormat="1" ht="14.25">
      <c r="B43" s="167" t="s">
        <v>150</v>
      </c>
      <c r="C43" s="166" t="s">
        <v>112</v>
      </c>
      <c r="D43" s="166"/>
      <c r="E43" s="166" t="s">
        <v>112</v>
      </c>
      <c r="F43" s="166" t="s">
        <v>112</v>
      </c>
      <c r="G43" s="166"/>
      <c r="H43" s="276"/>
    </row>
    <row r="44" spans="2:8" s="277" customFormat="1" ht="14.25">
      <c r="B44" s="167" t="s">
        <v>151</v>
      </c>
      <c r="C44" s="166" t="s">
        <v>126</v>
      </c>
      <c r="D44" s="166"/>
      <c r="E44" s="166" t="s">
        <v>126</v>
      </c>
      <c r="F44" s="166" t="s">
        <v>126</v>
      </c>
      <c r="G44" s="166"/>
      <c r="H44" s="276"/>
    </row>
    <row r="45" spans="2:8" s="277" customFormat="1" ht="14.25">
      <c r="B45" s="167" t="s">
        <v>152</v>
      </c>
      <c r="C45" s="166" t="s">
        <v>112</v>
      </c>
      <c r="D45" s="166"/>
      <c r="E45" s="166" t="s">
        <v>112</v>
      </c>
      <c r="F45" s="166" t="s">
        <v>112</v>
      </c>
      <c r="G45" s="166"/>
      <c r="H45" s="276"/>
    </row>
    <row r="46" spans="2:8" s="277" customFormat="1" ht="14.25">
      <c r="B46" s="167" t="s">
        <v>153</v>
      </c>
      <c r="C46" s="166" t="s">
        <v>112</v>
      </c>
      <c r="D46" s="166"/>
      <c r="E46" s="166" t="s">
        <v>112</v>
      </c>
      <c r="F46" s="166" t="s">
        <v>112</v>
      </c>
      <c r="G46" s="166"/>
      <c r="H46" s="276"/>
    </row>
    <row r="47" spans="2:8" s="277" customFormat="1" ht="14.25">
      <c r="B47" s="167" t="s">
        <v>154</v>
      </c>
      <c r="C47" s="166" t="s">
        <v>100</v>
      </c>
      <c r="D47" s="166"/>
      <c r="E47" s="166" t="s">
        <v>112</v>
      </c>
      <c r="F47" s="166" t="s">
        <v>112</v>
      </c>
      <c r="G47" s="166"/>
      <c r="H47" s="276"/>
    </row>
    <row r="48" spans="2:8" s="277" customFormat="1" ht="14.25">
      <c r="B48" s="167" t="s">
        <v>155</v>
      </c>
      <c r="C48" s="166" t="s">
        <v>112</v>
      </c>
      <c r="D48" s="166"/>
      <c r="E48" s="166" t="s">
        <v>112</v>
      </c>
      <c r="F48" s="166" t="s">
        <v>112</v>
      </c>
      <c r="G48" s="166"/>
      <c r="H48" s="276"/>
    </row>
    <row r="49" spans="2:8" s="277" customFormat="1" ht="14.25">
      <c r="B49" s="167" t="s">
        <v>451</v>
      </c>
      <c r="C49" s="166"/>
      <c r="D49" s="166"/>
      <c r="E49" s="166"/>
      <c r="F49" s="166"/>
      <c r="G49" s="166"/>
      <c r="H49" s="276"/>
    </row>
    <row r="50" spans="2:8" s="277" customFormat="1" ht="22.5">
      <c r="B50" s="167" t="s">
        <v>156</v>
      </c>
      <c r="C50" s="166" t="s">
        <v>96</v>
      </c>
      <c r="D50" s="166"/>
      <c r="E50" s="166" t="s">
        <v>750</v>
      </c>
      <c r="F50" s="166" t="s">
        <v>750</v>
      </c>
      <c r="G50" s="166"/>
      <c r="H50" s="276"/>
    </row>
    <row r="51" spans="2:8" s="277" customFormat="1" ht="14.25">
      <c r="B51" s="167" t="s">
        <v>157</v>
      </c>
      <c r="C51" s="166" t="s">
        <v>126</v>
      </c>
      <c r="D51" s="166"/>
      <c r="E51" s="166" t="s">
        <v>126</v>
      </c>
      <c r="F51" s="166" t="s">
        <v>126</v>
      </c>
      <c r="G51" s="166"/>
      <c r="H51" s="276"/>
    </row>
    <row r="52" spans="2:8" s="277" customFormat="1" ht="14.25">
      <c r="B52" s="167" t="s">
        <v>158</v>
      </c>
      <c r="C52" s="166" t="s">
        <v>112</v>
      </c>
      <c r="D52" s="166"/>
      <c r="E52" s="166" t="s">
        <v>112</v>
      </c>
      <c r="F52" s="166" t="s">
        <v>112</v>
      </c>
      <c r="G52" s="166"/>
      <c r="H52" s="276"/>
    </row>
    <row r="53" spans="2:7" ht="14.25">
      <c r="B53" s="138"/>
      <c r="C53" s="139"/>
      <c r="D53" s="139"/>
      <c r="E53" s="139"/>
      <c r="F53" s="139"/>
      <c r="G53" s="139"/>
    </row>
    <row r="55" spans="2:7" ht="15.75">
      <c r="B55" s="389" t="s">
        <v>357</v>
      </c>
      <c r="C55" s="82"/>
      <c r="D55" s="81"/>
      <c r="E55" s="81"/>
      <c r="F55" s="81"/>
      <c r="G55" s="81"/>
    </row>
    <row r="56" spans="2:7" s="277" customFormat="1" ht="14.25">
      <c r="B56" s="270"/>
      <c r="D56" s="284"/>
      <c r="E56" s="284"/>
      <c r="F56" s="284"/>
      <c r="G56" s="284"/>
    </row>
    <row r="57" spans="2:7" s="277" customFormat="1" ht="14.25">
      <c r="B57" s="285" t="s">
        <v>159</v>
      </c>
      <c r="C57" s="163"/>
      <c r="D57" s="284"/>
      <c r="E57" s="284"/>
      <c r="F57" s="284"/>
      <c r="G57" s="284"/>
    </row>
    <row r="58" spans="2:7" s="277" customFormat="1" ht="14.25">
      <c r="B58" s="285"/>
      <c r="C58" s="286"/>
      <c r="D58" s="284"/>
      <c r="E58" s="284"/>
      <c r="F58" s="284"/>
      <c r="G58" s="284"/>
    </row>
    <row r="59" spans="2:7" s="277" customFormat="1" ht="14.25">
      <c r="B59" s="285" t="s">
        <v>160</v>
      </c>
      <c r="C59" s="285"/>
      <c r="D59" s="284"/>
      <c r="E59" s="284"/>
      <c r="F59" s="284"/>
      <c r="G59" s="284"/>
    </row>
    <row r="60" spans="2:7" s="277" customFormat="1" ht="14.25">
      <c r="B60" s="285"/>
      <c r="C60" s="285"/>
      <c r="D60" s="284"/>
      <c r="E60" s="284"/>
      <c r="F60" s="284"/>
      <c r="G60" s="284"/>
    </row>
    <row r="61" spans="2:7" s="277" customFormat="1" ht="14.25">
      <c r="B61" s="285" t="s">
        <v>161</v>
      </c>
      <c r="C61" s="285"/>
      <c r="D61" s="284"/>
      <c r="E61" s="284"/>
      <c r="F61" s="284"/>
      <c r="G61" s="284"/>
    </row>
    <row r="62" spans="2:7" s="277" customFormat="1" ht="14.25">
      <c r="B62" s="285"/>
      <c r="C62" s="285"/>
      <c r="D62" s="284"/>
      <c r="E62" s="284"/>
      <c r="F62" s="284"/>
      <c r="G62" s="284"/>
    </row>
    <row r="63" spans="2:7" s="277" customFormat="1" ht="14.25">
      <c r="B63" s="285" t="s">
        <v>162</v>
      </c>
      <c r="C63" s="285"/>
      <c r="D63" s="284"/>
      <c r="E63" s="284"/>
      <c r="F63" s="284"/>
      <c r="G63" s="284"/>
    </row>
    <row r="64" spans="2:7" s="277" customFormat="1" ht="14.25">
      <c r="B64" s="285"/>
      <c r="C64" s="285"/>
      <c r="D64" s="284"/>
      <c r="E64" s="284"/>
      <c r="F64" s="284"/>
      <c r="G64" s="284"/>
    </row>
    <row r="65" spans="2:7" s="277" customFormat="1" ht="11.25" customHeight="1">
      <c r="B65" s="598" t="s">
        <v>344</v>
      </c>
      <c r="C65" s="598"/>
      <c r="D65" s="598"/>
      <c r="E65" s="598"/>
      <c r="F65" s="598"/>
      <c r="G65" s="598"/>
    </row>
    <row r="66" spans="2:7" s="277" customFormat="1" ht="11.25" customHeight="1">
      <c r="B66" s="598"/>
      <c r="C66" s="598"/>
      <c r="D66" s="598"/>
      <c r="E66" s="598"/>
      <c r="F66" s="598"/>
      <c r="G66" s="598"/>
    </row>
    <row r="67" spans="2:7" s="277" customFormat="1" ht="11.25" customHeight="1">
      <c r="B67" s="598"/>
      <c r="C67" s="598"/>
      <c r="D67" s="598"/>
      <c r="E67" s="598"/>
      <c r="F67" s="598"/>
      <c r="G67" s="598"/>
    </row>
    <row r="68" spans="2:7" s="277" customFormat="1" ht="14.25">
      <c r="B68" s="285"/>
      <c r="C68" s="285"/>
      <c r="D68" s="284"/>
      <c r="E68" s="284"/>
      <c r="F68" s="284"/>
      <c r="G68" s="284"/>
    </row>
    <row r="69" spans="2:7" s="277" customFormat="1" ht="14.25">
      <c r="B69" s="285" t="s">
        <v>163</v>
      </c>
      <c r="C69" s="285"/>
      <c r="D69" s="284"/>
      <c r="E69" s="284"/>
      <c r="F69" s="284"/>
      <c r="G69" s="284"/>
    </row>
    <row r="70" spans="2:7" s="277" customFormat="1" ht="14.25">
      <c r="B70" s="285"/>
      <c r="C70" s="285"/>
      <c r="D70" s="284"/>
      <c r="E70" s="284"/>
      <c r="F70" s="284"/>
      <c r="G70" s="284"/>
    </row>
    <row r="71" spans="2:7" s="277" customFormat="1" ht="11.25" customHeight="1">
      <c r="B71" s="285" t="s">
        <v>164</v>
      </c>
      <c r="C71" s="285"/>
      <c r="D71" s="284"/>
      <c r="E71" s="284"/>
      <c r="F71" s="284"/>
      <c r="G71" s="284"/>
    </row>
    <row r="72" spans="2:7" s="277" customFormat="1" ht="14.25">
      <c r="B72" s="285"/>
      <c r="C72" s="285"/>
      <c r="D72" s="284"/>
      <c r="E72" s="284"/>
      <c r="F72" s="284"/>
      <c r="G72" s="284"/>
    </row>
    <row r="73" spans="2:7" s="277" customFormat="1" ht="14.25">
      <c r="B73" s="285" t="s">
        <v>165</v>
      </c>
      <c r="C73" s="285"/>
      <c r="D73" s="284"/>
      <c r="E73" s="284"/>
      <c r="F73" s="284"/>
      <c r="G73" s="284"/>
    </row>
    <row r="74" spans="2:7" s="277" customFormat="1" ht="14.25">
      <c r="B74" s="285"/>
      <c r="C74" s="285"/>
      <c r="D74" s="284"/>
      <c r="E74" s="284"/>
      <c r="F74" s="284"/>
      <c r="G74" s="284"/>
    </row>
    <row r="75" spans="2:7" s="277" customFormat="1" ht="11.25" customHeight="1">
      <c r="B75" s="598" t="s">
        <v>166</v>
      </c>
      <c r="C75" s="598"/>
      <c r="D75" s="598"/>
      <c r="E75" s="598"/>
      <c r="F75" s="598"/>
      <c r="G75" s="598"/>
    </row>
    <row r="76" spans="2:7" s="277" customFormat="1" ht="11.25" customHeight="1">
      <c r="B76" s="598"/>
      <c r="C76" s="598"/>
      <c r="D76" s="598"/>
      <c r="E76" s="598"/>
      <c r="F76" s="598"/>
      <c r="G76" s="598"/>
    </row>
    <row r="77" spans="2:7" s="277" customFormat="1" ht="14.25">
      <c r="B77" s="285"/>
      <c r="C77" s="285"/>
      <c r="D77" s="284"/>
      <c r="E77" s="284"/>
      <c r="F77" s="284"/>
      <c r="G77" s="284"/>
    </row>
    <row r="78" spans="2:7" s="277" customFormat="1" ht="14.25">
      <c r="B78" s="285" t="s">
        <v>167</v>
      </c>
      <c r="C78" s="285"/>
      <c r="D78" s="284"/>
      <c r="E78" s="284"/>
      <c r="F78" s="284"/>
      <c r="G78" s="284"/>
    </row>
    <row r="79" spans="2:7" s="277" customFormat="1" ht="14.25">
      <c r="B79" s="270"/>
      <c r="C79" s="284"/>
      <c r="D79" s="284"/>
      <c r="E79" s="284"/>
      <c r="F79" s="284"/>
      <c r="G79" s="284"/>
    </row>
    <row r="80" spans="2:7" s="277" customFormat="1" ht="14.25">
      <c r="B80" s="270"/>
      <c r="C80" s="284"/>
      <c r="D80" s="284"/>
      <c r="E80" s="284"/>
      <c r="F80" s="284"/>
      <c r="G80" s="284"/>
    </row>
    <row r="81" spans="2:7" s="277" customFormat="1" ht="14.25">
      <c r="B81" s="270"/>
      <c r="C81" s="284"/>
      <c r="D81" s="284"/>
      <c r="E81" s="284"/>
      <c r="F81" s="284"/>
      <c r="G81" s="284"/>
    </row>
  </sheetData>
  <sheetProtection formatCells="0" formatColumns="0" formatRows="0" insertColumns="0" insertRows="0" insertHyperlinks="0" deleteColumns="0" deleteRows="0" sort="0" autoFilter="0" pivotTables="0"/>
  <mergeCells count="5">
    <mergeCell ref="C6:C7"/>
    <mergeCell ref="B2:F2"/>
    <mergeCell ref="E6:F6"/>
    <mergeCell ref="B65:G67"/>
    <mergeCell ref="B75:G76"/>
  </mergeCells>
  <hyperlinks>
    <hyperlink ref="B2" location="Contents!A1" display="Back to index page"/>
  </hyperlinks>
  <printOptions/>
  <pageMargins left="0.25" right="0.25" top="0.75" bottom="0.75" header="0.3" footer="0.3"/>
  <pageSetup fitToWidth="0" horizontalDpi="600" verticalDpi="600" orientation="landscape" paperSize="9" scale="51" r:id="rId1"/>
  <rowBreaks count="1" manualBreakCount="1">
    <brk id="5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1"/>
  <sheetViews>
    <sheetView showGridLines="0" zoomScaleSheetLayoutView="70" workbookViewId="0" topLeftCell="A1">
      <selection activeCell="M42" sqref="M42"/>
    </sheetView>
  </sheetViews>
  <sheetFormatPr defaultColWidth="11.375" defaultRowHeight="14.25"/>
  <cols>
    <col min="1" max="1" width="1.4921875" style="29" customWidth="1"/>
    <col min="2" max="2" width="36.75390625" style="26" customWidth="1"/>
    <col min="3" max="4" width="10.25390625" style="26" customWidth="1"/>
    <col min="5" max="5" width="10.875" style="26" customWidth="1"/>
    <col min="6" max="9" width="10.25390625" style="26" customWidth="1"/>
    <col min="10" max="16384" width="11.375" style="26" customWidth="1"/>
  </cols>
  <sheetData>
    <row r="1" ht="5.25" customHeight="1"/>
    <row r="2" spans="1:8" s="45" customFormat="1" ht="12.75">
      <c r="A2" s="46"/>
      <c r="B2" s="586" t="s">
        <v>317</v>
      </c>
      <c r="C2" s="586"/>
      <c r="D2" s="586"/>
      <c r="E2" s="586"/>
      <c r="F2" s="586"/>
      <c r="G2" s="586"/>
      <c r="H2" s="586"/>
    </row>
    <row r="3" s="45" customFormat="1" ht="12.75">
      <c r="A3" s="46"/>
    </row>
    <row r="4" spans="1:3" s="12" customFormat="1" ht="18" customHeight="1">
      <c r="A4" s="13"/>
      <c r="B4" s="389" t="s">
        <v>664</v>
      </c>
      <c r="C4" s="13"/>
    </row>
    <row r="5" s="192" customFormat="1" ht="14.25"/>
    <row r="6" s="185" customFormat="1" ht="9.75" customHeight="1"/>
    <row r="7" spans="2:9" s="185" customFormat="1" ht="12" customHeight="1">
      <c r="B7" s="225"/>
      <c r="C7" s="258"/>
      <c r="D7" s="258"/>
      <c r="E7" s="258"/>
      <c r="F7" s="258"/>
      <c r="G7" s="258"/>
      <c r="I7" s="183" t="s">
        <v>334</v>
      </c>
    </row>
    <row r="8" spans="2:9" s="226" customFormat="1" ht="14.25">
      <c r="B8" s="186" t="s">
        <v>340</v>
      </c>
      <c r="C8" s="224"/>
      <c r="D8" s="224"/>
      <c r="E8" s="224"/>
      <c r="F8" s="224"/>
      <c r="G8" s="224"/>
      <c r="H8" s="224" t="s">
        <v>353</v>
      </c>
      <c r="I8" s="224" t="s">
        <v>208</v>
      </c>
    </row>
    <row r="9" spans="2:9" s="227" customFormat="1" ht="14.25">
      <c r="B9" s="191" t="s">
        <v>201</v>
      </c>
      <c r="C9" s="191"/>
      <c r="D9" s="191"/>
      <c r="E9" s="191"/>
      <c r="F9" s="191"/>
      <c r="G9" s="191"/>
      <c r="H9" s="174">
        <v>30.9</v>
      </c>
      <c r="I9" s="174">
        <v>30.9</v>
      </c>
    </row>
    <row r="10" spans="2:9" s="227" customFormat="1" ht="14.25">
      <c r="B10" s="186" t="s">
        <v>202</v>
      </c>
      <c r="C10" s="186"/>
      <c r="D10" s="186"/>
      <c r="E10" s="186"/>
      <c r="F10" s="186"/>
      <c r="G10" s="186"/>
      <c r="H10" s="172"/>
      <c r="I10" s="172"/>
    </row>
    <row r="11" spans="2:9" s="227" customFormat="1" ht="14.25">
      <c r="B11" s="186" t="s">
        <v>204</v>
      </c>
      <c r="C11" s="186"/>
      <c r="D11" s="186"/>
      <c r="E11" s="186"/>
      <c r="F11" s="186"/>
      <c r="G11" s="186"/>
      <c r="H11" s="172"/>
      <c r="I11" s="172"/>
    </row>
    <row r="12" spans="2:9" s="227" customFormat="1" ht="14.25">
      <c r="B12" s="186" t="s">
        <v>203</v>
      </c>
      <c r="C12" s="186"/>
      <c r="D12" s="186"/>
      <c r="E12" s="186"/>
      <c r="F12" s="186"/>
      <c r="G12" s="186"/>
      <c r="H12" s="172"/>
      <c r="I12" s="172"/>
    </row>
    <row r="13" spans="2:9" s="228" customFormat="1" ht="14.25">
      <c r="B13" s="229" t="s">
        <v>205</v>
      </c>
      <c r="C13" s="229"/>
      <c r="D13" s="229"/>
      <c r="E13" s="229"/>
      <c r="F13" s="229"/>
      <c r="G13" s="229"/>
      <c r="H13" s="190">
        <f>SUM(H9:H12)</f>
        <v>30.9</v>
      </c>
      <c r="I13" s="190">
        <f>SUM(I9:I12)</f>
        <v>30.9</v>
      </c>
    </row>
    <row r="14" spans="2:9" s="185" customFormat="1" ht="14.25">
      <c r="B14" s="261"/>
      <c r="C14" s="262"/>
      <c r="D14" s="262"/>
      <c r="E14" s="262"/>
      <c r="F14" s="262"/>
      <c r="G14" s="262"/>
      <c r="H14" s="262"/>
      <c r="I14" s="230"/>
    </row>
    <row r="15" spans="2:8" s="185" customFormat="1" ht="14.25">
      <c r="B15" s="600"/>
      <c r="C15" s="600"/>
      <c r="D15" s="600"/>
      <c r="E15" s="600"/>
      <c r="F15" s="600"/>
      <c r="G15" s="599"/>
      <c r="H15" s="599"/>
    </row>
    <row r="16" spans="2:9" s="226" customFormat="1" ht="14.25">
      <c r="B16" s="231" t="s">
        <v>200</v>
      </c>
      <c r="C16" s="181"/>
      <c r="D16" s="184"/>
      <c r="E16" s="184"/>
      <c r="F16" s="184"/>
      <c r="G16" s="182"/>
      <c r="H16" s="224"/>
      <c r="I16" s="183" t="s">
        <v>334</v>
      </c>
    </row>
    <row r="17" spans="2:9" s="227" customFormat="1" ht="14.25">
      <c r="B17" s="223"/>
      <c r="C17" s="181"/>
      <c r="D17" s="232"/>
      <c r="E17" s="232"/>
      <c r="F17" s="224" t="s">
        <v>193</v>
      </c>
      <c r="G17" s="224" t="s">
        <v>194</v>
      </c>
      <c r="H17" s="146" t="s">
        <v>93</v>
      </c>
      <c r="I17" s="232"/>
    </row>
    <row r="18" spans="2:9" s="227" customFormat="1" ht="14.25">
      <c r="B18" s="223"/>
      <c r="C18" s="224"/>
      <c r="D18" s="224" t="s">
        <v>195</v>
      </c>
      <c r="E18" s="224" t="s">
        <v>196</v>
      </c>
      <c r="F18" s="224" t="s">
        <v>197</v>
      </c>
      <c r="G18" s="224" t="s">
        <v>198</v>
      </c>
      <c r="H18" s="146" t="s">
        <v>199</v>
      </c>
      <c r="I18" s="224" t="s">
        <v>195</v>
      </c>
    </row>
    <row r="19" spans="2:9" s="227" customFormat="1" ht="14.25">
      <c r="B19" s="186" t="s">
        <v>340</v>
      </c>
      <c r="C19" s="224"/>
      <c r="D19" s="224" t="s">
        <v>353</v>
      </c>
      <c r="E19" s="224" t="s">
        <v>346</v>
      </c>
      <c r="F19" s="224" t="s">
        <v>346</v>
      </c>
      <c r="G19" s="224" t="s">
        <v>346</v>
      </c>
      <c r="H19" s="224" t="s">
        <v>347</v>
      </c>
      <c r="I19" s="224" t="s">
        <v>208</v>
      </c>
    </row>
    <row r="20" spans="2:9" s="227" customFormat="1" ht="14.25">
      <c r="B20" s="191" t="s">
        <v>201</v>
      </c>
      <c r="C20" s="233"/>
      <c r="D20" s="234">
        <v>30.9</v>
      </c>
      <c r="E20" s="234"/>
      <c r="F20" s="234"/>
      <c r="G20" s="234"/>
      <c r="H20" s="234"/>
      <c r="I20" s="234">
        <v>30.9</v>
      </c>
    </row>
    <row r="21" spans="1:9" s="228" customFormat="1" ht="14.25">
      <c r="A21" s="237"/>
      <c r="B21" s="186" t="s">
        <v>202</v>
      </c>
      <c r="C21" s="235"/>
      <c r="D21" s="236"/>
      <c r="E21" s="236"/>
      <c r="F21" s="236"/>
      <c r="G21" s="236"/>
      <c r="H21" s="236"/>
      <c r="I21" s="236"/>
    </row>
    <row r="22" spans="2:9" s="227" customFormat="1" ht="22.5">
      <c r="B22" s="238" t="s">
        <v>206</v>
      </c>
      <c r="C22" s="235"/>
      <c r="D22" s="236"/>
      <c r="E22" s="236"/>
      <c r="F22" s="236"/>
      <c r="G22" s="236"/>
      <c r="H22" s="236"/>
      <c r="I22" s="236"/>
    </row>
    <row r="23" spans="2:9" s="227" customFormat="1" ht="14.25">
      <c r="B23" s="186" t="s">
        <v>203</v>
      </c>
      <c r="C23" s="235"/>
      <c r="D23" s="236"/>
      <c r="E23" s="236"/>
      <c r="F23" s="236"/>
      <c r="G23" s="236"/>
      <c r="H23" s="236"/>
      <c r="I23" s="236"/>
    </row>
    <row r="24" spans="2:9" s="227" customFormat="1" ht="14.25" customHeight="1">
      <c r="B24" s="241" t="s">
        <v>207</v>
      </c>
      <c r="C24" s="239"/>
      <c r="D24" s="240">
        <f aca="true" t="shared" si="0" ref="D24:I24">SUM(D20:D23)</f>
        <v>30.9</v>
      </c>
      <c r="E24" s="240">
        <f t="shared" si="0"/>
        <v>0</v>
      </c>
      <c r="F24" s="240">
        <f t="shared" si="0"/>
        <v>0</v>
      </c>
      <c r="G24" s="240">
        <f t="shared" si="0"/>
        <v>0</v>
      </c>
      <c r="H24" s="240">
        <f t="shared" si="0"/>
        <v>0</v>
      </c>
      <c r="I24" s="240">
        <f t="shared" si="0"/>
        <v>30.9</v>
      </c>
    </row>
    <row r="25" spans="2:9" s="227" customFormat="1" ht="9.75" customHeight="1">
      <c r="B25" s="242"/>
      <c r="C25" s="242"/>
      <c r="D25" s="242"/>
      <c r="E25" s="242"/>
      <c r="F25" s="242"/>
      <c r="G25" s="242"/>
      <c r="H25" s="242"/>
      <c r="I25" s="242"/>
    </row>
    <row r="26" s="227" customFormat="1" ht="9.75" customHeight="1"/>
    <row r="27" s="227" customFormat="1" ht="9.75" customHeight="1"/>
    <row r="28" s="227" customFormat="1" ht="9.75" customHeight="1"/>
    <row r="29" s="227" customFormat="1" ht="12" customHeight="1">
      <c r="I29" s="244" t="s">
        <v>343</v>
      </c>
    </row>
    <row r="30" spans="2:9" s="227" customFormat="1" ht="9.75" customHeight="1">
      <c r="B30" s="243"/>
      <c r="C30" s="243"/>
      <c r="D30" s="243"/>
      <c r="E30" s="245"/>
      <c r="F30" s="246"/>
      <c r="G30" s="246"/>
      <c r="H30" s="246"/>
      <c r="I30" s="246" t="s">
        <v>92</v>
      </c>
    </row>
    <row r="31" spans="2:9" s="227" customFormat="1" ht="11.1" customHeight="1">
      <c r="B31" s="243" t="s">
        <v>185</v>
      </c>
      <c r="C31" s="243"/>
      <c r="D31" s="243"/>
      <c r="E31" s="245" t="s">
        <v>185</v>
      </c>
      <c r="F31" s="246"/>
      <c r="G31" s="246"/>
      <c r="H31" s="246" t="s">
        <v>186</v>
      </c>
      <c r="I31" s="247" t="s">
        <v>209</v>
      </c>
    </row>
    <row r="32" spans="2:9" s="227" customFormat="1" ht="14.25">
      <c r="B32" s="545" t="s">
        <v>187</v>
      </c>
      <c r="C32" s="248"/>
      <c r="D32" s="248"/>
      <c r="E32" s="248" t="s">
        <v>188</v>
      </c>
      <c r="F32" s="249" t="s">
        <v>189</v>
      </c>
      <c r="G32" s="249" t="s">
        <v>190</v>
      </c>
      <c r="H32" s="249" t="s">
        <v>191</v>
      </c>
      <c r="I32" s="249" t="s">
        <v>349</v>
      </c>
    </row>
    <row r="33" spans="2:9" s="227" customFormat="1" ht="14.25">
      <c r="B33" s="250" t="s">
        <v>32</v>
      </c>
      <c r="C33" s="250"/>
      <c r="D33" s="250"/>
      <c r="E33" s="250"/>
      <c r="F33" s="197"/>
      <c r="G33" s="251">
        <v>0</v>
      </c>
      <c r="H33" s="197"/>
      <c r="I33" s="197"/>
    </row>
    <row r="34" spans="2:9" s="227" customFormat="1" ht="14.25">
      <c r="B34" s="254">
        <v>2014</v>
      </c>
      <c r="C34" s="254"/>
      <c r="D34" s="252" t="s">
        <v>3</v>
      </c>
      <c r="E34" s="252">
        <v>15.9</v>
      </c>
      <c r="F34" s="546">
        <v>0.0725</v>
      </c>
      <c r="G34" s="254">
        <v>2024</v>
      </c>
      <c r="H34" s="253" t="s">
        <v>732</v>
      </c>
      <c r="I34" s="198">
        <v>15.9</v>
      </c>
    </row>
    <row r="35" spans="2:9" s="228" customFormat="1" ht="14.25">
      <c r="B35" s="254">
        <v>2015</v>
      </c>
      <c r="C35" s="254"/>
      <c r="D35" s="252" t="s">
        <v>3</v>
      </c>
      <c r="E35" s="252">
        <v>15</v>
      </c>
      <c r="F35" s="546">
        <v>0.065</v>
      </c>
      <c r="G35" s="254">
        <v>2025</v>
      </c>
      <c r="H35" s="253" t="s">
        <v>7</v>
      </c>
      <c r="I35" s="198">
        <v>15</v>
      </c>
    </row>
    <row r="36" spans="2:9" s="228" customFormat="1" ht="14.25">
      <c r="B36" s="254"/>
      <c r="C36" s="254"/>
      <c r="D36" s="252"/>
      <c r="E36" s="252"/>
      <c r="F36" s="198"/>
      <c r="G36" s="254"/>
      <c r="H36" s="253"/>
      <c r="I36" s="198"/>
    </row>
    <row r="37" spans="2:9" s="227" customFormat="1" ht="14.25">
      <c r="B37" s="254"/>
      <c r="C37" s="254"/>
      <c r="D37" s="252"/>
      <c r="E37" s="252"/>
      <c r="F37" s="198"/>
      <c r="G37" s="254"/>
      <c r="H37" s="253"/>
      <c r="I37" s="198"/>
    </row>
    <row r="38" spans="2:9" s="227" customFormat="1" ht="14.25">
      <c r="B38" s="254"/>
      <c r="C38" s="254"/>
      <c r="D38" s="252"/>
      <c r="E38" s="252"/>
      <c r="F38" s="198"/>
      <c r="G38" s="254"/>
      <c r="H38" s="253"/>
      <c r="I38" s="198"/>
    </row>
    <row r="39" spans="2:9" s="227" customFormat="1" ht="14.25">
      <c r="B39" s="197" t="s">
        <v>192</v>
      </c>
      <c r="C39" s="197"/>
      <c r="D39" s="197"/>
      <c r="E39" s="197"/>
      <c r="F39" s="197"/>
      <c r="G39" s="251">
        <v>0</v>
      </c>
      <c r="H39" s="255"/>
      <c r="I39" s="197">
        <f>I34+I35</f>
        <v>30.9</v>
      </c>
    </row>
    <row r="40" spans="2:9" s="227" customFormat="1" ht="14.25">
      <c r="B40" s="250"/>
      <c r="C40" s="250"/>
      <c r="D40" s="250"/>
      <c r="E40" s="250"/>
      <c r="F40" s="197"/>
      <c r="G40" s="251"/>
      <c r="H40" s="197"/>
      <c r="I40" s="197"/>
    </row>
    <row r="41" s="192" customFormat="1" ht="14.25">
      <c r="A41" s="222"/>
    </row>
  </sheetData>
  <sheetProtection formatCells="0" formatColumns="0" formatRows="0" insertColumns="0" insertRows="0" insertHyperlinks="0" deleteColumns="0" deleteRows="0" sort="0" autoFilter="0" pivotTables="0"/>
  <mergeCells count="3">
    <mergeCell ref="G15:H15"/>
    <mergeCell ref="B15:F15"/>
    <mergeCell ref="B2:H2"/>
  </mergeCells>
  <hyperlinks>
    <hyperlink ref="B2" location="Contents!A1" display="Back to index page"/>
  </hyperlinks>
  <printOptions/>
  <pageMargins left="0.25" right="0.25" top="0.75" bottom="0.75" header="0.3" footer="0.3"/>
  <pageSetup fitToWidth="0"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0"/>
  <sheetViews>
    <sheetView showGridLines="0" workbookViewId="0" topLeftCell="A1"/>
  </sheetViews>
  <sheetFormatPr defaultColWidth="11.375" defaultRowHeight="14.25"/>
  <cols>
    <col min="1" max="1" width="1.4921875" style="23" customWidth="1"/>
    <col min="2" max="2" width="43.125" style="23" customWidth="1"/>
    <col min="3" max="4" width="16.625" style="23" customWidth="1"/>
    <col min="5" max="16384" width="11.375" style="23" customWidth="1"/>
  </cols>
  <sheetData>
    <row r="2" spans="2:4" s="42" customFormat="1" ht="12.75">
      <c r="B2" s="586" t="s">
        <v>317</v>
      </c>
      <c r="C2" s="586"/>
      <c r="D2" s="586"/>
    </row>
    <row r="3" s="42" customFormat="1" ht="12.75"/>
    <row r="4" spans="2:4" s="12" customFormat="1" ht="15.75">
      <c r="B4" s="601" t="s">
        <v>458</v>
      </c>
      <c r="C4" s="601"/>
      <c r="D4" s="601"/>
    </row>
    <row r="5" s="199" customFormat="1" ht="14.25"/>
    <row r="6" spans="2:4" s="207" customFormat="1" ht="14.25">
      <c r="B6" s="214"/>
      <c r="C6" s="140"/>
      <c r="D6" s="140"/>
    </row>
    <row r="7" spans="2:4" s="207" customFormat="1" ht="14.25">
      <c r="B7" s="214"/>
      <c r="C7" s="219"/>
      <c r="D7" s="219"/>
    </row>
    <row r="8" spans="2:4" s="207" customFormat="1" ht="14.25">
      <c r="B8" s="196" t="s">
        <v>340</v>
      </c>
      <c r="C8" s="337" t="s">
        <v>459</v>
      </c>
      <c r="D8" s="576" t="s">
        <v>343</v>
      </c>
    </row>
    <row r="9" spans="2:4" s="207" customFormat="1" ht="14.25">
      <c r="B9" s="338" t="s">
        <v>460</v>
      </c>
      <c r="C9" s="577">
        <v>902.255</v>
      </c>
      <c r="D9" s="160">
        <v>935.447</v>
      </c>
    </row>
    <row r="10" spans="2:4" s="207" customFormat="1" ht="33.75">
      <c r="B10" s="339" t="s">
        <v>461</v>
      </c>
      <c r="C10" s="578">
        <v>0</v>
      </c>
      <c r="D10" s="171">
        <v>0</v>
      </c>
    </row>
    <row r="11" spans="2:4" s="207" customFormat="1" ht="33.75">
      <c r="B11" s="339" t="s">
        <v>462</v>
      </c>
      <c r="C11" s="578">
        <v>0</v>
      </c>
      <c r="D11" s="171">
        <v>0</v>
      </c>
    </row>
    <row r="12" spans="2:4" s="207" customFormat="1" ht="14.25">
      <c r="B12" s="339" t="s">
        <v>463</v>
      </c>
      <c r="C12" s="578">
        <v>0</v>
      </c>
      <c r="D12" s="171">
        <v>0</v>
      </c>
    </row>
    <row r="13" spans="2:4" s="207" customFormat="1" ht="22.5">
      <c r="B13" s="339" t="s">
        <v>464</v>
      </c>
      <c r="C13" s="578">
        <v>0</v>
      </c>
      <c r="D13" s="171">
        <v>0</v>
      </c>
    </row>
    <row r="14" spans="2:4" s="207" customFormat="1" ht="22.5">
      <c r="B14" s="339" t="s">
        <v>465</v>
      </c>
      <c r="C14" s="578">
        <v>21</v>
      </c>
      <c r="D14" s="171">
        <v>21</v>
      </c>
    </row>
    <row r="15" spans="2:4" s="207" customFormat="1" ht="14.25">
      <c r="B15" s="339" t="s">
        <v>466</v>
      </c>
      <c r="C15" s="578">
        <v>11.80909585400002</v>
      </c>
      <c r="D15" s="171">
        <v>17.429222634351277</v>
      </c>
    </row>
    <row r="16" spans="2:4" s="206" customFormat="1" ht="14.25">
      <c r="B16" s="220" t="s">
        <v>467</v>
      </c>
      <c r="C16" s="579">
        <v>869.445904146</v>
      </c>
      <c r="D16" s="180">
        <v>897.0177773656487</v>
      </c>
    </row>
    <row r="17" spans="2:4" s="206" customFormat="1" ht="14.25">
      <c r="B17" s="164"/>
      <c r="C17" s="221"/>
      <c r="D17" s="221"/>
    </row>
    <row r="18" spans="2:4" s="206" customFormat="1" ht="14.25">
      <c r="B18" s="140"/>
      <c r="C18" s="177"/>
      <c r="D18" s="177"/>
    </row>
    <row r="19" spans="2:4" s="206" customFormat="1" ht="14.25">
      <c r="B19" s="140"/>
      <c r="C19" s="140"/>
      <c r="D19" s="140"/>
    </row>
    <row r="20" spans="2:4" s="199" customFormat="1" ht="14.25">
      <c r="B20" s="140"/>
      <c r="C20" s="140"/>
      <c r="D20" s="140"/>
    </row>
  </sheetData>
  <sheetProtection formatCells="0" formatColumns="0" formatRows="0" insertColumns="0" insertRows="0" insertHyperlinks="0" deleteColumns="0" deleteRows="0" sort="0" autoFilter="0" pivotTables="0"/>
  <mergeCells count="2">
    <mergeCell ref="B2:D2"/>
    <mergeCell ref="B4:D4"/>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0"/>
  <sheetViews>
    <sheetView showGridLines="0" zoomScaleSheetLayoutView="70" workbookViewId="0" topLeftCell="A1"/>
  </sheetViews>
  <sheetFormatPr defaultColWidth="11.375" defaultRowHeight="14.25"/>
  <cols>
    <col min="1" max="1" width="1.4921875" style="19" customWidth="1"/>
    <col min="2" max="2" width="51.00390625" style="340" customWidth="1"/>
    <col min="3" max="6" width="10.375" style="19" customWidth="1"/>
    <col min="7" max="16384" width="11.375" style="19" customWidth="1"/>
  </cols>
  <sheetData>
    <row r="1" ht="5.25" customHeight="1"/>
    <row r="2" spans="2:6" ht="12.75">
      <c r="B2" s="586" t="s">
        <v>317</v>
      </c>
      <c r="C2" s="586"/>
      <c r="D2" s="586"/>
      <c r="E2" s="586"/>
      <c r="F2" s="586"/>
    </row>
    <row r="4" spans="1:4" s="37" customFormat="1" ht="18" customHeight="1">
      <c r="A4" s="95"/>
      <c r="B4" s="390" t="s">
        <v>468</v>
      </c>
      <c r="C4" s="95"/>
      <c r="D4" s="95"/>
    </row>
    <row r="6" spans="1:4" s="91" customFormat="1" ht="14.25" customHeight="1">
      <c r="A6" s="97"/>
      <c r="B6" s="341"/>
      <c r="C6" s="97"/>
      <c r="D6" s="97"/>
    </row>
    <row r="7" spans="1:6" s="91" customFormat="1" ht="14.25">
      <c r="A7" s="97"/>
      <c r="B7" s="342"/>
      <c r="C7" s="588" t="s">
        <v>339</v>
      </c>
      <c r="D7" s="588"/>
      <c r="E7" s="588" t="s">
        <v>334</v>
      </c>
      <c r="F7" s="588"/>
    </row>
    <row r="8" spans="1:6" s="142" customFormat="1" ht="14.25">
      <c r="A8" s="143"/>
      <c r="B8" s="153"/>
      <c r="C8" s="145" t="s">
        <v>11</v>
      </c>
      <c r="D8" s="145" t="s">
        <v>11</v>
      </c>
      <c r="E8" s="145" t="s">
        <v>11</v>
      </c>
      <c r="F8" s="145" t="s">
        <v>11</v>
      </c>
    </row>
    <row r="9" spans="1:6" s="142" customFormat="1" ht="14.25">
      <c r="A9" s="143"/>
      <c r="B9" s="343" t="s">
        <v>340</v>
      </c>
      <c r="C9" s="145" t="s">
        <v>347</v>
      </c>
      <c r="D9" s="145" t="s">
        <v>12</v>
      </c>
      <c r="E9" s="145" t="s">
        <v>347</v>
      </c>
      <c r="F9" s="145" t="s">
        <v>12</v>
      </c>
    </row>
    <row r="10" spans="1:6" s="142" customFormat="1" ht="14.25">
      <c r="A10" s="147"/>
      <c r="B10" s="344" t="s">
        <v>469</v>
      </c>
      <c r="C10" s="522"/>
      <c r="D10" s="522"/>
      <c r="E10" s="522"/>
      <c r="F10" s="522"/>
    </row>
    <row r="11" spans="1:6" s="142" customFormat="1" ht="14.25">
      <c r="A11" s="147"/>
      <c r="B11" s="153" t="s">
        <v>470</v>
      </c>
      <c r="C11" s="523">
        <v>847.20177968</v>
      </c>
      <c r="D11" s="523">
        <v>857.7113314456394</v>
      </c>
      <c r="E11" s="523">
        <v>869.3419106966883</v>
      </c>
      <c r="F11" s="523">
        <v>880.293252435639</v>
      </c>
    </row>
    <row r="12" spans="1:6" s="142" customFormat="1" ht="14.25">
      <c r="A12" s="147"/>
      <c r="B12" s="153" t="s">
        <v>471</v>
      </c>
      <c r="C12" s="523"/>
      <c r="D12" s="523"/>
      <c r="E12" s="523"/>
      <c r="F12" s="523"/>
    </row>
    <row r="13" spans="1:6" s="142" customFormat="1" ht="14.25">
      <c r="A13" s="147"/>
      <c r="B13" s="331" t="s">
        <v>472</v>
      </c>
      <c r="C13" s="524">
        <v>847.20177968</v>
      </c>
      <c r="D13" s="524">
        <v>857.7113314456394</v>
      </c>
      <c r="E13" s="524">
        <v>869.3419106966883</v>
      </c>
      <c r="F13" s="524">
        <v>880.293252435639</v>
      </c>
    </row>
    <row r="14" spans="1:6" s="142" customFormat="1" ht="14.25">
      <c r="A14" s="147"/>
      <c r="B14" s="344" t="s">
        <v>473</v>
      </c>
      <c r="C14" s="522"/>
      <c r="D14" s="522"/>
      <c r="E14" s="522"/>
      <c r="F14" s="522"/>
    </row>
    <row r="15" spans="1:6" s="142" customFormat="1" ht="22.5">
      <c r="A15" s="147"/>
      <c r="B15" s="153" t="s">
        <v>474</v>
      </c>
      <c r="C15" s="523">
        <v>0.09164685</v>
      </c>
      <c r="D15" s="523"/>
      <c r="E15" s="523">
        <v>0.09164684999999997</v>
      </c>
      <c r="F15" s="523"/>
    </row>
    <row r="16" spans="1:6" s="142" customFormat="1" ht="14.25">
      <c r="A16" s="147"/>
      <c r="B16" s="153" t="s">
        <v>475</v>
      </c>
      <c r="C16" s="523">
        <v>0.31158346</v>
      </c>
      <c r="D16" s="523">
        <v>0.24872054109001054</v>
      </c>
      <c r="E16" s="523">
        <v>0.31158346000000003</v>
      </c>
      <c r="F16" s="523">
        <v>0.24872054109001054</v>
      </c>
    </row>
    <row r="17" spans="1:6" s="142" customFormat="1" ht="14.25">
      <c r="A17" s="147"/>
      <c r="B17" s="153" t="s">
        <v>719</v>
      </c>
      <c r="C17" s="523"/>
      <c r="D17" s="523"/>
      <c r="E17" s="523"/>
      <c r="F17" s="523"/>
    </row>
    <row r="18" spans="1:6" s="142" customFormat="1" ht="22.5">
      <c r="A18" s="147"/>
      <c r="B18" s="153" t="s">
        <v>476</v>
      </c>
      <c r="C18" s="523"/>
      <c r="D18" s="523"/>
      <c r="E18" s="523"/>
      <c r="F18" s="523"/>
    </row>
    <row r="19" spans="1:6" s="142" customFormat="1" ht="22.5">
      <c r="A19" s="147"/>
      <c r="B19" s="153" t="s">
        <v>477</v>
      </c>
      <c r="C19" s="523"/>
      <c r="D19" s="523"/>
      <c r="E19" s="523"/>
      <c r="F19" s="523"/>
    </row>
    <row r="20" spans="1:6" s="142" customFormat="1" ht="14.25">
      <c r="A20" s="147"/>
      <c r="B20" s="153" t="s">
        <v>478</v>
      </c>
      <c r="C20" s="523"/>
      <c r="D20" s="523"/>
      <c r="E20" s="523"/>
      <c r="F20" s="523"/>
    </row>
    <row r="21" spans="1:6" s="142" customFormat="1" ht="14.25">
      <c r="A21" s="147"/>
      <c r="B21" s="153" t="s">
        <v>479</v>
      </c>
      <c r="C21" s="523"/>
      <c r="D21" s="523"/>
      <c r="E21" s="523"/>
      <c r="F21" s="523"/>
    </row>
    <row r="22" spans="2:7" ht="22.5">
      <c r="B22" s="153" t="s">
        <v>480</v>
      </c>
      <c r="C22" s="525"/>
      <c r="D22" s="525"/>
      <c r="E22" s="525"/>
      <c r="F22" s="525"/>
      <c r="G22" s="142"/>
    </row>
    <row r="23" spans="2:7" ht="14.25">
      <c r="B23" s="346" t="s">
        <v>481</v>
      </c>
      <c r="C23" s="526">
        <v>0.40323031</v>
      </c>
      <c r="D23" s="526">
        <v>0.24872054109001054</v>
      </c>
      <c r="E23" s="526">
        <v>0.40323031</v>
      </c>
      <c r="F23" s="526">
        <v>0.24872054109001054</v>
      </c>
      <c r="G23" s="142"/>
    </row>
    <row r="24" spans="1:6" s="142" customFormat="1" ht="14.25">
      <c r="A24" s="147"/>
      <c r="B24" s="344" t="s">
        <v>482</v>
      </c>
      <c r="C24" s="522"/>
      <c r="D24" s="522"/>
      <c r="E24" s="522"/>
      <c r="F24" s="522"/>
    </row>
    <row r="25" spans="2:7" ht="22.5">
      <c r="B25" s="345" t="s">
        <v>483</v>
      </c>
      <c r="C25" s="525">
        <v>0.52919306</v>
      </c>
      <c r="D25" s="525">
        <v>0.30745820391960027</v>
      </c>
      <c r="E25" s="525">
        <v>0.5291930600000001</v>
      </c>
      <c r="F25" s="525">
        <v>0.30745820391960027</v>
      </c>
      <c r="G25" s="142"/>
    </row>
    <row r="26" spans="2:7" ht="14.25">
      <c r="B26" s="153" t="s">
        <v>484</v>
      </c>
      <c r="C26" s="525"/>
      <c r="D26" s="525"/>
      <c r="E26" s="525"/>
      <c r="F26" s="525"/>
      <c r="G26" s="142"/>
    </row>
    <row r="27" spans="2:7" ht="14.25">
      <c r="B27" s="345" t="s">
        <v>485</v>
      </c>
      <c r="C27" s="525"/>
      <c r="D27" s="525"/>
      <c r="E27" s="525"/>
      <c r="F27" s="525"/>
      <c r="G27" s="142"/>
    </row>
    <row r="28" spans="2:7" ht="14.25">
      <c r="B28" s="345" t="s">
        <v>720</v>
      </c>
      <c r="C28" s="525"/>
      <c r="D28" s="525"/>
      <c r="E28" s="525"/>
      <c r="F28" s="525"/>
      <c r="G28" s="142"/>
    </row>
    <row r="29" spans="2:7" ht="14.25">
      <c r="B29" s="345" t="s">
        <v>486</v>
      </c>
      <c r="C29" s="525"/>
      <c r="D29" s="525"/>
      <c r="E29" s="525"/>
      <c r="F29" s="525"/>
      <c r="G29" s="142"/>
    </row>
    <row r="30" spans="2:7" ht="14.25">
      <c r="B30" s="345" t="s">
        <v>721</v>
      </c>
      <c r="C30" s="525"/>
      <c r="D30" s="525"/>
      <c r="E30" s="525"/>
      <c r="F30" s="525"/>
      <c r="G30" s="142"/>
    </row>
    <row r="31" spans="2:7" ht="14.25">
      <c r="B31" s="331" t="s">
        <v>487</v>
      </c>
      <c r="C31" s="526">
        <v>0.52919306</v>
      </c>
      <c r="D31" s="526">
        <v>0.30745820391960027</v>
      </c>
      <c r="E31" s="526">
        <v>0.5291930600000001</v>
      </c>
      <c r="F31" s="526">
        <v>0.30745820391960027</v>
      </c>
      <c r="G31" s="142"/>
    </row>
    <row r="32" spans="1:6" s="142" customFormat="1" ht="14.25">
      <c r="A32" s="147"/>
      <c r="B32" s="344" t="s">
        <v>491</v>
      </c>
      <c r="C32" s="522"/>
      <c r="D32" s="522"/>
      <c r="E32" s="522"/>
      <c r="F32" s="522"/>
    </row>
    <row r="33" spans="2:7" ht="14.25">
      <c r="B33" s="153" t="s">
        <v>488</v>
      </c>
      <c r="C33" s="525">
        <v>168.534421126</v>
      </c>
      <c r="D33" s="525">
        <v>124.962298915</v>
      </c>
      <c r="E33" s="525">
        <v>168.534421126</v>
      </c>
      <c r="F33" s="525">
        <v>124.962298915</v>
      </c>
      <c r="G33" s="142"/>
    </row>
    <row r="34" spans="2:9" ht="14.25">
      <c r="B34" s="153" t="s">
        <v>489</v>
      </c>
      <c r="C34" s="525">
        <v>-147.22272003</v>
      </c>
      <c r="D34" s="525">
        <v>-108.79395273</v>
      </c>
      <c r="E34" s="525">
        <v>-147.22272003</v>
      </c>
      <c r="F34" s="525">
        <v>-108.79395273</v>
      </c>
      <c r="G34" s="142"/>
      <c r="I34" s="525"/>
    </row>
    <row r="35" spans="2:7" ht="14.25">
      <c r="B35" s="348" t="s">
        <v>490</v>
      </c>
      <c r="C35" s="526">
        <v>21.311701096000007</v>
      </c>
      <c r="D35" s="526">
        <v>16.168346185000004</v>
      </c>
      <c r="E35" s="526">
        <v>21.311701096000007</v>
      </c>
      <c r="F35" s="526">
        <v>16.168346185000004</v>
      </c>
      <c r="G35" s="142"/>
    </row>
    <row r="36" spans="1:6" s="142" customFormat="1" ht="14.25">
      <c r="A36" s="147"/>
      <c r="B36" s="344" t="s">
        <v>492</v>
      </c>
      <c r="C36" s="522"/>
      <c r="D36" s="522"/>
      <c r="E36" s="522"/>
      <c r="F36" s="522"/>
    </row>
    <row r="37" spans="2:7" ht="14.25">
      <c r="B37" s="348" t="s">
        <v>30</v>
      </c>
      <c r="C37" s="526">
        <v>71.12084358</v>
      </c>
      <c r="D37" s="526">
        <v>56.90151991</v>
      </c>
      <c r="E37" s="526">
        <v>83.7793822440332</v>
      </c>
      <c r="F37" s="526">
        <v>66.7988599729878</v>
      </c>
      <c r="G37" s="142"/>
    </row>
    <row r="38" spans="2:7" ht="14.25">
      <c r="B38" s="348" t="s">
        <v>493</v>
      </c>
      <c r="C38" s="526">
        <v>869.445904146</v>
      </c>
      <c r="D38" s="526">
        <v>874.4358563756491</v>
      </c>
      <c r="E38" s="526">
        <v>891.5860351626883</v>
      </c>
      <c r="F38" s="526">
        <v>897.0177773656487</v>
      </c>
      <c r="G38" s="142"/>
    </row>
    <row r="39" spans="1:6" s="142" customFormat="1" ht="14.25">
      <c r="A39" s="147"/>
      <c r="B39" s="344" t="s">
        <v>492</v>
      </c>
      <c r="C39" s="522"/>
      <c r="D39" s="522"/>
      <c r="E39" s="522"/>
      <c r="F39" s="522"/>
    </row>
    <row r="40" spans="2:6" ht="14.25">
      <c r="B40" s="348" t="s">
        <v>376</v>
      </c>
      <c r="C40" s="527">
        <v>0.08180019394059641</v>
      </c>
      <c r="D40" s="527">
        <v>0.06507226287110951</v>
      </c>
      <c r="E40" s="527">
        <v>0.09396668289981226</v>
      </c>
      <c r="F40" s="527">
        <v>0.07446771029350378</v>
      </c>
    </row>
  </sheetData>
  <sheetProtection formatCells="0" formatColumns="0" formatRows="0" insertColumns="0" insertRows="0" insertHyperlinks="0" deleteColumns="0" deleteRows="0" sort="0" autoFilter="0" pivotTables="0"/>
  <mergeCells count="3">
    <mergeCell ref="B2:F2"/>
    <mergeCell ref="C7:D7"/>
    <mergeCell ref="E7:F7"/>
  </mergeCells>
  <hyperlinks>
    <hyperlink ref="B2" location="Contents!A1" display="Back to index page"/>
  </hyperlinks>
  <printOptions/>
  <pageMargins left="0.2362204724409449" right="0.2362204724409449" top="0.7480314960629921" bottom="0.7480314960629921" header="0.31496062992125984" footer="0.31496062992125984"/>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6"/>
  <sheetViews>
    <sheetView showGridLines="0" zoomScaleSheetLayoutView="70" workbookViewId="0" topLeftCell="A1"/>
  </sheetViews>
  <sheetFormatPr defaultColWidth="11.375" defaultRowHeight="14.25"/>
  <cols>
    <col min="1" max="1" width="1.4921875" style="19" customWidth="1"/>
    <col min="2" max="2" width="52.875" style="340" customWidth="1"/>
    <col min="3" max="4" width="10.375" style="19" customWidth="1"/>
    <col min="5" max="16384" width="11.375" style="19" customWidth="1"/>
  </cols>
  <sheetData>
    <row r="1" ht="5.25" customHeight="1"/>
    <row r="2" spans="2:4" ht="12.75">
      <c r="B2" s="586" t="s">
        <v>317</v>
      </c>
      <c r="C2" s="586"/>
      <c r="D2" s="586"/>
    </row>
    <row r="4" spans="1:2" s="37" customFormat="1" ht="18" customHeight="1">
      <c r="A4" s="95"/>
      <c r="B4" s="390" t="s">
        <v>494</v>
      </c>
    </row>
    <row r="6" spans="1:2" s="91" customFormat="1" ht="14.25" customHeight="1">
      <c r="A6" s="97"/>
      <c r="B6" s="341"/>
    </row>
    <row r="7" spans="1:4" s="91" customFormat="1" ht="14.25">
      <c r="A7" s="97"/>
      <c r="B7" s="342"/>
      <c r="C7" s="588" t="s">
        <v>334</v>
      </c>
      <c r="D7" s="588"/>
    </row>
    <row r="8" spans="1:4" s="142" customFormat="1" ht="45">
      <c r="A8" s="143"/>
      <c r="B8" s="343" t="s">
        <v>340</v>
      </c>
      <c r="C8" s="327" t="s">
        <v>495</v>
      </c>
      <c r="D8" s="327" t="s">
        <v>496</v>
      </c>
    </row>
    <row r="9" spans="1:4" s="142" customFormat="1" ht="14.25">
      <c r="A9" s="147"/>
      <c r="B9" s="344" t="s">
        <v>497</v>
      </c>
      <c r="C9" s="324"/>
      <c r="D9" s="324"/>
    </row>
    <row r="10" spans="1:4" s="142" customFormat="1" ht="14.25">
      <c r="A10" s="147"/>
      <c r="B10" s="153" t="s">
        <v>498</v>
      </c>
      <c r="C10" s="152">
        <v>322</v>
      </c>
      <c r="D10" s="152">
        <v>319</v>
      </c>
    </row>
    <row r="11" spans="1:4" s="142" customFormat="1" ht="14.25">
      <c r="A11" s="147"/>
      <c r="B11" s="344" t="s">
        <v>499</v>
      </c>
      <c r="C11" s="324"/>
      <c r="D11" s="324"/>
    </row>
    <row r="12" spans="1:5" s="142" customFormat="1" ht="14.25">
      <c r="A12" s="147"/>
      <c r="B12" s="148" t="s">
        <v>500</v>
      </c>
      <c r="C12" s="152">
        <v>439</v>
      </c>
      <c r="D12" s="152">
        <v>395.1</v>
      </c>
      <c r="E12" s="550"/>
    </row>
    <row r="13" spans="1:5" s="142" customFormat="1" ht="14.25">
      <c r="A13" s="147"/>
      <c r="B13" s="155" t="s">
        <v>501</v>
      </c>
      <c r="C13" s="152">
        <v>0</v>
      </c>
      <c r="D13" s="152">
        <v>0</v>
      </c>
      <c r="E13" s="550"/>
    </row>
    <row r="14" spans="1:5" s="142" customFormat="1" ht="14.25">
      <c r="A14" s="147"/>
      <c r="B14" s="155" t="s">
        <v>502</v>
      </c>
      <c r="C14" s="152">
        <v>439</v>
      </c>
      <c r="D14" s="152">
        <v>395.1</v>
      </c>
      <c r="E14" s="550"/>
    </row>
    <row r="15" spans="1:5" s="142" customFormat="1" ht="14.25">
      <c r="A15" s="147"/>
      <c r="B15" s="153" t="s">
        <v>503</v>
      </c>
      <c r="C15" s="152">
        <v>220</v>
      </c>
      <c r="D15" s="152">
        <v>115.8</v>
      </c>
      <c r="E15" s="550"/>
    </row>
    <row r="16" spans="1:5" s="142" customFormat="1" ht="14.25">
      <c r="A16" s="147"/>
      <c r="B16" s="155" t="s">
        <v>504</v>
      </c>
      <c r="C16" s="152">
        <v>0</v>
      </c>
      <c r="D16" s="152">
        <v>0</v>
      </c>
      <c r="E16" s="550"/>
    </row>
    <row r="17" spans="1:5" s="142" customFormat="1" ht="14.25">
      <c r="A17" s="147"/>
      <c r="B17" s="155" t="s">
        <v>505</v>
      </c>
      <c r="C17" s="152">
        <v>193</v>
      </c>
      <c r="D17" s="152">
        <v>115.8</v>
      </c>
      <c r="E17" s="550"/>
    </row>
    <row r="18" spans="1:5" s="142" customFormat="1" ht="14.25">
      <c r="A18" s="147"/>
      <c r="B18" s="155" t="s">
        <v>506</v>
      </c>
      <c r="C18" s="152">
        <v>27</v>
      </c>
      <c r="D18" s="152">
        <v>0</v>
      </c>
      <c r="E18" s="550"/>
    </row>
    <row r="19" spans="1:5" s="142" customFormat="1" ht="14.25">
      <c r="A19" s="147"/>
      <c r="B19" s="153" t="s">
        <v>507</v>
      </c>
      <c r="C19" s="152">
        <v>0</v>
      </c>
      <c r="D19" s="152">
        <v>0</v>
      </c>
      <c r="E19" s="550">
        <f aca="true" t="shared" si="0" ref="E19:E24">C19-D19</f>
        <v>0</v>
      </c>
    </row>
    <row r="20" spans="1:5" s="142" customFormat="1" ht="14.25">
      <c r="A20" s="147"/>
      <c r="B20" s="153" t="s">
        <v>508</v>
      </c>
      <c r="C20" s="152">
        <v>133</v>
      </c>
      <c r="D20" s="152">
        <v>13.3</v>
      </c>
      <c r="E20" s="550"/>
    </row>
    <row r="21" spans="2:5" ht="14.25">
      <c r="B21" s="155" t="s">
        <v>509</v>
      </c>
      <c r="C21" s="152">
        <v>0</v>
      </c>
      <c r="D21" s="152">
        <v>0</v>
      </c>
      <c r="E21" s="550">
        <f t="shared" si="0"/>
        <v>0</v>
      </c>
    </row>
    <row r="22" spans="2:5" ht="14.25">
      <c r="B22" s="155" t="s">
        <v>510</v>
      </c>
      <c r="C22" s="152">
        <v>0</v>
      </c>
      <c r="D22" s="152">
        <v>0</v>
      </c>
      <c r="E22" s="550">
        <f t="shared" si="0"/>
        <v>0</v>
      </c>
    </row>
    <row r="23" spans="2:5" ht="14.25">
      <c r="B23" s="155" t="s">
        <v>511</v>
      </c>
      <c r="C23" s="152">
        <v>133</v>
      </c>
      <c r="D23" s="152">
        <v>13.3</v>
      </c>
      <c r="E23" s="550"/>
    </row>
    <row r="24" spans="2:5" ht="14.25">
      <c r="B24" s="153" t="s">
        <v>512</v>
      </c>
      <c r="C24" s="152">
        <v>0</v>
      </c>
      <c r="D24" s="152">
        <v>0</v>
      </c>
      <c r="E24" s="550">
        <f t="shared" si="0"/>
        <v>0</v>
      </c>
    </row>
    <row r="25" spans="2:5" ht="14.25">
      <c r="B25" s="153" t="s">
        <v>513</v>
      </c>
      <c r="C25" s="152">
        <v>18.137</v>
      </c>
      <c r="D25" s="152">
        <v>1.8137</v>
      </c>
      <c r="E25" s="550"/>
    </row>
    <row r="26" spans="2:4" ht="14.25">
      <c r="B26" s="331" t="s">
        <v>514</v>
      </c>
      <c r="C26" s="332">
        <v>810.137</v>
      </c>
      <c r="D26" s="332">
        <v>163.2137</v>
      </c>
    </row>
    <row r="27" spans="1:4" s="142" customFormat="1" ht="14.25">
      <c r="A27" s="147"/>
      <c r="B27" s="344" t="s">
        <v>515</v>
      </c>
      <c r="C27" s="324"/>
      <c r="D27" s="324"/>
    </row>
    <row r="28" spans="1:4" s="142" customFormat="1" ht="14.25">
      <c r="A28" s="147"/>
      <c r="B28" s="350" t="s">
        <v>519</v>
      </c>
      <c r="C28" s="351">
        <v>0</v>
      </c>
      <c r="D28" s="351">
        <v>0</v>
      </c>
    </row>
    <row r="29" spans="2:4" ht="14.25">
      <c r="B29" s="345" t="s">
        <v>516</v>
      </c>
      <c r="C29" s="152">
        <v>22</v>
      </c>
      <c r="D29" s="551">
        <v>11</v>
      </c>
    </row>
    <row r="30" spans="2:4" ht="14.25">
      <c r="B30" s="153" t="s">
        <v>517</v>
      </c>
      <c r="C30" s="551">
        <v>33</v>
      </c>
      <c r="D30" s="551">
        <v>8</v>
      </c>
    </row>
    <row r="31" spans="2:4" ht="14.25">
      <c r="B31" s="346" t="s">
        <v>518</v>
      </c>
      <c r="C31" s="552">
        <v>55</v>
      </c>
      <c r="D31" s="551">
        <v>19</v>
      </c>
    </row>
    <row r="32" spans="2:3" ht="14.25">
      <c r="B32" s="346"/>
      <c r="C32" s="551"/>
    </row>
    <row r="33" spans="1:4" s="142" customFormat="1" ht="14.25">
      <c r="A33" s="147"/>
      <c r="B33" s="352"/>
      <c r="C33" s="328"/>
      <c r="D33" s="328"/>
    </row>
    <row r="34" spans="2:4" ht="14.25">
      <c r="B34" s="153" t="s">
        <v>380</v>
      </c>
      <c r="C34" s="329">
        <v>322</v>
      </c>
      <c r="D34" s="329">
        <v>319</v>
      </c>
    </row>
    <row r="35" spans="2:4" ht="14.25">
      <c r="B35" s="153" t="s">
        <v>520</v>
      </c>
      <c r="C35" s="329">
        <v>810.137</v>
      </c>
      <c r="D35" s="329">
        <v>144.2137</v>
      </c>
    </row>
    <row r="36" spans="2:4" ht="14.25">
      <c r="B36" s="348" t="s">
        <v>494</v>
      </c>
      <c r="C36" s="347"/>
      <c r="D36" s="553">
        <v>2.22</v>
      </c>
    </row>
  </sheetData>
  <sheetProtection formatCells="0" formatColumns="0" formatRows="0" insertColumns="0" insertRows="0" insertHyperlinks="0" deleteColumns="0" deleteRows="0" sort="0" autoFilter="0" pivotTables="0"/>
  <mergeCells count="2">
    <mergeCell ref="B2:D2"/>
    <mergeCell ref="C7:D7"/>
  </mergeCells>
  <hyperlinks>
    <hyperlink ref="B2" location="Contents!A1" display="Back to index page"/>
  </hyperlinks>
  <printOptions/>
  <pageMargins left="0.2362204724409449" right="0.2362204724409449" top="0.7480314960629921" bottom="0.7480314960629921" header="0.31496062992125984" footer="0.31496062992125984"/>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5"/>
  <sheetViews>
    <sheetView showGridLines="0" zoomScaleSheetLayoutView="70" workbookViewId="0" topLeftCell="A1"/>
  </sheetViews>
  <sheetFormatPr defaultColWidth="11.375" defaultRowHeight="14.25"/>
  <cols>
    <col min="1" max="1" width="1.4921875" style="19" customWidth="1"/>
    <col min="2" max="2" width="52.875" style="340" customWidth="1"/>
    <col min="3" max="7" width="10.375" style="19" customWidth="1"/>
    <col min="8" max="16384" width="11.375" style="19" customWidth="1"/>
  </cols>
  <sheetData>
    <row r="1" ht="5.25" customHeight="1"/>
    <row r="2" spans="2:7" ht="12.75">
      <c r="B2" s="586" t="s">
        <v>317</v>
      </c>
      <c r="C2" s="586"/>
      <c r="D2" s="586"/>
      <c r="E2" s="586"/>
      <c r="F2" s="586"/>
      <c r="G2" s="586"/>
    </row>
    <row r="4" spans="1:5" s="37" customFormat="1" ht="18" customHeight="1">
      <c r="A4" s="95"/>
      <c r="B4" s="390" t="s">
        <v>665</v>
      </c>
      <c r="C4" s="95"/>
      <c r="D4" s="95"/>
      <c r="E4" s="95"/>
    </row>
    <row r="6" spans="1:5" s="91" customFormat="1" ht="14.25" customHeight="1">
      <c r="A6" s="97"/>
      <c r="B6" s="341"/>
      <c r="C6" s="97"/>
      <c r="D6" s="97"/>
      <c r="E6" s="97"/>
    </row>
    <row r="7" spans="1:7" s="91" customFormat="1" ht="14.25">
      <c r="A7" s="97"/>
      <c r="B7" s="342"/>
      <c r="C7" s="602" t="s">
        <v>555</v>
      </c>
      <c r="D7" s="602"/>
      <c r="E7" s="602"/>
      <c r="F7" s="602"/>
      <c r="G7" s="355"/>
    </row>
    <row r="8" spans="1:7" s="142" customFormat="1" ht="22.5">
      <c r="A8" s="143"/>
      <c r="B8" s="343" t="s">
        <v>340</v>
      </c>
      <c r="C8" s="327" t="s">
        <v>550</v>
      </c>
      <c r="D8" s="327" t="s">
        <v>551</v>
      </c>
      <c r="E8" s="327" t="s">
        <v>552</v>
      </c>
      <c r="F8" s="327" t="s">
        <v>553</v>
      </c>
      <c r="G8" s="356" t="s">
        <v>554</v>
      </c>
    </row>
    <row r="9" spans="1:7" s="142" customFormat="1" ht="14.25">
      <c r="A9" s="147"/>
      <c r="B9" s="344" t="s">
        <v>521</v>
      </c>
      <c r="C9" s="324"/>
      <c r="D9" s="324"/>
      <c r="E9" s="324"/>
      <c r="F9" s="324"/>
      <c r="G9" s="357"/>
    </row>
    <row r="10" spans="1:7" s="142" customFormat="1" ht="14.25">
      <c r="A10" s="147"/>
      <c r="B10" s="153" t="s">
        <v>522</v>
      </c>
      <c r="C10" s="332">
        <v>83.78</v>
      </c>
      <c r="D10" s="332">
        <v>0</v>
      </c>
      <c r="E10" s="332"/>
      <c r="F10" s="332">
        <v>30.9</v>
      </c>
      <c r="G10" s="359">
        <v>114.68</v>
      </c>
    </row>
    <row r="11" spans="1:7" s="142" customFormat="1" ht="14.25">
      <c r="A11" s="147"/>
      <c r="B11" s="155" t="s">
        <v>523</v>
      </c>
      <c r="C11" s="152">
        <v>83.8</v>
      </c>
      <c r="D11" s="152">
        <v>0</v>
      </c>
      <c r="E11" s="152">
        <v>0</v>
      </c>
      <c r="F11" s="152">
        <v>30.9</v>
      </c>
      <c r="G11" s="358">
        <v>114.69999999999999</v>
      </c>
    </row>
    <row r="12" spans="1:7" s="142" customFormat="1" ht="14.25">
      <c r="A12" s="147"/>
      <c r="B12" s="155" t="s">
        <v>524</v>
      </c>
      <c r="C12" s="152">
        <v>0</v>
      </c>
      <c r="D12" s="152">
        <v>0</v>
      </c>
      <c r="E12" s="152"/>
      <c r="G12" s="358">
        <v>0</v>
      </c>
    </row>
    <row r="13" spans="1:7" s="142" customFormat="1" ht="14.25">
      <c r="A13" s="147"/>
      <c r="B13" s="153" t="s">
        <v>525</v>
      </c>
      <c r="C13" s="332">
        <v>0</v>
      </c>
      <c r="D13" s="332">
        <v>474.9</v>
      </c>
      <c r="E13" s="332">
        <v>34.94</v>
      </c>
      <c r="F13" s="332">
        <v>2.12</v>
      </c>
      <c r="G13" s="359">
        <v>579.619</v>
      </c>
    </row>
    <row r="14" spans="1:7" s="142" customFormat="1" ht="14.25">
      <c r="A14" s="147"/>
      <c r="B14" s="345" t="s">
        <v>501</v>
      </c>
      <c r="C14" s="152"/>
      <c r="E14" s="152"/>
      <c r="F14" s="152"/>
      <c r="G14" s="358"/>
    </row>
    <row r="15" spans="1:7" s="142" customFormat="1" ht="14.25">
      <c r="A15" s="147"/>
      <c r="B15" s="155" t="s">
        <v>502</v>
      </c>
      <c r="C15" s="152">
        <v>0</v>
      </c>
      <c r="D15" s="152">
        <v>474.9</v>
      </c>
      <c r="E15" s="152">
        <v>34.94</v>
      </c>
      <c r="F15" s="152">
        <v>2.12</v>
      </c>
      <c r="G15" s="358">
        <v>460.764</v>
      </c>
    </row>
    <row r="16" spans="1:7" s="142" customFormat="1" ht="14.25">
      <c r="A16" s="147"/>
      <c r="B16" s="155" t="s">
        <v>526</v>
      </c>
      <c r="C16" s="152">
        <v>0</v>
      </c>
      <c r="D16" s="152">
        <v>213.95</v>
      </c>
      <c r="E16" s="152">
        <v>18.76</v>
      </c>
      <c r="F16" s="152">
        <v>5</v>
      </c>
      <c r="G16" s="358">
        <v>118.85499999999999</v>
      </c>
    </row>
    <row r="17" spans="1:7" s="142" customFormat="1" ht="14.25">
      <c r="A17" s="147"/>
      <c r="B17" s="345" t="s">
        <v>527</v>
      </c>
      <c r="C17" s="152"/>
      <c r="D17" s="152"/>
      <c r="E17" s="152"/>
      <c r="F17" s="152"/>
      <c r="G17" s="358"/>
    </row>
    <row r="18" spans="1:7" s="142" customFormat="1" ht="14.25">
      <c r="A18" s="147"/>
      <c r="B18" s="345" t="s">
        <v>528</v>
      </c>
      <c r="C18" s="152"/>
      <c r="D18" s="152">
        <v>27.524</v>
      </c>
      <c r="E18" s="152">
        <v>0.25</v>
      </c>
      <c r="F18" s="152">
        <v>0.53</v>
      </c>
      <c r="G18" s="358">
        <v>0.53</v>
      </c>
    </row>
    <row r="19" spans="1:7" s="142" customFormat="1" ht="14.25">
      <c r="A19" s="147"/>
      <c r="B19" s="153" t="s">
        <v>529</v>
      </c>
      <c r="C19" s="152"/>
      <c r="D19" s="152"/>
      <c r="E19" s="152"/>
      <c r="F19" s="152"/>
      <c r="G19" s="358"/>
    </row>
    <row r="20" spans="1:7" s="142" customFormat="1" ht="14.25">
      <c r="A20" s="147"/>
      <c r="B20" s="153" t="s">
        <v>530</v>
      </c>
      <c r="C20" s="152"/>
      <c r="D20" s="152"/>
      <c r="E20" s="152"/>
      <c r="F20" s="152"/>
      <c r="G20" s="358"/>
    </row>
    <row r="21" spans="1:7" s="142" customFormat="1" ht="14.25">
      <c r="A21" s="147"/>
      <c r="B21" s="155" t="s">
        <v>531</v>
      </c>
      <c r="C21" s="152"/>
      <c r="D21" s="152"/>
      <c r="E21" s="152"/>
      <c r="F21" s="152"/>
      <c r="G21" s="358"/>
    </row>
    <row r="22" spans="1:7" s="142" customFormat="1" ht="14.25">
      <c r="A22" s="147"/>
      <c r="B22" s="155" t="s">
        <v>532</v>
      </c>
      <c r="C22" s="152">
        <v>23.945999999999998</v>
      </c>
      <c r="D22" s="152">
        <v>18.844</v>
      </c>
      <c r="E22" s="152"/>
      <c r="F22" s="152"/>
      <c r="G22" s="358">
        <v>23.945999999999998</v>
      </c>
    </row>
    <row r="23" spans="1:7" s="354" customFormat="1" ht="14.25">
      <c r="A23" s="330"/>
      <c r="B23" s="331" t="s">
        <v>533</v>
      </c>
      <c r="C23" s="332"/>
      <c r="D23" s="332"/>
      <c r="E23" s="332"/>
      <c r="F23" s="332">
        <v>935.444</v>
      </c>
      <c r="G23" s="359">
        <v>718.245</v>
      </c>
    </row>
    <row r="24" spans="1:7" s="142" customFormat="1" ht="14.25">
      <c r="A24" s="147"/>
      <c r="B24" s="344" t="s">
        <v>534</v>
      </c>
      <c r="C24" s="324"/>
      <c r="D24" s="324"/>
      <c r="E24" s="324"/>
      <c r="F24" s="324"/>
      <c r="G24" s="357"/>
    </row>
    <row r="25" spans="2:7" ht="14.25">
      <c r="B25" s="153" t="s">
        <v>535</v>
      </c>
      <c r="C25" s="152"/>
      <c r="D25" s="152">
        <v>265.93</v>
      </c>
      <c r="E25" s="152">
        <v>33.75</v>
      </c>
      <c r="F25" s="152"/>
      <c r="G25" s="358">
        <v>0</v>
      </c>
    </row>
    <row r="26" spans="2:7" ht="14.25">
      <c r="B26" s="153" t="s">
        <v>536</v>
      </c>
      <c r="C26" s="152"/>
      <c r="D26" s="152"/>
      <c r="F26" s="152"/>
      <c r="G26" s="358"/>
    </row>
    <row r="27" spans="2:7" ht="14.25">
      <c r="B27" s="153" t="s">
        <v>537</v>
      </c>
      <c r="C27" s="152"/>
      <c r="D27" s="332">
        <v>177.99806404999998</v>
      </c>
      <c r="E27" s="332">
        <v>73.3624952</v>
      </c>
      <c r="F27" s="332">
        <v>372.48518695000007</v>
      </c>
      <c r="G27" s="359">
        <v>424.16671779250004</v>
      </c>
    </row>
    <row r="28" spans="2:7" ht="14.25">
      <c r="B28" s="155" t="s">
        <v>538</v>
      </c>
      <c r="C28" s="152"/>
      <c r="D28" s="152"/>
      <c r="E28" s="152"/>
      <c r="F28" s="152"/>
      <c r="G28" s="358"/>
    </row>
    <row r="29" spans="2:7" ht="22.5">
      <c r="B29" s="156" t="s">
        <v>539</v>
      </c>
      <c r="C29" s="152"/>
      <c r="D29" s="152">
        <v>32.5</v>
      </c>
      <c r="E29" s="152"/>
      <c r="F29" s="152"/>
      <c r="G29" s="358">
        <v>4.875</v>
      </c>
    </row>
    <row r="30" spans="2:7" ht="33.75">
      <c r="B30" s="156" t="s">
        <v>540</v>
      </c>
      <c r="C30" s="152"/>
      <c r="D30" s="152">
        <v>109.34997723</v>
      </c>
      <c r="E30" s="152">
        <v>72.10730958999999</v>
      </c>
      <c r="F30" s="152">
        <v>317.44033325</v>
      </c>
      <c r="G30" s="358">
        <v>360.5529266725</v>
      </c>
    </row>
    <row r="31" spans="2:7" ht="22.5">
      <c r="B31" s="156" t="s">
        <v>751</v>
      </c>
      <c r="C31" s="152"/>
      <c r="D31" s="152"/>
      <c r="E31" s="152"/>
      <c r="F31" s="152"/>
      <c r="G31" s="358"/>
    </row>
    <row r="32" spans="2:7" ht="14.25">
      <c r="B32" s="155" t="s">
        <v>541</v>
      </c>
      <c r="C32" s="152"/>
      <c r="D32" s="152"/>
      <c r="E32" s="152"/>
      <c r="F32" s="152"/>
      <c r="G32" s="358"/>
    </row>
    <row r="33" spans="2:7" ht="22.5">
      <c r="B33" s="361" t="s">
        <v>751</v>
      </c>
      <c r="C33" s="152"/>
      <c r="D33" s="152">
        <v>0.9280868200000003</v>
      </c>
      <c r="E33" s="152">
        <v>0.8551856100000002</v>
      </c>
      <c r="F33" s="152">
        <v>33.75485370000005</v>
      </c>
      <c r="G33" s="358">
        <v>22.832291120000033</v>
      </c>
    </row>
    <row r="34" spans="2:7" ht="22.5">
      <c r="B34" s="156" t="s">
        <v>542</v>
      </c>
      <c r="C34" s="152"/>
      <c r="D34" s="152">
        <v>35.22</v>
      </c>
      <c r="E34" s="152">
        <v>0.4</v>
      </c>
      <c r="F34" s="152">
        <v>21.29</v>
      </c>
      <c r="G34" s="358">
        <v>35.906499999999994</v>
      </c>
    </row>
    <row r="35" spans="2:7" ht="14.25">
      <c r="B35" s="153" t="s">
        <v>543</v>
      </c>
      <c r="C35" s="332"/>
      <c r="D35" s="332"/>
      <c r="E35" s="332"/>
      <c r="F35" s="332"/>
      <c r="G35" s="359"/>
    </row>
    <row r="36" spans="2:7" ht="14.25">
      <c r="B36" s="153" t="s">
        <v>544</v>
      </c>
      <c r="C36" s="152"/>
      <c r="D36" s="152"/>
      <c r="E36" s="152"/>
      <c r="F36" s="152"/>
      <c r="G36" s="358"/>
    </row>
    <row r="37" spans="1:7" s="142" customFormat="1" ht="14.25">
      <c r="A37" s="147"/>
      <c r="B37" s="155" t="s">
        <v>545</v>
      </c>
      <c r="C37" s="351"/>
      <c r="D37" s="351"/>
      <c r="E37" s="351"/>
      <c r="F37" s="351"/>
      <c r="G37" s="360"/>
    </row>
    <row r="38" spans="2:7" ht="22.5">
      <c r="B38" s="156" t="s">
        <v>546</v>
      </c>
      <c r="G38" s="127"/>
    </row>
    <row r="39" spans="2:7" ht="14.25">
      <c r="B39" s="155" t="s">
        <v>547</v>
      </c>
      <c r="G39" s="127"/>
    </row>
    <row r="40" spans="2:7" ht="14.25">
      <c r="B40" s="155" t="s">
        <v>548</v>
      </c>
      <c r="G40" s="127"/>
    </row>
    <row r="41" spans="2:7" ht="14.25">
      <c r="B41" s="155" t="s">
        <v>752</v>
      </c>
      <c r="D41" s="329">
        <v>137.11825379999988</v>
      </c>
      <c r="G41" s="554">
        <v>18.178253799999876</v>
      </c>
    </row>
    <row r="42" spans="1:7" s="142" customFormat="1" ht="14.25">
      <c r="A42" s="147"/>
      <c r="B42" s="331" t="s">
        <v>549</v>
      </c>
      <c r="C42" s="19"/>
      <c r="D42" s="19"/>
      <c r="E42" s="19"/>
      <c r="F42" s="329">
        <v>935.4439999999997</v>
      </c>
      <c r="G42" s="554">
        <v>442.3449715924999</v>
      </c>
    </row>
    <row r="43" spans="2:7" ht="14.25">
      <c r="B43" s="348" t="s">
        <v>383</v>
      </c>
      <c r="C43" s="347"/>
      <c r="D43" s="347"/>
      <c r="E43" s="347"/>
      <c r="F43" s="347"/>
      <c r="G43" s="555">
        <v>1.6237214077832145</v>
      </c>
    </row>
    <row r="45" ht="22.5">
      <c r="B45" s="340" t="s">
        <v>753</v>
      </c>
    </row>
  </sheetData>
  <sheetProtection formatCells="0" formatColumns="0" formatRows="0" insertColumns="0" insertRows="0" insertHyperlinks="0" deleteColumns="0" deleteRows="0" sort="0" autoFilter="0" pivotTables="0"/>
  <mergeCells count="2">
    <mergeCell ref="B2:G2"/>
    <mergeCell ref="C7:F7"/>
  </mergeCells>
  <hyperlinks>
    <hyperlink ref="B2" location="Contents!A1" display="Back to index page"/>
  </hyperlinks>
  <printOptions/>
  <pageMargins left="0.2362204724409449" right="0.2362204724409449" top="0.7480314960629921" bottom="0.7480314960629921" header="0.31496062992125984" footer="0.31496062992125984"/>
  <pageSetup fitToHeight="1" fitToWidth="1" horizontalDpi="600" verticalDpi="600" orientation="landscape" paperSize="9" scale="9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12"/>
  <sheetViews>
    <sheetView workbookViewId="0" topLeftCell="A1">
      <selection activeCell="P47" sqref="P47"/>
    </sheetView>
  </sheetViews>
  <sheetFormatPr defaultColWidth="10.00390625" defaultRowHeight="14.25"/>
  <cols>
    <col min="1" max="1" width="1.4921875" style="398" customWidth="1"/>
    <col min="2" max="2" width="22.375" style="398" customWidth="1"/>
    <col min="3" max="3" width="7.75390625" style="398" customWidth="1"/>
    <col min="4" max="4" width="3.125" style="398" customWidth="1"/>
    <col min="5" max="6" width="7.75390625" style="398" customWidth="1"/>
    <col min="7" max="8" width="7.75390625" style="399" customWidth="1"/>
    <col min="9" max="9" width="7.75390625" style="398" customWidth="1"/>
    <col min="10" max="10" width="3.125" style="398" customWidth="1"/>
    <col min="11" max="14" width="7.75390625" style="398" customWidth="1"/>
    <col min="15" max="15" width="8.125" style="398" customWidth="1"/>
    <col min="16" max="16" width="40.125" style="398" bestFit="1" customWidth="1"/>
    <col min="17" max="17" width="19.75390625" style="398" bestFit="1" customWidth="1"/>
    <col min="18" max="18" width="9.125" style="398" bestFit="1" customWidth="1"/>
    <col min="19" max="19" width="6.125" style="398" bestFit="1" customWidth="1"/>
    <col min="20" max="20" width="9.625" style="398" bestFit="1" customWidth="1"/>
    <col min="21" max="16384" width="10.00390625" style="398" customWidth="1"/>
  </cols>
  <sheetData>
    <row r="1" ht="5.25" customHeight="1"/>
    <row r="2" spans="2:8" ht="12.75">
      <c r="B2" s="609" t="s">
        <v>317</v>
      </c>
      <c r="C2" s="609"/>
      <c r="D2" s="609"/>
      <c r="E2" s="609"/>
      <c r="F2" s="609"/>
      <c r="G2" s="609"/>
      <c r="H2" s="609"/>
    </row>
    <row r="4" spans="2:14" ht="15.75">
      <c r="B4" s="385" t="s">
        <v>666</v>
      </c>
      <c r="G4" s="398"/>
      <c r="I4" s="399"/>
      <c r="N4" s="399"/>
    </row>
    <row r="5" spans="7:14" ht="14.25">
      <c r="G5" s="398"/>
      <c r="I5" s="399"/>
      <c r="N5" s="399"/>
    </row>
    <row r="6" spans="2:14" s="400" customFormat="1" ht="14.25">
      <c r="B6" s="401" t="s">
        <v>556</v>
      </c>
      <c r="C6" s="401"/>
      <c r="D6" s="401"/>
      <c r="E6" s="401"/>
      <c r="F6" s="401"/>
      <c r="G6" s="401"/>
      <c r="H6" s="401"/>
      <c r="I6" s="401"/>
      <c r="J6" s="401"/>
      <c r="K6" s="401"/>
      <c r="L6" s="401"/>
      <c r="M6" s="401"/>
      <c r="N6" s="401"/>
    </row>
    <row r="7" spans="2:15" s="402" customFormat="1" ht="14.25">
      <c r="B7" s="603" t="s">
        <v>306</v>
      </c>
      <c r="C7" s="605">
        <v>2016</v>
      </c>
      <c r="D7" s="605"/>
      <c r="E7" s="605"/>
      <c r="F7" s="605"/>
      <c r="G7" s="605"/>
      <c r="H7" s="605"/>
      <c r="I7" s="606">
        <v>2015</v>
      </c>
      <c r="J7" s="605"/>
      <c r="K7" s="605"/>
      <c r="L7" s="605"/>
      <c r="M7" s="605"/>
      <c r="N7" s="605"/>
      <c r="O7" s="403"/>
    </row>
    <row r="8" spans="2:15" s="402" customFormat="1" ht="14.25">
      <c r="B8" s="604"/>
      <c r="C8" s="605" t="s">
        <v>296</v>
      </c>
      <c r="D8" s="605"/>
      <c r="E8" s="605"/>
      <c r="F8" s="605"/>
      <c r="G8" s="605"/>
      <c r="H8" s="605"/>
      <c r="I8" s="607" t="s">
        <v>296</v>
      </c>
      <c r="J8" s="608"/>
      <c r="K8" s="608"/>
      <c r="L8" s="608"/>
      <c r="M8" s="608"/>
      <c r="N8" s="608"/>
      <c r="O8" s="403"/>
    </row>
    <row r="9" spans="2:15" s="402" customFormat="1" ht="22.5">
      <c r="B9" s="604"/>
      <c r="C9" s="404" t="s">
        <v>350</v>
      </c>
      <c r="D9" s="404"/>
      <c r="E9" s="404" t="s">
        <v>298</v>
      </c>
      <c r="F9" s="404" t="s">
        <v>299</v>
      </c>
      <c r="G9" s="404" t="s">
        <v>300</v>
      </c>
      <c r="H9" s="404" t="s">
        <v>297</v>
      </c>
      <c r="I9" s="405" t="s">
        <v>350</v>
      </c>
      <c r="J9" s="404"/>
      <c r="K9" s="404" t="s">
        <v>298</v>
      </c>
      <c r="L9" s="404" t="s">
        <v>299</v>
      </c>
      <c r="M9" s="404" t="s">
        <v>300</v>
      </c>
      <c r="N9" s="404" t="s">
        <v>297</v>
      </c>
      <c r="O9" s="406"/>
    </row>
    <row r="10" spans="2:15" s="402" customFormat="1" ht="14.25">
      <c r="B10" s="407" t="s">
        <v>302</v>
      </c>
      <c r="C10" s="408">
        <v>11.54247375</v>
      </c>
      <c r="D10" s="409"/>
      <c r="E10" s="410"/>
      <c r="F10" s="411"/>
      <c r="G10" s="410"/>
      <c r="H10" s="412">
        <v>0</v>
      </c>
      <c r="I10" s="413">
        <v>4.998</v>
      </c>
      <c r="J10" s="409"/>
      <c r="K10" s="410"/>
      <c r="L10" s="411"/>
      <c r="M10" s="410"/>
      <c r="N10" s="412">
        <v>0</v>
      </c>
      <c r="O10" s="414"/>
    </row>
    <row r="11" spans="2:15" s="402" customFormat="1" ht="14.25">
      <c r="B11" s="415" t="s">
        <v>295</v>
      </c>
      <c r="C11" s="416">
        <f>'19'!D11-C10</f>
        <v>113.58252625</v>
      </c>
      <c r="D11" s="417"/>
      <c r="E11" s="418"/>
      <c r="F11" s="419"/>
      <c r="G11" s="418"/>
      <c r="H11" s="420">
        <v>0</v>
      </c>
      <c r="I11" s="421">
        <f>'19'!E11-I10</f>
        <v>86.795</v>
      </c>
      <c r="J11" s="417"/>
      <c r="K11" s="418"/>
      <c r="L11" s="419"/>
      <c r="M11" s="418"/>
      <c r="N11" s="420">
        <v>0</v>
      </c>
      <c r="O11" s="422"/>
    </row>
    <row r="12" spans="2:15" s="402" customFormat="1" ht="14.25">
      <c r="B12" s="423" t="s">
        <v>694</v>
      </c>
      <c r="C12" s="424">
        <v>8.350432484363548</v>
      </c>
      <c r="D12" s="425">
        <v>8.350432484363548</v>
      </c>
      <c r="E12" s="426">
        <v>78</v>
      </c>
      <c r="F12" s="427">
        <v>3</v>
      </c>
      <c r="G12" s="426">
        <v>18</v>
      </c>
      <c r="H12" s="422">
        <v>0</v>
      </c>
      <c r="I12" s="428">
        <v>8.825051237</v>
      </c>
      <c r="J12" s="425">
        <v>8.825051237</v>
      </c>
      <c r="K12" s="429">
        <v>79</v>
      </c>
      <c r="L12" s="430">
        <v>45</v>
      </c>
      <c r="M12" s="429">
        <v>11</v>
      </c>
      <c r="N12" s="422">
        <v>0</v>
      </c>
      <c r="O12" s="422"/>
    </row>
    <row r="13" spans="2:15" s="402" customFormat="1" ht="14.25">
      <c r="B13" s="423" t="s">
        <v>233</v>
      </c>
      <c r="C13" s="424">
        <v>43.541199330041366</v>
      </c>
      <c r="D13" s="425">
        <v>43.541199330041366</v>
      </c>
      <c r="E13" s="426">
        <v>85</v>
      </c>
      <c r="F13" s="427">
        <v>2</v>
      </c>
      <c r="G13" s="426">
        <v>29</v>
      </c>
      <c r="H13" s="422">
        <v>0</v>
      </c>
      <c r="I13" s="428">
        <v>36.905040205042006</v>
      </c>
      <c r="J13" s="425">
        <v>36.905040205042006</v>
      </c>
      <c r="K13" s="429">
        <v>85</v>
      </c>
      <c r="L13" s="430">
        <v>45</v>
      </c>
      <c r="M13" s="429">
        <v>9</v>
      </c>
      <c r="N13" s="422">
        <v>0</v>
      </c>
      <c r="O13" s="422"/>
    </row>
    <row r="14" spans="2:15" s="402" customFormat="1" ht="14.25">
      <c r="B14" s="423" t="s">
        <v>696</v>
      </c>
      <c r="C14" s="424">
        <v>7.71440169</v>
      </c>
      <c r="D14" s="425">
        <v>7.71440169</v>
      </c>
      <c r="E14" s="426">
        <v>88</v>
      </c>
      <c r="F14" s="427">
        <v>6</v>
      </c>
      <c r="G14" s="426">
        <v>40</v>
      </c>
      <c r="H14" s="422">
        <v>0</v>
      </c>
      <c r="I14" s="428">
        <v>3.8959344099999993</v>
      </c>
      <c r="J14" s="425">
        <v>3.8959344099999993</v>
      </c>
      <c r="K14" s="429">
        <v>79</v>
      </c>
      <c r="L14" s="430">
        <v>45</v>
      </c>
      <c r="M14" s="429">
        <v>1</v>
      </c>
      <c r="N14" s="422">
        <v>0</v>
      </c>
      <c r="O14" s="422"/>
    </row>
    <row r="15" spans="2:15" s="402" customFormat="1" ht="14.25">
      <c r="B15" s="423" t="s">
        <v>697</v>
      </c>
      <c r="C15" s="424">
        <v>9.06863363</v>
      </c>
      <c r="D15" s="425">
        <v>9.06863363</v>
      </c>
      <c r="E15" s="426">
        <v>94</v>
      </c>
      <c r="F15" s="427">
        <v>0</v>
      </c>
      <c r="G15" s="426">
        <v>40</v>
      </c>
      <c r="H15" s="422">
        <v>0</v>
      </c>
      <c r="I15" s="428">
        <v>4.562348450000001</v>
      </c>
      <c r="J15" s="425">
        <v>4.562348450000001</v>
      </c>
      <c r="K15" s="429">
        <v>88</v>
      </c>
      <c r="L15" s="430">
        <v>45</v>
      </c>
      <c r="M15" s="429">
        <v>0</v>
      </c>
      <c r="N15" s="422">
        <v>0</v>
      </c>
      <c r="O15" s="422"/>
    </row>
    <row r="16" spans="2:15" s="402" customFormat="1" ht="14.25">
      <c r="B16" s="423" t="s">
        <v>698</v>
      </c>
      <c r="C16" s="424">
        <v>11.70969719726694</v>
      </c>
      <c r="D16" s="425">
        <v>11.70969719726694</v>
      </c>
      <c r="E16" s="426">
        <v>79</v>
      </c>
      <c r="F16" s="427">
        <v>2</v>
      </c>
      <c r="G16" s="426">
        <v>11</v>
      </c>
      <c r="H16" s="422">
        <v>0</v>
      </c>
      <c r="I16" s="428">
        <v>6.607822234634629</v>
      </c>
      <c r="J16" s="425">
        <v>6.607822234634629</v>
      </c>
      <c r="K16" s="429">
        <v>75</v>
      </c>
      <c r="L16" s="430">
        <v>45</v>
      </c>
      <c r="M16" s="429">
        <v>2</v>
      </c>
      <c r="N16" s="422">
        <v>0</v>
      </c>
      <c r="O16" s="422"/>
    </row>
    <row r="17" spans="2:15" s="402" customFormat="1" ht="14.25">
      <c r="B17" s="423" t="s">
        <v>699</v>
      </c>
      <c r="C17" s="424">
        <v>14.724914096426373</v>
      </c>
      <c r="D17" s="425">
        <v>14.724914096426373</v>
      </c>
      <c r="E17" s="426">
        <v>77</v>
      </c>
      <c r="F17" s="427">
        <v>1</v>
      </c>
      <c r="G17" s="426">
        <v>9</v>
      </c>
      <c r="H17" s="422">
        <v>0</v>
      </c>
      <c r="I17" s="428">
        <v>16.5388011636189</v>
      </c>
      <c r="J17" s="425">
        <v>16.5388011636189</v>
      </c>
      <c r="K17" s="429">
        <v>81</v>
      </c>
      <c r="L17" s="430">
        <v>45</v>
      </c>
      <c r="M17" s="429">
        <v>2</v>
      </c>
      <c r="N17" s="422">
        <v>0</v>
      </c>
      <c r="O17" s="422"/>
    </row>
    <row r="18" spans="2:15" s="402" customFormat="1" ht="14.25">
      <c r="B18" s="423" t="s">
        <v>700</v>
      </c>
      <c r="C18" s="424">
        <v>12.848224552706423</v>
      </c>
      <c r="D18" s="425">
        <v>12.848224552706423</v>
      </c>
      <c r="E18" s="426">
        <v>68</v>
      </c>
      <c r="F18" s="427">
        <v>0</v>
      </c>
      <c r="G18" s="426">
        <v>9</v>
      </c>
      <c r="H18" s="422">
        <v>0</v>
      </c>
      <c r="I18" s="428">
        <v>14.786310320190422</v>
      </c>
      <c r="J18" s="425">
        <v>14.786310320190422</v>
      </c>
      <c r="K18" s="429">
        <v>67</v>
      </c>
      <c r="L18" s="430">
        <v>45</v>
      </c>
      <c r="M18" s="429">
        <v>1</v>
      </c>
      <c r="N18" s="422">
        <v>0</v>
      </c>
      <c r="O18" s="422"/>
    </row>
    <row r="19" spans="2:15" s="402" customFormat="1" ht="14.25">
      <c r="B19" s="423" t="s">
        <v>701</v>
      </c>
      <c r="C19" s="424">
        <v>6.986814166414871</v>
      </c>
      <c r="D19" s="425">
        <v>6.986814166414871</v>
      </c>
      <c r="E19" s="426">
        <v>84</v>
      </c>
      <c r="F19" s="427">
        <v>1</v>
      </c>
      <c r="G19" s="426">
        <v>17</v>
      </c>
      <c r="H19" s="422">
        <v>0</v>
      </c>
      <c r="I19" s="428">
        <v>2.48951729126121</v>
      </c>
      <c r="J19" s="425">
        <v>2.48951729126121</v>
      </c>
      <c r="K19" s="429">
        <v>96</v>
      </c>
      <c r="L19" s="430">
        <v>45</v>
      </c>
      <c r="M19" s="429">
        <v>44</v>
      </c>
      <c r="N19" s="422">
        <v>0</v>
      </c>
      <c r="O19" s="422"/>
    </row>
    <row r="20" spans="2:15" s="402" customFormat="1" ht="14.25">
      <c r="B20" s="423" t="s">
        <v>702</v>
      </c>
      <c r="C20" s="424">
        <v>9.613144957900747</v>
      </c>
      <c r="D20" s="425">
        <v>9.613144957900747</v>
      </c>
      <c r="E20" s="426">
        <v>80</v>
      </c>
      <c r="F20" s="427">
        <v>1</v>
      </c>
      <c r="G20" s="426">
        <v>21</v>
      </c>
      <c r="H20" s="422">
        <v>0</v>
      </c>
      <c r="I20" s="428">
        <v>4.77658491120647</v>
      </c>
      <c r="J20" s="425">
        <v>4.77658491120647</v>
      </c>
      <c r="K20" s="429">
        <v>82</v>
      </c>
      <c r="L20" s="430">
        <v>45</v>
      </c>
      <c r="M20" s="429">
        <v>1</v>
      </c>
      <c r="N20" s="422">
        <v>0</v>
      </c>
      <c r="O20" s="422"/>
    </row>
    <row r="21" spans="2:15" s="402" customFormat="1" ht="14.25">
      <c r="B21" s="423" t="s">
        <v>703</v>
      </c>
      <c r="C21" s="424">
        <v>149.14562078937922</v>
      </c>
      <c r="D21" s="425">
        <v>149.14562078937922</v>
      </c>
      <c r="E21" s="426">
        <v>88</v>
      </c>
      <c r="F21" s="427">
        <v>2</v>
      </c>
      <c r="G21" s="426">
        <v>32</v>
      </c>
      <c r="H21" s="422">
        <v>0</v>
      </c>
      <c r="I21" s="428">
        <v>106.82499444647074</v>
      </c>
      <c r="J21" s="425">
        <v>106.82499444647074</v>
      </c>
      <c r="K21" s="429">
        <v>81</v>
      </c>
      <c r="L21" s="430">
        <v>45</v>
      </c>
      <c r="M21" s="429">
        <v>1</v>
      </c>
      <c r="N21" s="422">
        <v>0</v>
      </c>
      <c r="O21" s="422"/>
    </row>
    <row r="22" spans="2:15" s="402" customFormat="1" ht="14.25">
      <c r="B22" s="423" t="s">
        <v>704</v>
      </c>
      <c r="C22" s="424">
        <v>12.454868649513644</v>
      </c>
      <c r="D22" s="425">
        <v>12.454868649513644</v>
      </c>
      <c r="E22" s="426">
        <v>76</v>
      </c>
      <c r="F22" s="427">
        <v>1</v>
      </c>
      <c r="G22" s="426">
        <v>10</v>
      </c>
      <c r="H22" s="422">
        <v>0</v>
      </c>
      <c r="I22" s="428">
        <v>2.47249015890101</v>
      </c>
      <c r="J22" s="425">
        <v>2.47249015890101</v>
      </c>
      <c r="K22" s="429">
        <v>75</v>
      </c>
      <c r="L22" s="430">
        <v>45</v>
      </c>
      <c r="M22" s="429">
        <v>4</v>
      </c>
      <c r="N22" s="422">
        <v>0</v>
      </c>
      <c r="O22" s="422"/>
    </row>
    <row r="23" spans="2:15" s="402" customFormat="1" ht="14.25">
      <c r="B23" s="423" t="s">
        <v>705</v>
      </c>
      <c r="C23" s="424">
        <v>11.955172466404559</v>
      </c>
      <c r="D23" s="425">
        <v>11.955172466404559</v>
      </c>
      <c r="E23" s="426">
        <v>75</v>
      </c>
      <c r="F23" s="427">
        <v>0</v>
      </c>
      <c r="G23" s="426">
        <v>9</v>
      </c>
      <c r="H23" s="422">
        <v>0</v>
      </c>
      <c r="I23" s="428">
        <v>11.351443221333835</v>
      </c>
      <c r="J23" s="425">
        <v>11.351443221333835</v>
      </c>
      <c r="K23" s="429">
        <v>88</v>
      </c>
      <c r="L23" s="430">
        <v>45</v>
      </c>
      <c r="M23" s="429">
        <v>9</v>
      </c>
      <c r="N23" s="422">
        <v>0</v>
      </c>
      <c r="O23" s="422"/>
    </row>
    <row r="24" spans="2:15" s="402" customFormat="1" ht="14.25">
      <c r="B24" s="423" t="s">
        <v>707</v>
      </c>
      <c r="C24" s="424">
        <v>1.2714131953330199</v>
      </c>
      <c r="D24" s="425">
        <v>1.2714131953330199</v>
      </c>
      <c r="E24" s="426">
        <v>77</v>
      </c>
      <c r="F24" s="427">
        <v>0</v>
      </c>
      <c r="G24" s="426">
        <v>6</v>
      </c>
      <c r="H24" s="422">
        <v>0</v>
      </c>
      <c r="I24" s="428">
        <v>1.6169003899999999</v>
      </c>
      <c r="J24" s="425">
        <v>1.6169003899999999</v>
      </c>
      <c r="K24" s="429">
        <v>88</v>
      </c>
      <c r="L24" s="430">
        <v>45</v>
      </c>
      <c r="M24" s="429">
        <v>1</v>
      </c>
      <c r="N24" s="422">
        <v>0</v>
      </c>
      <c r="O24" s="422"/>
    </row>
    <row r="25" spans="2:15" s="402" customFormat="1" ht="14.25">
      <c r="B25" s="423" t="s">
        <v>708</v>
      </c>
      <c r="C25" s="424">
        <v>5.255320043679941</v>
      </c>
      <c r="D25" s="425">
        <v>5.255320043679941</v>
      </c>
      <c r="E25" s="426">
        <v>81</v>
      </c>
      <c r="F25" s="427">
        <v>2</v>
      </c>
      <c r="G25" s="426">
        <v>25</v>
      </c>
      <c r="H25" s="422">
        <v>0</v>
      </c>
      <c r="I25" s="428">
        <v>5.039472639999999</v>
      </c>
      <c r="J25" s="425">
        <v>5.039472639999999</v>
      </c>
      <c r="K25" s="429">
        <v>69</v>
      </c>
      <c r="L25" s="430">
        <v>45</v>
      </c>
      <c r="M25" s="429">
        <v>1</v>
      </c>
      <c r="N25" s="422">
        <v>0</v>
      </c>
      <c r="O25" s="422"/>
    </row>
    <row r="26" spans="2:15" s="402" customFormat="1" ht="14.25">
      <c r="B26" s="423" t="s">
        <v>709</v>
      </c>
      <c r="C26" s="424">
        <v>29.1651429240739</v>
      </c>
      <c r="D26" s="425">
        <v>29.1651429240739</v>
      </c>
      <c r="E26" s="426">
        <v>86</v>
      </c>
      <c r="F26" s="427">
        <v>1</v>
      </c>
      <c r="G26" s="426">
        <v>23</v>
      </c>
      <c r="H26" s="422">
        <v>0</v>
      </c>
      <c r="I26" s="428">
        <v>24.602186496596076</v>
      </c>
      <c r="J26" s="425">
        <v>24.602186496596076</v>
      </c>
      <c r="K26" s="429">
        <v>80</v>
      </c>
      <c r="L26" s="430">
        <v>45</v>
      </c>
      <c r="M26" s="429">
        <v>2</v>
      </c>
      <c r="N26" s="422">
        <v>0</v>
      </c>
      <c r="O26" s="422"/>
    </row>
    <row r="27" spans="2:15" s="402" customFormat="1" ht="14.25">
      <c r="B27" s="423" t="s">
        <v>710</v>
      </c>
      <c r="C27" s="424">
        <v>15.202906054703943</v>
      </c>
      <c r="D27" s="425">
        <v>15.202906054703943</v>
      </c>
      <c r="E27" s="426">
        <v>77</v>
      </c>
      <c r="F27" s="427">
        <v>1</v>
      </c>
      <c r="G27" s="426">
        <v>14</v>
      </c>
      <c r="H27" s="422">
        <v>0</v>
      </c>
      <c r="I27" s="428">
        <v>21.98703307505962</v>
      </c>
      <c r="J27" s="425">
        <v>21.98703307505962</v>
      </c>
      <c r="K27" s="429">
        <v>82</v>
      </c>
      <c r="L27" s="430">
        <v>45</v>
      </c>
      <c r="M27" s="429">
        <v>3</v>
      </c>
      <c r="N27" s="422">
        <v>0</v>
      </c>
      <c r="O27" s="422"/>
    </row>
    <row r="28" spans="2:15" s="402" customFormat="1" ht="14.25">
      <c r="B28" s="423" t="s">
        <v>711</v>
      </c>
      <c r="C28" s="424">
        <v>68.985</v>
      </c>
      <c r="D28" s="425">
        <v>68.985</v>
      </c>
      <c r="E28" s="426">
        <v>92</v>
      </c>
      <c r="F28" s="427">
        <v>1</v>
      </c>
      <c r="G28" s="426">
        <v>38</v>
      </c>
      <c r="H28" s="422">
        <v>0</v>
      </c>
      <c r="I28" s="424">
        <v>48.822</v>
      </c>
      <c r="J28" s="425">
        <v>48.822</v>
      </c>
      <c r="K28" s="429">
        <v>93</v>
      </c>
      <c r="L28" s="430">
        <v>45</v>
      </c>
      <c r="M28" s="429">
        <v>1</v>
      </c>
      <c r="N28" s="422">
        <v>0</v>
      </c>
      <c r="O28" s="422"/>
    </row>
    <row r="29" spans="2:15" s="400" customFormat="1" ht="14.25">
      <c r="B29" s="431" t="s">
        <v>303</v>
      </c>
      <c r="C29" s="432">
        <f>SUM(C10:C28)</f>
        <v>543.1179062282084</v>
      </c>
      <c r="D29" s="433"/>
      <c r="E29" s="434">
        <v>73</v>
      </c>
      <c r="F29" s="435">
        <v>1.26</v>
      </c>
      <c r="G29" s="434">
        <v>18</v>
      </c>
      <c r="H29" s="436">
        <v>0</v>
      </c>
      <c r="I29" s="432">
        <f>SUM(I10:I28)</f>
        <v>413.8969306513149</v>
      </c>
      <c r="J29" s="433"/>
      <c r="K29" s="434">
        <v>77</v>
      </c>
      <c r="L29" s="435">
        <v>43</v>
      </c>
      <c r="M29" s="434">
        <v>5</v>
      </c>
      <c r="N29" s="436">
        <v>0</v>
      </c>
      <c r="O29" s="437"/>
    </row>
    <row r="30" spans="2:15" s="402" customFormat="1" ht="14.25">
      <c r="B30" s="438" t="s">
        <v>304</v>
      </c>
      <c r="C30" s="424">
        <f>C29-C31</f>
        <v>417.9929062282084</v>
      </c>
      <c r="D30" s="439"/>
      <c r="E30" s="426">
        <v>73</v>
      </c>
      <c r="F30" s="427">
        <v>1.26</v>
      </c>
      <c r="G30" s="426">
        <v>18</v>
      </c>
      <c r="H30" s="422">
        <v>0</v>
      </c>
      <c r="I30" s="424">
        <f>I29-I31</f>
        <v>322.1039306513149</v>
      </c>
      <c r="J30" s="439"/>
      <c r="K30" s="426">
        <v>77</v>
      </c>
      <c r="L30" s="427">
        <v>1.1493622836781703</v>
      </c>
      <c r="M30" s="426">
        <v>5</v>
      </c>
      <c r="N30" s="440">
        <v>0</v>
      </c>
      <c r="O30" s="422"/>
    </row>
    <row r="31" spans="2:15" s="402" customFormat="1" ht="14.25">
      <c r="B31" s="438" t="s">
        <v>305</v>
      </c>
      <c r="C31" s="424">
        <f>SUM(C10:C11)</f>
        <v>125.125</v>
      </c>
      <c r="D31" s="439"/>
      <c r="E31" s="426">
        <v>48</v>
      </c>
      <c r="F31" s="427">
        <v>1.17</v>
      </c>
      <c r="G31" s="426">
        <v>27</v>
      </c>
      <c r="H31" s="440">
        <v>0</v>
      </c>
      <c r="I31" s="424">
        <f>SUM(I10:I11)</f>
        <v>91.793</v>
      </c>
      <c r="J31" s="439"/>
      <c r="K31" s="426">
        <v>17.310736817439235</v>
      </c>
      <c r="L31" s="427">
        <v>1.05</v>
      </c>
      <c r="M31" s="426">
        <v>27</v>
      </c>
      <c r="N31" s="440">
        <v>0</v>
      </c>
      <c r="O31" s="440"/>
    </row>
    <row r="32" spans="3:14" s="402" customFormat="1" ht="14.25">
      <c r="C32" s="441"/>
      <c r="H32" s="442"/>
      <c r="I32" s="442"/>
      <c r="N32" s="442"/>
    </row>
    <row r="33" spans="2:13" s="400" customFormat="1" ht="14.25">
      <c r="B33" s="401"/>
      <c r="C33" s="401"/>
      <c r="D33" s="401"/>
      <c r="E33" s="401"/>
      <c r="F33" s="401"/>
      <c r="G33" s="401"/>
      <c r="H33" s="401"/>
      <c r="I33" s="401"/>
      <c r="J33" s="401"/>
      <c r="K33" s="401"/>
      <c r="L33" s="401"/>
      <c r="M33" s="401"/>
    </row>
    <row r="34" spans="2:13" s="402" customFormat="1" ht="14.25">
      <c r="B34" s="603" t="s">
        <v>307</v>
      </c>
      <c r="C34" s="605">
        <v>2016</v>
      </c>
      <c r="D34" s="605"/>
      <c r="E34" s="605"/>
      <c r="F34" s="605"/>
      <c r="G34" s="605"/>
      <c r="H34" s="443"/>
      <c r="I34" s="606">
        <v>2015</v>
      </c>
      <c r="J34" s="605"/>
      <c r="K34" s="605"/>
      <c r="L34" s="605"/>
      <c r="M34" s="605"/>
    </row>
    <row r="35" spans="2:13" s="402" customFormat="1" ht="14.25">
      <c r="B35" s="604"/>
      <c r="C35" s="605" t="s">
        <v>296</v>
      </c>
      <c r="D35" s="605"/>
      <c r="E35" s="605"/>
      <c r="F35" s="605"/>
      <c r="G35" s="605"/>
      <c r="H35" s="443"/>
      <c r="I35" s="607" t="s">
        <v>296</v>
      </c>
      <c r="J35" s="608"/>
      <c r="K35" s="608"/>
      <c r="L35" s="608"/>
      <c r="M35" s="608"/>
    </row>
    <row r="36" spans="2:13" s="402" customFormat="1" ht="33.75">
      <c r="B36" s="604"/>
      <c r="C36" s="404" t="s">
        <v>350</v>
      </c>
      <c r="D36" s="404"/>
      <c r="E36" s="404" t="s">
        <v>298</v>
      </c>
      <c r="F36" s="404" t="s">
        <v>301</v>
      </c>
      <c r="G36" s="404" t="s">
        <v>309</v>
      </c>
      <c r="H36" s="404"/>
      <c r="I36" s="405" t="s">
        <v>350</v>
      </c>
      <c r="J36" s="404"/>
      <c r="K36" s="404" t="s">
        <v>298</v>
      </c>
      <c r="L36" s="404" t="s">
        <v>301</v>
      </c>
      <c r="M36" s="404" t="s">
        <v>309</v>
      </c>
    </row>
    <row r="37" spans="2:13" s="402" customFormat="1" ht="14.25">
      <c r="B37" s="407" t="s">
        <v>302</v>
      </c>
      <c r="C37" s="444">
        <v>0</v>
      </c>
      <c r="D37" s="409"/>
      <c r="E37" s="410"/>
      <c r="F37" s="410"/>
      <c r="G37" s="445"/>
      <c r="H37" s="445"/>
      <c r="I37" s="446">
        <v>0</v>
      </c>
      <c r="J37" s="409"/>
      <c r="K37" s="410"/>
      <c r="L37" s="410"/>
      <c r="M37" s="445"/>
    </row>
    <row r="38" spans="2:13" s="402" customFormat="1" ht="14.25">
      <c r="B38" s="423" t="s">
        <v>295</v>
      </c>
      <c r="C38" s="447">
        <f>14501.69/1000000</f>
        <v>0.014501690000000001</v>
      </c>
      <c r="D38" s="439"/>
      <c r="E38" s="426"/>
      <c r="F38" s="426"/>
      <c r="G38" s="448"/>
      <c r="H38" s="448"/>
      <c r="I38" s="449">
        <f>187619.266525236/1000000</f>
        <v>0.187619266525236</v>
      </c>
      <c r="J38" s="439"/>
      <c r="K38" s="426"/>
      <c r="L38" s="426"/>
      <c r="M38" s="448"/>
    </row>
    <row r="39" spans="2:13" s="402" customFormat="1" ht="14.25">
      <c r="B39" s="423" t="s">
        <v>694</v>
      </c>
      <c r="C39" s="447">
        <v>0.07813312000000001</v>
      </c>
      <c r="D39" s="439">
        <v>0.07813312000000001</v>
      </c>
      <c r="E39" s="426">
        <v>113</v>
      </c>
      <c r="F39" s="426"/>
      <c r="G39" s="448"/>
      <c r="H39" s="448"/>
      <c r="I39" s="449">
        <v>1.9402580170000003</v>
      </c>
      <c r="J39" s="439">
        <v>1.9402580170000003</v>
      </c>
      <c r="K39" s="426">
        <v>100</v>
      </c>
      <c r="L39" s="426"/>
      <c r="M39" s="448"/>
    </row>
    <row r="40" spans="2:13" s="402" customFormat="1" ht="14.25">
      <c r="B40" s="423" t="s">
        <v>233</v>
      </c>
      <c r="C40" s="450">
        <v>0.7797108199999999</v>
      </c>
      <c r="D40" s="425">
        <v>0.7797108199999999</v>
      </c>
      <c r="E40" s="451">
        <v>113</v>
      </c>
      <c r="F40" s="451"/>
      <c r="G40" s="452"/>
      <c r="H40" s="452"/>
      <c r="I40" s="453">
        <v>0.15095605</v>
      </c>
      <c r="J40" s="425">
        <v>0.15095605</v>
      </c>
      <c r="K40" s="451">
        <v>100</v>
      </c>
      <c r="L40" s="451"/>
      <c r="M40" s="452"/>
    </row>
    <row r="41" spans="2:13" s="402" customFormat="1" ht="14.25">
      <c r="B41" s="423" t="s">
        <v>696</v>
      </c>
      <c r="C41" s="450"/>
      <c r="D41" s="425"/>
      <c r="E41" s="451"/>
      <c r="F41" s="451"/>
      <c r="G41" s="452"/>
      <c r="H41" s="452"/>
      <c r="I41" s="453"/>
      <c r="J41" s="425"/>
      <c r="K41" s="451"/>
      <c r="L41" s="451"/>
      <c r="M41" s="452"/>
    </row>
    <row r="42" spans="2:13" s="402" customFormat="1" ht="14.25">
      <c r="B42" s="423" t="s">
        <v>697</v>
      </c>
      <c r="C42" s="450"/>
      <c r="D42" s="425"/>
      <c r="E42" s="451"/>
      <c r="F42" s="451"/>
      <c r="G42" s="452"/>
      <c r="H42" s="452"/>
      <c r="I42" s="453"/>
      <c r="J42" s="425"/>
      <c r="K42" s="451"/>
      <c r="L42" s="451"/>
      <c r="M42" s="452"/>
    </row>
    <row r="43" spans="2:13" s="402" customFormat="1" ht="14.25">
      <c r="B43" s="423" t="s">
        <v>698</v>
      </c>
      <c r="C43" s="450"/>
      <c r="D43" s="425"/>
      <c r="E43" s="451"/>
      <c r="F43" s="451"/>
      <c r="G43" s="452"/>
      <c r="H43" s="452"/>
      <c r="I43" s="453">
        <v>0.007788300000000001</v>
      </c>
      <c r="J43" s="425">
        <v>0.007788300000000001</v>
      </c>
      <c r="K43" s="451"/>
      <c r="L43" s="451"/>
      <c r="M43" s="452"/>
    </row>
    <row r="44" spans="2:13" s="402" customFormat="1" ht="14.25">
      <c r="B44" s="423" t="s">
        <v>699</v>
      </c>
      <c r="C44" s="450"/>
      <c r="D44" s="425"/>
      <c r="E44" s="451"/>
      <c r="F44" s="451"/>
      <c r="G44" s="452"/>
      <c r="H44" s="452"/>
      <c r="I44" s="453"/>
      <c r="J44" s="425"/>
      <c r="K44" s="451"/>
      <c r="L44" s="451"/>
      <c r="M44" s="452"/>
    </row>
    <row r="45" spans="2:13" s="402" customFormat="1" ht="14.25">
      <c r="B45" s="423" t="s">
        <v>700</v>
      </c>
      <c r="C45" s="450">
        <v>0.00964459</v>
      </c>
      <c r="D45" s="425">
        <v>0.00964459</v>
      </c>
      <c r="E45" s="451"/>
      <c r="F45" s="451"/>
      <c r="G45" s="452"/>
      <c r="H45" s="452"/>
      <c r="I45" s="453">
        <v>0.01162746</v>
      </c>
      <c r="J45" s="425">
        <v>0.01162746</v>
      </c>
      <c r="K45" s="451"/>
      <c r="L45" s="451"/>
      <c r="M45" s="452"/>
    </row>
    <row r="46" spans="2:13" s="402" customFormat="1" ht="14.25">
      <c r="B46" s="423" t="s">
        <v>701</v>
      </c>
      <c r="C46" s="447"/>
      <c r="D46" s="425"/>
      <c r="E46" s="426"/>
      <c r="F46" s="426"/>
      <c r="G46" s="448"/>
      <c r="H46" s="448"/>
      <c r="I46" s="449"/>
      <c r="J46" s="425"/>
      <c r="K46" s="426"/>
      <c r="L46" s="426"/>
      <c r="M46" s="448"/>
    </row>
    <row r="47" spans="2:13" s="402" customFormat="1" ht="14.25">
      <c r="B47" s="423" t="s">
        <v>702</v>
      </c>
      <c r="C47" s="447">
        <v>0.00265961</v>
      </c>
      <c r="D47" s="425">
        <v>0.00265961</v>
      </c>
      <c r="E47" s="426"/>
      <c r="F47" s="426"/>
      <c r="G47" s="448"/>
      <c r="H47" s="448"/>
      <c r="I47" s="449"/>
      <c r="J47" s="425"/>
      <c r="K47" s="426"/>
      <c r="L47" s="426"/>
      <c r="M47" s="448"/>
    </row>
    <row r="48" spans="2:13" s="402" customFormat="1" ht="14.25">
      <c r="B48" s="423" t="s">
        <v>703</v>
      </c>
      <c r="C48" s="447"/>
      <c r="D48" s="425"/>
      <c r="E48" s="426"/>
      <c r="F48" s="426"/>
      <c r="G48" s="448"/>
      <c r="H48" s="448"/>
      <c r="I48" s="449">
        <v>0.17</v>
      </c>
      <c r="J48" s="425">
        <v>0.17</v>
      </c>
      <c r="K48" s="426">
        <v>100</v>
      </c>
      <c r="L48" s="426"/>
      <c r="M48" s="448"/>
    </row>
    <row r="49" spans="2:13" s="402" customFormat="1" ht="14.25">
      <c r="B49" s="423" t="s">
        <v>704</v>
      </c>
      <c r="C49" s="447"/>
      <c r="D49" s="425"/>
      <c r="E49" s="426"/>
      <c r="F49" s="426"/>
      <c r="G49" s="448"/>
      <c r="H49" s="448"/>
      <c r="I49" s="449">
        <v>0.18043655000000003</v>
      </c>
      <c r="J49" s="425">
        <v>0.18043655000000003</v>
      </c>
      <c r="K49" s="426">
        <v>100</v>
      </c>
      <c r="L49" s="426"/>
      <c r="M49" s="448"/>
    </row>
    <row r="50" spans="2:13" s="402" customFormat="1" ht="14.25">
      <c r="B50" s="423" t="s">
        <v>705</v>
      </c>
      <c r="C50" s="447"/>
      <c r="D50" s="425"/>
      <c r="E50" s="426"/>
      <c r="F50" s="426"/>
      <c r="G50" s="448"/>
      <c r="H50" s="448"/>
      <c r="I50" s="449"/>
      <c r="J50" s="425"/>
      <c r="K50" s="426"/>
      <c r="L50" s="426"/>
      <c r="M50" s="448"/>
    </row>
    <row r="51" spans="2:13" s="402" customFormat="1" ht="14.25">
      <c r="B51" s="423" t="s">
        <v>707</v>
      </c>
      <c r="C51" s="447"/>
      <c r="D51" s="425"/>
      <c r="E51" s="426"/>
      <c r="F51" s="426"/>
      <c r="G51" s="448"/>
      <c r="H51" s="448"/>
      <c r="I51" s="449"/>
      <c r="J51" s="425"/>
      <c r="K51" s="426"/>
      <c r="L51" s="426"/>
      <c r="M51" s="448"/>
    </row>
    <row r="52" spans="2:13" s="402" customFormat="1" ht="14.25">
      <c r="B52" s="423" t="s">
        <v>708</v>
      </c>
      <c r="C52" s="447">
        <v>0.01903566</v>
      </c>
      <c r="D52" s="425">
        <v>0.01903566</v>
      </c>
      <c r="E52" s="426"/>
      <c r="F52" s="426"/>
      <c r="G52" s="448"/>
      <c r="H52" s="448"/>
      <c r="I52" s="449"/>
      <c r="J52" s="425"/>
      <c r="K52" s="426"/>
      <c r="L52" s="426"/>
      <c r="M52" s="448"/>
    </row>
    <row r="53" spans="2:13" s="402" customFormat="1" ht="14.25">
      <c r="B53" s="423" t="s">
        <v>709</v>
      </c>
      <c r="C53" s="447"/>
      <c r="D53" s="425"/>
      <c r="E53" s="426"/>
      <c r="F53" s="426"/>
      <c r="G53" s="448"/>
      <c r="H53" s="448"/>
      <c r="I53" s="449"/>
      <c r="J53" s="425"/>
      <c r="K53" s="426"/>
      <c r="L53" s="426"/>
      <c r="M53" s="448"/>
    </row>
    <row r="54" spans="2:13" s="402" customFormat="1" ht="14.25">
      <c r="B54" s="423" t="s">
        <v>710</v>
      </c>
      <c r="C54" s="447">
        <v>0.17445037</v>
      </c>
      <c r="D54" s="425">
        <v>0.17445037</v>
      </c>
      <c r="E54" s="426">
        <v>100</v>
      </c>
      <c r="F54" s="426"/>
      <c r="G54" s="448"/>
      <c r="H54" s="448"/>
      <c r="I54" s="449">
        <v>0.21675096000000002</v>
      </c>
      <c r="J54" s="425">
        <v>0.21675096000000002</v>
      </c>
      <c r="K54" s="426">
        <v>100</v>
      </c>
      <c r="L54" s="426"/>
      <c r="M54" s="448"/>
    </row>
    <row r="55" spans="2:15" s="402" customFormat="1" ht="14.25">
      <c r="B55" s="431" t="s">
        <v>303</v>
      </c>
      <c r="C55" s="454">
        <f>SUM(C37:C54)</f>
        <v>1.07813586</v>
      </c>
      <c r="D55" s="455"/>
      <c r="E55" s="456">
        <v>113</v>
      </c>
      <c r="F55" s="456"/>
      <c r="G55" s="456"/>
      <c r="H55" s="456"/>
      <c r="I55" s="457">
        <f>SUM(I37:I54)</f>
        <v>2.8654366035252368</v>
      </c>
      <c r="J55" s="455"/>
      <c r="K55" s="434">
        <v>100</v>
      </c>
      <c r="L55" s="434"/>
      <c r="M55" s="434"/>
      <c r="O55" s="400"/>
    </row>
    <row r="56" spans="2:13" s="402" customFormat="1" ht="14.25">
      <c r="B56" s="438" t="s">
        <v>304</v>
      </c>
      <c r="C56" s="458">
        <f>C55-C57</f>
        <v>1.06363417</v>
      </c>
      <c r="D56" s="459"/>
      <c r="E56" s="460">
        <v>113</v>
      </c>
      <c r="F56" s="460"/>
      <c r="G56" s="460"/>
      <c r="H56" s="460"/>
      <c r="I56" s="461">
        <f>I55-I57</f>
        <v>2.677817337000001</v>
      </c>
      <c r="J56" s="459"/>
      <c r="K56" s="426">
        <v>100</v>
      </c>
      <c r="L56" s="426"/>
      <c r="M56" s="426"/>
    </row>
    <row r="57" spans="2:13" s="402" customFormat="1" ht="14.25">
      <c r="B57" s="438" t="s">
        <v>305</v>
      </c>
      <c r="C57" s="458">
        <f>SUM(C37:C38)</f>
        <v>0.014501690000000001</v>
      </c>
      <c r="D57" s="459"/>
      <c r="E57" s="460"/>
      <c r="F57" s="460"/>
      <c r="G57" s="460"/>
      <c r="H57" s="460"/>
      <c r="I57" s="461">
        <f>SUM(I37:I38)</f>
        <v>0.187619266525236</v>
      </c>
      <c r="J57" s="459"/>
      <c r="K57" s="426"/>
      <c r="L57" s="426"/>
      <c r="M57" s="426"/>
    </row>
    <row r="58" spans="7:9" s="402" customFormat="1" ht="14.25">
      <c r="G58" s="442"/>
      <c r="H58" s="442"/>
      <c r="I58" s="442"/>
    </row>
    <row r="59" spans="6:8" s="402" customFormat="1" ht="14.25">
      <c r="F59" s="442"/>
      <c r="G59" s="442"/>
      <c r="H59" s="442"/>
    </row>
    <row r="60" spans="1:15" s="402" customFormat="1" ht="14.25">
      <c r="A60" s="442"/>
      <c r="B60" s="442"/>
      <c r="C60" s="442"/>
      <c r="D60" s="442"/>
      <c r="E60" s="442"/>
      <c r="F60" s="442"/>
      <c r="G60" s="442"/>
      <c r="H60" s="442"/>
      <c r="I60" s="442"/>
      <c r="J60" s="442"/>
      <c r="K60" s="442"/>
      <c r="L60" s="442"/>
      <c r="M60" s="442"/>
      <c r="N60" s="442"/>
      <c r="O60" s="442"/>
    </row>
    <row r="61" spans="1:15" s="402" customFormat="1" ht="14.25">
      <c r="A61" s="442"/>
      <c r="B61" s="442"/>
      <c r="C61" s="442"/>
      <c r="D61" s="442"/>
      <c r="E61" s="442"/>
      <c r="F61" s="442"/>
      <c r="G61" s="442"/>
      <c r="H61" s="442"/>
      <c r="I61" s="442"/>
      <c r="J61" s="442"/>
      <c r="K61" s="442"/>
      <c r="L61" s="442"/>
      <c r="M61" s="442"/>
      <c r="N61" s="442"/>
      <c r="O61" s="442"/>
    </row>
    <row r="62" spans="1:15" s="402" customFormat="1" ht="14.25">
      <c r="A62" s="442"/>
      <c r="B62" s="442"/>
      <c r="C62" s="442"/>
      <c r="D62" s="442"/>
      <c r="E62" s="442"/>
      <c r="F62" s="442"/>
      <c r="G62" s="442"/>
      <c r="H62" s="442"/>
      <c r="I62" s="442"/>
      <c r="J62" s="442"/>
      <c r="K62" s="442"/>
      <c r="L62" s="442"/>
      <c r="M62" s="442"/>
      <c r="N62" s="442"/>
      <c r="O62" s="442"/>
    </row>
    <row r="63" spans="1:15" s="402" customFormat="1" ht="14.25">
      <c r="A63" s="427"/>
      <c r="B63" s="442"/>
      <c r="C63" s="442"/>
      <c r="D63" s="442"/>
      <c r="E63" s="442"/>
      <c r="F63" s="442"/>
      <c r="G63" s="442"/>
      <c r="H63" s="442"/>
      <c r="I63" s="442"/>
      <c r="J63" s="442"/>
      <c r="K63" s="442"/>
      <c r="L63" s="442"/>
      <c r="M63" s="442"/>
      <c r="N63" s="442"/>
      <c r="O63" s="442"/>
    </row>
    <row r="64" spans="1:15" s="402" customFormat="1" ht="14.25">
      <c r="A64" s="427"/>
      <c r="B64" s="442"/>
      <c r="C64" s="442"/>
      <c r="D64" s="442"/>
      <c r="E64" s="442"/>
      <c r="F64" s="442"/>
      <c r="G64" s="442"/>
      <c r="H64" s="442"/>
      <c r="I64" s="442"/>
      <c r="J64" s="442"/>
      <c r="K64" s="442"/>
      <c r="L64" s="442"/>
      <c r="M64" s="442"/>
      <c r="N64" s="442"/>
      <c r="O64" s="442"/>
    </row>
    <row r="65" spans="1:15" s="402" customFormat="1" ht="14.25">
      <c r="A65" s="427"/>
      <c r="B65" s="442"/>
      <c r="C65" s="442"/>
      <c r="D65" s="442"/>
      <c r="E65" s="442"/>
      <c r="F65" s="442"/>
      <c r="G65" s="442"/>
      <c r="H65" s="442"/>
      <c r="I65" s="442"/>
      <c r="J65" s="442"/>
      <c r="K65" s="442"/>
      <c r="L65" s="442"/>
      <c r="M65" s="442"/>
      <c r="N65" s="442"/>
      <c r="O65" s="442"/>
    </row>
    <row r="66" spans="1:15" s="402" customFormat="1" ht="14.25">
      <c r="A66" s="427"/>
      <c r="B66" s="442"/>
      <c r="C66" s="442"/>
      <c r="D66" s="442"/>
      <c r="E66" s="442"/>
      <c r="F66" s="442"/>
      <c r="G66" s="442"/>
      <c r="H66" s="442"/>
      <c r="I66" s="442"/>
      <c r="J66" s="442"/>
      <c r="K66" s="442"/>
      <c r="L66" s="442"/>
      <c r="M66" s="442"/>
      <c r="N66" s="442"/>
      <c r="O66" s="442"/>
    </row>
    <row r="67" spans="1:15" s="402" customFormat="1" ht="14.25">
      <c r="A67" s="427"/>
      <c r="B67" s="442"/>
      <c r="C67" s="442"/>
      <c r="D67" s="442"/>
      <c r="E67" s="442"/>
      <c r="F67" s="442"/>
      <c r="G67" s="442"/>
      <c r="H67" s="442"/>
      <c r="I67" s="442"/>
      <c r="J67" s="442"/>
      <c r="K67" s="442"/>
      <c r="L67" s="442"/>
      <c r="M67" s="442"/>
      <c r="N67" s="442"/>
      <c r="O67" s="442"/>
    </row>
    <row r="68" spans="1:15" s="402" customFormat="1" ht="14.25">
      <c r="A68" s="427"/>
      <c r="B68" s="442"/>
      <c r="C68" s="442"/>
      <c r="D68" s="442"/>
      <c r="E68" s="442"/>
      <c r="F68" s="442"/>
      <c r="G68" s="442"/>
      <c r="H68" s="442"/>
      <c r="I68" s="442"/>
      <c r="J68" s="442"/>
      <c r="K68" s="442"/>
      <c r="L68" s="442"/>
      <c r="M68" s="442"/>
      <c r="N68" s="442"/>
      <c r="O68" s="442"/>
    </row>
    <row r="69" spans="1:15" s="402" customFormat="1" ht="14.25">
      <c r="A69" s="427"/>
      <c r="B69" s="442"/>
      <c r="C69" s="442"/>
      <c r="D69" s="442"/>
      <c r="E69" s="442"/>
      <c r="F69" s="442"/>
      <c r="G69" s="442"/>
      <c r="H69" s="442"/>
      <c r="I69" s="442"/>
      <c r="J69" s="442"/>
      <c r="K69" s="442"/>
      <c r="L69" s="442"/>
      <c r="M69" s="442"/>
      <c r="N69" s="442"/>
      <c r="O69" s="442"/>
    </row>
    <row r="70" spans="1:15" s="402" customFormat="1" ht="14.25">
      <c r="A70" s="427"/>
      <c r="B70" s="442"/>
      <c r="C70" s="442"/>
      <c r="D70" s="442"/>
      <c r="E70" s="442"/>
      <c r="F70" s="442"/>
      <c r="G70" s="442"/>
      <c r="H70" s="442"/>
      <c r="I70" s="442"/>
      <c r="J70" s="442"/>
      <c r="K70" s="442"/>
      <c r="L70" s="442"/>
      <c r="M70" s="442"/>
      <c r="N70" s="442"/>
      <c r="O70" s="442"/>
    </row>
    <row r="71" spans="1:23" s="402" customFormat="1" ht="14.25">
      <c r="A71" s="427"/>
      <c r="P71" s="398"/>
      <c r="Q71" s="398"/>
      <c r="R71" s="398"/>
      <c r="S71" s="398"/>
      <c r="T71" s="398"/>
      <c r="U71" s="398"/>
      <c r="V71" s="398"/>
      <c r="W71" s="398"/>
    </row>
    <row r="72" spans="1:23" s="402" customFormat="1" ht="14.25">
      <c r="A72" s="427"/>
      <c r="P72" s="398"/>
      <c r="Q72" s="398"/>
      <c r="R72" s="398"/>
      <c r="S72" s="398"/>
      <c r="T72" s="398"/>
      <c r="U72" s="398"/>
      <c r="V72" s="398"/>
      <c r="W72" s="398"/>
    </row>
    <row r="73" spans="1:23" s="402" customFormat="1" ht="14.25">
      <c r="A73" s="427"/>
      <c r="P73" s="398"/>
      <c r="Q73" s="398"/>
      <c r="R73" s="398"/>
      <c r="S73" s="398"/>
      <c r="T73" s="398"/>
      <c r="U73" s="398"/>
      <c r="V73" s="398"/>
      <c r="W73" s="398"/>
    </row>
    <row r="74" spans="1:23" s="402" customFormat="1" ht="14.25">
      <c r="A74" s="427"/>
      <c r="P74" s="462"/>
      <c r="Q74" s="462"/>
      <c r="R74" s="462"/>
      <c r="S74" s="462"/>
      <c r="T74" s="462"/>
      <c r="U74" s="462"/>
      <c r="V74" s="462"/>
      <c r="W74" s="462"/>
    </row>
    <row r="75" spans="1:23" s="402" customFormat="1" ht="14.25">
      <c r="A75" s="427"/>
      <c r="P75" s="398"/>
      <c r="Q75" s="398"/>
      <c r="R75" s="398"/>
      <c r="S75" s="398"/>
      <c r="T75" s="398"/>
      <c r="U75" s="398"/>
      <c r="V75" s="398"/>
      <c r="W75" s="398"/>
    </row>
    <row r="76" spans="1:23" s="402" customFormat="1" ht="14.25">
      <c r="A76" s="427"/>
      <c r="P76" s="398"/>
      <c r="Q76" s="398"/>
      <c r="R76" s="398"/>
      <c r="S76" s="398"/>
      <c r="T76" s="398"/>
      <c r="U76" s="398"/>
      <c r="V76" s="398"/>
      <c r="W76" s="398"/>
    </row>
    <row r="77" spans="1:23" s="402" customFormat="1" ht="14.25">
      <c r="A77" s="427"/>
      <c r="P77" s="398"/>
      <c r="Q77" s="398"/>
      <c r="R77" s="398"/>
      <c r="S77" s="398"/>
      <c r="T77" s="398"/>
      <c r="U77" s="398"/>
      <c r="V77" s="398"/>
      <c r="W77" s="398"/>
    </row>
    <row r="78" spans="1:23" s="402" customFormat="1" ht="14.25">
      <c r="A78" s="427"/>
      <c r="P78" s="398"/>
      <c r="Q78" s="398"/>
      <c r="R78" s="398"/>
      <c r="S78" s="398"/>
      <c r="T78" s="398"/>
      <c r="U78" s="398"/>
      <c r="V78" s="398"/>
      <c r="W78" s="398"/>
    </row>
    <row r="79" spans="1:23" s="402" customFormat="1" ht="14.25">
      <c r="A79" s="427"/>
      <c r="P79" s="398"/>
      <c r="Q79" s="398"/>
      <c r="R79" s="398"/>
      <c r="S79" s="398"/>
      <c r="T79" s="398"/>
      <c r="U79" s="398"/>
      <c r="V79" s="398"/>
      <c r="W79" s="398"/>
    </row>
    <row r="80" spans="1:8" ht="12">
      <c r="A80" s="463"/>
      <c r="G80" s="398"/>
      <c r="H80" s="398"/>
    </row>
    <row r="81" spans="1:8" ht="12">
      <c r="A81" s="463"/>
      <c r="G81" s="398"/>
      <c r="H81" s="398"/>
    </row>
    <row r="82" spans="1:15" ht="12">
      <c r="A82" s="463"/>
      <c r="B82" s="462"/>
      <c r="C82" s="462"/>
      <c r="D82" s="462"/>
      <c r="E82" s="462"/>
      <c r="F82" s="462"/>
      <c r="G82" s="462"/>
      <c r="H82" s="462"/>
      <c r="I82" s="462"/>
      <c r="J82" s="462"/>
      <c r="K82" s="462"/>
      <c r="L82" s="462"/>
      <c r="M82" s="462"/>
      <c r="N82" s="462"/>
      <c r="O82" s="462"/>
    </row>
    <row r="83" spans="1:23" s="462" customFormat="1" ht="12">
      <c r="A83" s="463"/>
      <c r="B83" s="398"/>
      <c r="C83" s="398"/>
      <c r="D83" s="398"/>
      <c r="E83" s="398"/>
      <c r="F83" s="398"/>
      <c r="G83" s="398"/>
      <c r="H83" s="398"/>
      <c r="I83" s="398"/>
      <c r="J83" s="398"/>
      <c r="K83" s="398"/>
      <c r="L83" s="398"/>
      <c r="M83" s="398"/>
      <c r="N83" s="398"/>
      <c r="O83" s="398"/>
      <c r="P83" s="398"/>
      <c r="Q83" s="398"/>
      <c r="R83" s="398"/>
      <c r="S83" s="398"/>
      <c r="T83" s="398"/>
      <c r="U83" s="398"/>
      <c r="V83" s="398"/>
      <c r="W83" s="398"/>
    </row>
    <row r="84" spans="1:8" ht="12">
      <c r="A84" s="463"/>
      <c r="G84" s="398"/>
      <c r="H84" s="398"/>
    </row>
    <row r="85" spans="1:8" ht="12">
      <c r="A85" s="463"/>
      <c r="G85" s="398"/>
      <c r="H85" s="398"/>
    </row>
    <row r="86" spans="1:8" ht="12">
      <c r="A86" s="464"/>
      <c r="G86" s="398"/>
      <c r="H86" s="398"/>
    </row>
    <row r="87" spans="1:8" ht="12">
      <c r="A87" s="465"/>
      <c r="G87" s="398"/>
      <c r="H87" s="398"/>
    </row>
    <row r="88" spans="1:8" ht="12">
      <c r="A88" s="465"/>
      <c r="G88" s="398"/>
      <c r="H88" s="398"/>
    </row>
    <row r="89" spans="1:15" ht="12">
      <c r="A89" s="465"/>
      <c r="B89" s="465"/>
      <c r="C89" s="465"/>
      <c r="D89" s="465"/>
      <c r="E89" s="465"/>
      <c r="F89" s="465"/>
      <c r="G89" s="465"/>
      <c r="H89" s="465"/>
      <c r="I89" s="465"/>
      <c r="J89" s="465"/>
      <c r="K89" s="465"/>
      <c r="L89" s="465"/>
      <c r="M89" s="465"/>
      <c r="N89" s="465"/>
      <c r="O89" s="465"/>
    </row>
    <row r="90" spans="1:15" ht="12">
      <c r="A90" s="465"/>
      <c r="B90" s="465"/>
      <c r="C90" s="465"/>
      <c r="D90" s="465"/>
      <c r="E90" s="465"/>
      <c r="F90" s="465"/>
      <c r="G90" s="465"/>
      <c r="H90" s="465"/>
      <c r="I90" s="465"/>
      <c r="J90" s="465"/>
      <c r="K90" s="465"/>
      <c r="L90" s="465"/>
      <c r="M90" s="465"/>
      <c r="N90" s="465"/>
      <c r="O90" s="465"/>
    </row>
    <row r="91" spans="1:15" ht="12">
      <c r="A91" s="465"/>
      <c r="B91" s="465"/>
      <c r="C91" s="465"/>
      <c r="D91" s="465"/>
      <c r="E91" s="465"/>
      <c r="F91" s="465"/>
      <c r="G91" s="465"/>
      <c r="H91" s="465"/>
      <c r="I91" s="465"/>
      <c r="J91" s="465"/>
      <c r="K91" s="465"/>
      <c r="L91" s="465"/>
      <c r="M91" s="465"/>
      <c r="N91" s="465"/>
      <c r="O91" s="465"/>
    </row>
    <row r="92" spans="1:15" ht="12">
      <c r="A92" s="465"/>
      <c r="B92" s="465"/>
      <c r="C92" s="465"/>
      <c r="D92" s="465"/>
      <c r="E92" s="465"/>
      <c r="F92" s="465"/>
      <c r="G92" s="465"/>
      <c r="H92" s="465"/>
      <c r="I92" s="465"/>
      <c r="J92" s="465"/>
      <c r="K92" s="465"/>
      <c r="L92" s="465"/>
      <c r="M92" s="465"/>
      <c r="N92" s="465"/>
      <c r="O92" s="465"/>
    </row>
    <row r="93" spans="5:13" ht="14.25">
      <c r="E93" s="399"/>
      <c r="G93" s="398"/>
      <c r="H93" s="398"/>
      <c r="L93" s="399"/>
      <c r="M93" s="399"/>
    </row>
    <row r="94" spans="5:13" ht="14.25">
      <c r="E94" s="399"/>
      <c r="G94" s="398"/>
      <c r="H94" s="398"/>
      <c r="L94" s="399"/>
      <c r="M94" s="399"/>
    </row>
    <row r="95" spans="5:13" ht="14.25">
      <c r="E95" s="399"/>
      <c r="G95" s="398"/>
      <c r="H95" s="398"/>
      <c r="L95" s="399"/>
      <c r="M95" s="399"/>
    </row>
    <row r="96" spans="6:14" ht="14.25">
      <c r="F96" s="399"/>
      <c r="G96" s="398"/>
      <c r="H96" s="398"/>
      <c r="M96" s="399"/>
      <c r="N96" s="399"/>
    </row>
    <row r="97" spans="6:14" ht="14.25">
      <c r="F97" s="399"/>
      <c r="G97" s="398"/>
      <c r="H97" s="398"/>
      <c r="M97" s="399"/>
      <c r="N97" s="399"/>
    </row>
    <row r="98" spans="6:14" ht="14.25">
      <c r="F98" s="399"/>
      <c r="G98" s="398"/>
      <c r="H98" s="398"/>
      <c r="M98" s="399"/>
      <c r="N98" s="399"/>
    </row>
    <row r="99" spans="6:14" ht="14.25">
      <c r="F99" s="399"/>
      <c r="G99" s="398"/>
      <c r="H99" s="398"/>
      <c r="M99" s="399"/>
      <c r="N99" s="399"/>
    </row>
    <row r="100" spans="6:14" ht="14.25">
      <c r="F100" s="399"/>
      <c r="G100" s="398"/>
      <c r="H100" s="398"/>
      <c r="M100" s="399"/>
      <c r="N100" s="399"/>
    </row>
    <row r="101" spans="6:14" ht="14.25">
      <c r="F101" s="399"/>
      <c r="G101" s="398"/>
      <c r="H101" s="398"/>
      <c r="M101" s="399"/>
      <c r="N101" s="399"/>
    </row>
    <row r="102" spans="6:14" ht="14.25">
      <c r="F102" s="399"/>
      <c r="G102" s="398"/>
      <c r="H102" s="398"/>
      <c r="M102" s="399"/>
      <c r="N102" s="399"/>
    </row>
    <row r="103" spans="6:14" ht="14.25">
      <c r="F103" s="399"/>
      <c r="G103" s="398"/>
      <c r="H103" s="398"/>
      <c r="M103" s="399"/>
      <c r="N103" s="399"/>
    </row>
    <row r="104" spans="6:14" ht="14.25">
      <c r="F104" s="399"/>
      <c r="G104" s="398"/>
      <c r="H104" s="398"/>
      <c r="M104" s="399"/>
      <c r="N104" s="399"/>
    </row>
    <row r="105" spans="1:10" ht="12">
      <c r="A105" s="465"/>
      <c r="B105" s="465"/>
      <c r="C105" s="465"/>
      <c r="G105" s="398"/>
      <c r="H105" s="398"/>
      <c r="J105" s="399"/>
    </row>
    <row r="106" spans="3:11" ht="14.25">
      <c r="C106" s="399"/>
      <c r="G106" s="398"/>
      <c r="H106" s="398"/>
      <c r="J106" s="399"/>
      <c r="K106" s="399"/>
    </row>
    <row r="107" spans="5:8" ht="14.25">
      <c r="E107" s="399"/>
      <c r="F107" s="399"/>
      <c r="G107" s="398"/>
      <c r="H107" s="398"/>
    </row>
    <row r="108" spans="5:8" ht="14.25">
      <c r="E108" s="399"/>
      <c r="F108" s="399"/>
      <c r="G108" s="398"/>
      <c r="H108" s="398"/>
    </row>
    <row r="109" spans="3:11" ht="14.25">
      <c r="C109" s="399"/>
      <c r="G109" s="398"/>
      <c r="H109" s="398"/>
      <c r="J109" s="399"/>
      <c r="K109" s="399"/>
    </row>
    <row r="110" spans="5:8" ht="14.25">
      <c r="E110" s="399"/>
      <c r="F110" s="399"/>
      <c r="G110" s="398"/>
      <c r="H110" s="398"/>
    </row>
    <row r="111" spans="2:10" ht="14.25">
      <c r="B111" s="399"/>
      <c r="G111" s="398"/>
      <c r="H111" s="398"/>
      <c r="I111" s="399"/>
      <c r="J111" s="399"/>
    </row>
    <row r="112" spans="4:8" ht="14.25">
      <c r="D112" s="399"/>
      <c r="E112" s="399"/>
      <c r="G112" s="398"/>
      <c r="H112" s="398"/>
    </row>
  </sheetData>
  <sheetProtection formatCells="0" formatColumns="0" formatRows="0" insertColumns="0" insertRows="0" insertHyperlinks="0" deleteColumns="0" deleteRows="0" sort="0" autoFilter="0" pivotTables="0"/>
  <mergeCells count="11">
    <mergeCell ref="B2:H2"/>
    <mergeCell ref="B7:B9"/>
    <mergeCell ref="C7:H7"/>
    <mergeCell ref="I7:N7"/>
    <mergeCell ref="C8:H8"/>
    <mergeCell ref="I8:N8"/>
    <mergeCell ref="B34:B36"/>
    <mergeCell ref="C34:G34"/>
    <mergeCell ref="I34:M34"/>
    <mergeCell ref="C35:G35"/>
    <mergeCell ref="I35:M35"/>
  </mergeCells>
  <conditionalFormatting sqref="J11">
    <cfRule type="dataBar" priority="3">
      <dataBar minLength="0" maxLength="100" showValue="0">
        <cfvo type="min"/>
        <cfvo type="max"/>
        <color rgb="FF638EC6"/>
      </dataBar>
      <extLst>
        <ext xmlns:x14="http://schemas.microsoft.com/office/spreadsheetml/2009/9/main" uri="{B025F937-C7B1-47D3-B67F-A62EFF666E3E}">
          <x14:id>{D0C83142-4CDE-4DE6-AE7A-0134394011D1}</x14:id>
        </ext>
      </extLst>
    </cfRule>
  </conditionalFormatting>
  <conditionalFormatting sqref="D11">
    <cfRule type="dataBar" priority="4">
      <dataBar minLength="0" maxLength="100" showValue="0">
        <cfvo type="min"/>
        <cfvo type="max"/>
        <color rgb="FF638EC6"/>
      </dataBar>
      <extLst>
        <ext xmlns:x14="http://schemas.microsoft.com/office/spreadsheetml/2009/9/main" uri="{B025F937-C7B1-47D3-B67F-A62EFF666E3E}">
          <x14:id>{8D09BE51-2EB6-4E8A-96F5-F9EE32A53A75}</x14:id>
        </ext>
      </extLst>
    </cfRule>
  </conditionalFormatting>
  <conditionalFormatting sqref="J12:J21">
    <cfRule type="dataBar" priority="13">
      <dataBar minLength="0" maxLength="100" showValue="0">
        <cfvo type="min"/>
        <cfvo type="max"/>
        <color rgb="FF638EC6"/>
      </dataBar>
      <extLst>
        <ext xmlns:x14="http://schemas.microsoft.com/office/spreadsheetml/2009/9/main" uri="{B025F937-C7B1-47D3-B67F-A62EFF666E3E}">
          <x14:id>{BD8EBB80-E9E7-47DF-85D7-094E7D6DB26D}</x14:id>
        </ext>
      </extLst>
    </cfRule>
  </conditionalFormatting>
  <conditionalFormatting sqref="D12:D21">
    <cfRule type="dataBar" priority="15">
      <dataBar minLength="0" maxLength="100" showValue="0">
        <cfvo type="min"/>
        <cfvo type="max"/>
        <color rgb="FF638EC6"/>
      </dataBar>
      <extLst>
        <ext xmlns:x14="http://schemas.microsoft.com/office/spreadsheetml/2009/9/main" uri="{B025F937-C7B1-47D3-B67F-A62EFF666E3E}">
          <x14:id>{D10EA26B-EC8D-4687-AFDE-6CF344B37473}</x14:id>
        </ext>
      </extLst>
    </cfRule>
  </conditionalFormatting>
  <conditionalFormatting sqref="J22:J28 J10">
    <cfRule type="dataBar" priority="16">
      <dataBar minLength="0" maxLength="100" showValue="0">
        <cfvo type="min"/>
        <cfvo type="max"/>
        <color rgb="FF638EC6"/>
      </dataBar>
      <extLst>
        <ext xmlns:x14="http://schemas.microsoft.com/office/spreadsheetml/2009/9/main" uri="{B025F937-C7B1-47D3-B67F-A62EFF666E3E}">
          <x14:id>{2BAE77AC-EB99-45E8-936F-4D0F2F731143}</x14:id>
        </ext>
      </extLst>
    </cfRule>
  </conditionalFormatting>
  <conditionalFormatting sqref="D22:D28 D10">
    <cfRule type="dataBar" priority="19">
      <dataBar minLength="0" maxLength="100" showValue="0">
        <cfvo type="min"/>
        <cfvo type="max"/>
        <color rgb="FF638EC6"/>
      </dataBar>
      <extLst>
        <ext xmlns:x14="http://schemas.microsoft.com/office/spreadsheetml/2009/9/main" uri="{B025F937-C7B1-47D3-B67F-A62EFF666E3E}">
          <x14:id>{5A24451F-427D-4815-9327-A931503BA5D0}</x14:id>
        </ext>
      </extLst>
    </cfRule>
  </conditionalFormatting>
  <conditionalFormatting sqref="D39">
    <cfRule type="dataBar" priority="1">
      <dataBar minLength="0" maxLength="100" showValue="0">
        <cfvo type="min"/>
        <cfvo type="max"/>
        <color rgb="FF638EC6"/>
      </dataBar>
      <extLst>
        <ext xmlns:x14="http://schemas.microsoft.com/office/spreadsheetml/2009/9/main" uri="{B025F937-C7B1-47D3-B67F-A62EFF666E3E}">
          <x14:id>{73550B6C-2FE5-4C7E-AC84-C0FEE6660787}</x14:id>
        </ext>
      </extLst>
    </cfRule>
  </conditionalFormatting>
  <conditionalFormatting sqref="J39">
    <cfRule type="dataBar" priority="2">
      <dataBar minLength="0" maxLength="100" showValue="0">
        <cfvo type="min"/>
        <cfvo type="max"/>
        <color rgb="FF638EC6"/>
      </dataBar>
      <extLst>
        <ext xmlns:x14="http://schemas.microsoft.com/office/spreadsheetml/2009/9/main" uri="{B025F937-C7B1-47D3-B67F-A62EFF666E3E}">
          <x14:id>{96A9EBC2-F14B-4B2F-8FED-B2D1876C2E7C}</x14:id>
        </ext>
      </extLst>
    </cfRule>
  </conditionalFormatting>
  <conditionalFormatting sqref="D37:D38 D40:D54">
    <cfRule type="dataBar" priority="23">
      <dataBar minLength="0" maxLength="100" showValue="0">
        <cfvo type="min"/>
        <cfvo type="max"/>
        <color rgb="FF638EC6"/>
      </dataBar>
      <extLst>
        <ext xmlns:x14="http://schemas.microsoft.com/office/spreadsheetml/2009/9/main" uri="{B025F937-C7B1-47D3-B67F-A62EFF666E3E}">
          <x14:id>{B72F3AAD-3113-413E-938A-BA4DA0E54403}</x14:id>
        </ext>
      </extLst>
    </cfRule>
  </conditionalFormatting>
  <conditionalFormatting sqref="J37:J38 J40:J54">
    <cfRule type="dataBar" priority="26">
      <dataBar minLength="0" maxLength="100" showValue="0">
        <cfvo type="min"/>
        <cfvo type="max"/>
        <color rgb="FF638EC6"/>
      </dataBar>
      <extLst>
        <ext xmlns:x14="http://schemas.microsoft.com/office/spreadsheetml/2009/9/main" uri="{B025F937-C7B1-47D3-B67F-A62EFF666E3E}">
          <x14:id>{741DB981-1874-4C9C-9CF8-CD9D0C978BB8}</x14:id>
        </ext>
      </extLst>
    </cfRule>
  </conditionalFormatting>
  <hyperlinks>
    <hyperlink ref="B2" location="Contents!A1" display="Back to index page"/>
  </hyperlinks>
  <printOptions/>
  <pageMargins left="0.25" right="0.25" top="0.75" bottom="0.75" header="0.3" footer="0.3"/>
  <pageSetup fitToWidth="0" horizontalDpi="600" verticalDpi="600" orientation="landscape" paperSize="9" scale="79" r:id="rId1"/>
  <extLst>
    <ext xmlns:x14="http://schemas.microsoft.com/office/spreadsheetml/2009/9/main" uri="{78C0D931-6437-407d-A8EE-F0AAD7539E65}">
      <x14:conditionalFormattings>
        <x14:conditionalFormatting xmlns:xm="http://schemas.microsoft.com/office/excel/2006/main">
          <x14:cfRule type="dataBar" id="{D0C83142-4CDE-4DE6-AE7A-0134394011D1}">
            <x14:dataBar minLength="0" maxLength="100" gradient="0" showValue="0">
              <x14:cfvo type="autoMin"/>
              <x14:cfvo type="autoMax"/>
              <x14:negativeFillColor rgb="FFFF0000"/>
              <x14:axisColor rgb="FF000000"/>
            </x14:dataBar>
            <x14:dxf/>
          </x14:cfRule>
          <xm:sqref>J11</xm:sqref>
        </x14:conditionalFormatting>
        <x14:conditionalFormatting xmlns:xm="http://schemas.microsoft.com/office/excel/2006/main">
          <x14:cfRule type="dataBar" id="{8D09BE51-2EB6-4E8A-96F5-F9EE32A53A75}">
            <x14:dataBar minLength="0" maxLength="100" gradient="0" showValue="0">
              <x14:cfvo type="autoMin"/>
              <x14:cfvo type="autoMax"/>
              <x14:negativeFillColor rgb="FFFF0000"/>
              <x14:axisColor rgb="FF000000"/>
            </x14:dataBar>
            <x14:dxf/>
          </x14:cfRule>
          <xm:sqref>D11</xm:sqref>
        </x14:conditionalFormatting>
        <x14:conditionalFormatting xmlns:xm="http://schemas.microsoft.com/office/excel/2006/main">
          <x14:cfRule type="dataBar" id="{BD8EBB80-E9E7-47DF-85D7-094E7D6DB26D}">
            <x14:dataBar minLength="0" maxLength="100" gradient="0" showValue="0">
              <x14:cfvo type="autoMin"/>
              <x14:cfvo type="autoMax"/>
              <x14:negativeFillColor rgb="FFFF0000"/>
              <x14:axisColor rgb="FF000000"/>
            </x14:dataBar>
            <x14:dxf/>
          </x14:cfRule>
          <xm:sqref>J12:J21</xm:sqref>
        </x14:conditionalFormatting>
        <x14:conditionalFormatting xmlns:xm="http://schemas.microsoft.com/office/excel/2006/main">
          <x14:cfRule type="dataBar" id="{D10EA26B-EC8D-4687-AFDE-6CF344B37473}">
            <x14:dataBar minLength="0" maxLength="100" gradient="0" showValue="0">
              <x14:cfvo type="autoMin"/>
              <x14:cfvo type="autoMax"/>
              <x14:negativeFillColor rgb="FFFF0000"/>
              <x14:axisColor rgb="FF000000"/>
            </x14:dataBar>
            <x14:dxf/>
          </x14:cfRule>
          <xm:sqref>D12:D21</xm:sqref>
        </x14:conditionalFormatting>
        <x14:conditionalFormatting xmlns:xm="http://schemas.microsoft.com/office/excel/2006/main">
          <x14:cfRule type="dataBar" id="{2BAE77AC-EB99-45E8-936F-4D0F2F731143}">
            <x14:dataBar minLength="0" maxLength="100" gradient="0" showValue="0">
              <x14:cfvo type="autoMin"/>
              <x14:cfvo type="autoMax"/>
              <x14:negativeFillColor rgb="FFFF0000"/>
              <x14:axisColor rgb="FF000000"/>
            </x14:dataBar>
            <x14:dxf/>
          </x14:cfRule>
          <xm:sqref>J22:J28 J10</xm:sqref>
        </x14:conditionalFormatting>
        <x14:conditionalFormatting xmlns:xm="http://schemas.microsoft.com/office/excel/2006/main">
          <x14:cfRule type="dataBar" id="{5A24451F-427D-4815-9327-A931503BA5D0}">
            <x14:dataBar minLength="0" maxLength="100" gradient="0" showValue="0">
              <x14:cfvo type="autoMin"/>
              <x14:cfvo type="autoMax"/>
              <x14:negativeFillColor rgb="FFFF0000"/>
              <x14:axisColor rgb="FF000000"/>
            </x14:dataBar>
            <x14:dxf/>
          </x14:cfRule>
          <xm:sqref>D22:D28 D10</xm:sqref>
        </x14:conditionalFormatting>
        <x14:conditionalFormatting xmlns:xm="http://schemas.microsoft.com/office/excel/2006/main">
          <x14:cfRule type="dataBar" id="{73550B6C-2FE5-4C7E-AC84-C0FEE6660787}">
            <x14:dataBar minLength="0" maxLength="100" gradient="0" showValue="0">
              <x14:cfvo type="autoMin"/>
              <x14:cfvo type="autoMax"/>
              <x14:negativeFillColor rgb="FFFF0000"/>
              <x14:axisColor rgb="FF000000"/>
            </x14:dataBar>
            <x14:dxf/>
          </x14:cfRule>
          <xm:sqref>D39</xm:sqref>
        </x14:conditionalFormatting>
        <x14:conditionalFormatting xmlns:xm="http://schemas.microsoft.com/office/excel/2006/main">
          <x14:cfRule type="dataBar" id="{96A9EBC2-F14B-4B2F-8FED-B2D1876C2E7C}">
            <x14:dataBar minLength="0" maxLength="100" gradient="0" showValue="0">
              <x14:cfvo type="autoMin"/>
              <x14:cfvo type="autoMax"/>
              <x14:negativeFillColor rgb="FFFF0000"/>
              <x14:axisColor rgb="FF000000"/>
            </x14:dataBar>
            <x14:dxf/>
          </x14:cfRule>
          <xm:sqref>J39</xm:sqref>
        </x14:conditionalFormatting>
        <x14:conditionalFormatting xmlns:xm="http://schemas.microsoft.com/office/excel/2006/main">
          <x14:cfRule type="dataBar" id="{B72F3AAD-3113-413E-938A-BA4DA0E54403}">
            <x14:dataBar minLength="0" maxLength="100" gradient="0" showValue="0">
              <x14:cfvo type="autoMin"/>
              <x14:cfvo type="autoMax"/>
              <x14:negativeFillColor rgb="FFFF0000"/>
              <x14:axisColor rgb="FF000000"/>
            </x14:dataBar>
            <x14:dxf/>
          </x14:cfRule>
          <xm:sqref>D37:D38 D40:D54</xm:sqref>
        </x14:conditionalFormatting>
        <x14:conditionalFormatting xmlns:xm="http://schemas.microsoft.com/office/excel/2006/main">
          <x14:cfRule type="dataBar" id="{741DB981-1874-4C9C-9CF8-CD9D0C978BB8}">
            <x14:dataBar minLength="0" maxLength="100" gradient="0" showValue="0">
              <x14:cfvo type="autoMin"/>
              <x14:cfvo type="autoMax"/>
              <x14:negativeFillColor rgb="FFFF0000"/>
              <x14:axisColor rgb="FF000000"/>
            </x14:dataBar>
            <x14:dxf/>
          </x14:cfRule>
          <xm:sqref>J37:J38 J40:J54</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3"/>
  <sheetViews>
    <sheetView showGridLines="0" workbookViewId="0" topLeftCell="A1"/>
  </sheetViews>
  <sheetFormatPr defaultColWidth="11.375" defaultRowHeight="14.25"/>
  <cols>
    <col min="1" max="1" width="1.4921875" style="23" customWidth="1"/>
    <col min="2" max="3" width="11.375" style="23" customWidth="1"/>
    <col min="4" max="4" width="9.375" style="23" customWidth="1"/>
    <col min="5" max="6" width="19.875" style="23" customWidth="1"/>
    <col min="7" max="7" width="11.375" style="23" customWidth="1"/>
    <col min="8" max="8" width="11.25390625" style="23" customWidth="1"/>
    <col min="9" max="9" width="3.50390625" style="23" customWidth="1"/>
    <col min="10" max="16384" width="11.375" style="23" customWidth="1"/>
  </cols>
  <sheetData>
    <row r="1" ht="5.25" customHeight="1"/>
    <row r="2" spans="2:8" s="42" customFormat="1" ht="12.75">
      <c r="B2" s="586" t="s">
        <v>317</v>
      </c>
      <c r="C2" s="586"/>
      <c r="D2" s="586"/>
      <c r="E2" s="586"/>
      <c r="F2" s="586"/>
      <c r="G2" s="586"/>
      <c r="H2" s="586"/>
    </row>
    <row r="3" s="42" customFormat="1" ht="12.75"/>
    <row r="4" spans="2:8" s="16" customFormat="1" ht="36" customHeight="1">
      <c r="B4" s="601" t="s">
        <v>667</v>
      </c>
      <c r="C4" s="601"/>
      <c r="D4" s="601"/>
      <c r="E4" s="601"/>
      <c r="F4" s="601"/>
      <c r="G4" s="601"/>
      <c r="H4" s="601"/>
    </row>
    <row r="5" s="199" customFormat="1" ht="14.25"/>
    <row r="6" spans="2:8" s="207" customFormat="1" ht="14.25">
      <c r="B6" s="214" t="s">
        <v>314</v>
      </c>
      <c r="C6" s="140"/>
      <c r="D6" s="140"/>
      <c r="E6" s="140"/>
      <c r="F6" s="140"/>
      <c r="G6" s="140"/>
      <c r="H6" s="141"/>
    </row>
    <row r="7" spans="2:8" s="207" customFormat="1" ht="14.25">
      <c r="B7" s="214"/>
      <c r="C7" s="214"/>
      <c r="D7" s="219"/>
      <c r="E7" s="219"/>
      <c r="F7" s="219"/>
      <c r="G7" s="610"/>
      <c r="H7" s="610"/>
    </row>
    <row r="8" spans="2:8" s="207" customFormat="1" ht="26.25" customHeight="1">
      <c r="B8" s="214"/>
      <c r="C8" s="214"/>
      <c r="D8" s="611" t="s">
        <v>452</v>
      </c>
      <c r="E8" s="613" t="s">
        <v>455</v>
      </c>
      <c r="F8" s="611"/>
      <c r="G8" s="614" t="s">
        <v>456</v>
      </c>
      <c r="H8" s="616" t="s">
        <v>457</v>
      </c>
    </row>
    <row r="9" spans="2:8" s="207" customFormat="1" ht="26.25" customHeight="1">
      <c r="B9" s="196" t="s">
        <v>340</v>
      </c>
      <c r="C9" s="196"/>
      <c r="D9" s="612"/>
      <c r="E9" s="336" t="s">
        <v>454</v>
      </c>
      <c r="F9" s="170" t="s">
        <v>84</v>
      </c>
      <c r="G9" s="615"/>
      <c r="H9" s="617"/>
    </row>
    <row r="10" spans="2:8" s="207" customFormat="1" ht="14.25">
      <c r="B10" s="195" t="s">
        <v>262</v>
      </c>
      <c r="C10" s="195"/>
      <c r="D10" s="528">
        <v>0</v>
      </c>
      <c r="E10" s="529">
        <v>874.0786727899986</v>
      </c>
      <c r="F10" s="529">
        <v>440.2507933929995</v>
      </c>
      <c r="G10" s="529">
        <v>0</v>
      </c>
      <c r="H10" s="528">
        <v>0</v>
      </c>
    </row>
    <row r="11" spans="2:8" s="207" customFormat="1" ht="14.25">
      <c r="B11" s="196" t="s">
        <v>0</v>
      </c>
      <c r="C11" s="196"/>
      <c r="D11" s="530">
        <v>0</v>
      </c>
      <c r="E11" s="531">
        <v>3.8066302099999993</v>
      </c>
      <c r="F11" s="531">
        <v>0.39066887</v>
      </c>
      <c r="G11" s="531">
        <v>0</v>
      </c>
      <c r="H11" s="530">
        <v>0</v>
      </c>
    </row>
    <row r="12" spans="2:8" s="207" customFormat="1" ht="14.25">
      <c r="B12" s="196" t="s">
        <v>234</v>
      </c>
      <c r="C12" s="196"/>
      <c r="D12" s="530">
        <v>0</v>
      </c>
      <c r="E12" s="531">
        <v>58.76613893</v>
      </c>
      <c r="F12" s="531">
        <v>28.749395017484</v>
      </c>
      <c r="G12" s="531">
        <v>0</v>
      </c>
      <c r="H12" s="530">
        <v>0</v>
      </c>
    </row>
    <row r="13" spans="2:8" s="207" customFormat="1" ht="14.25">
      <c r="B13" s="196" t="s">
        <v>688</v>
      </c>
      <c r="C13" s="196"/>
      <c r="D13" s="530">
        <v>0</v>
      </c>
      <c r="E13" s="531">
        <v>0.31227782000000004</v>
      </c>
      <c r="F13" s="531">
        <v>0.19624333999999988</v>
      </c>
      <c r="G13" s="531">
        <v>0</v>
      </c>
      <c r="H13" s="530">
        <v>0</v>
      </c>
    </row>
    <row r="14" spans="2:8" s="207" customFormat="1" ht="14.25">
      <c r="B14" s="196" t="s">
        <v>689</v>
      </c>
      <c r="C14" s="196"/>
      <c r="D14" s="530">
        <v>0</v>
      </c>
      <c r="E14" s="531">
        <v>0.00684786</v>
      </c>
      <c r="F14" s="531">
        <v>0.00054886</v>
      </c>
      <c r="G14" s="531">
        <v>0</v>
      </c>
      <c r="H14" s="530">
        <v>0</v>
      </c>
    </row>
    <row r="15" spans="2:8" s="207" customFormat="1" ht="14.25">
      <c r="B15" s="196" t="s">
        <v>690</v>
      </c>
      <c r="C15" s="196"/>
      <c r="D15" s="530">
        <v>0</v>
      </c>
      <c r="E15" s="531">
        <v>72.72473198</v>
      </c>
      <c r="F15" s="531">
        <v>0.05766775999999999</v>
      </c>
      <c r="G15" s="531">
        <v>0</v>
      </c>
      <c r="H15" s="530">
        <v>0</v>
      </c>
    </row>
    <row r="16" spans="2:8" s="207" customFormat="1" ht="14.25">
      <c r="B16" s="196" t="s">
        <v>691</v>
      </c>
      <c r="C16" s="196"/>
      <c r="D16" s="530">
        <v>0</v>
      </c>
      <c r="E16" s="531">
        <v>25.61881883333346</v>
      </c>
      <c r="F16" s="531">
        <v>10.071802933333439</v>
      </c>
      <c r="G16" s="531">
        <v>0</v>
      </c>
      <c r="H16" s="530">
        <v>0</v>
      </c>
    </row>
    <row r="17" spans="2:8" s="207" customFormat="1" ht="14.25">
      <c r="B17" s="196" t="s">
        <v>692</v>
      </c>
      <c r="C17" s="196"/>
      <c r="D17" s="530">
        <v>0</v>
      </c>
      <c r="E17" s="531">
        <v>6.19533698</v>
      </c>
      <c r="F17" s="531">
        <v>1.2670120019999995</v>
      </c>
      <c r="G17" s="531">
        <v>0</v>
      </c>
      <c r="H17" s="530">
        <v>0</v>
      </c>
    </row>
    <row r="18" spans="2:8" s="207" customFormat="1" ht="14.25">
      <c r="B18" s="196" t="s">
        <v>693</v>
      </c>
      <c r="C18" s="196"/>
      <c r="D18" s="530">
        <v>0</v>
      </c>
      <c r="E18" s="531">
        <v>12.80940941666673</v>
      </c>
      <c r="F18" s="531">
        <v>5.0359014666667195</v>
      </c>
      <c r="G18" s="531">
        <v>0</v>
      </c>
      <c r="H18" s="530">
        <v>0</v>
      </c>
    </row>
    <row r="19" spans="2:8" s="206" customFormat="1" ht="14.25">
      <c r="B19" s="220" t="s">
        <v>6</v>
      </c>
      <c r="C19" s="220"/>
      <c r="D19" s="532">
        <v>0</v>
      </c>
      <c r="E19" s="532">
        <v>1054.318864819999</v>
      </c>
      <c r="F19" s="532">
        <v>486.0200336424837</v>
      </c>
      <c r="G19" s="532">
        <v>0</v>
      </c>
      <c r="H19" s="532">
        <v>0</v>
      </c>
    </row>
    <row r="20" spans="2:8" s="206" customFormat="1" ht="14.25">
      <c r="B20" s="164" t="s">
        <v>235</v>
      </c>
      <c r="C20" s="164"/>
      <c r="D20" s="221"/>
      <c r="E20" s="221"/>
      <c r="F20" s="221"/>
      <c r="G20" s="221"/>
      <c r="H20" s="221"/>
    </row>
    <row r="21" spans="2:8" s="206" customFormat="1" ht="14.25">
      <c r="B21" s="140" t="s">
        <v>236</v>
      </c>
      <c r="C21" s="140"/>
      <c r="D21" s="177"/>
      <c r="E21" s="177"/>
      <c r="F21" s="177"/>
      <c r="G21" s="177"/>
      <c r="H21" s="177"/>
    </row>
    <row r="22" spans="2:8" s="206" customFormat="1" ht="14.25">
      <c r="B22" s="140" t="s">
        <v>310</v>
      </c>
      <c r="C22" s="140"/>
      <c r="D22" s="140"/>
      <c r="E22" s="140"/>
      <c r="F22" s="140"/>
      <c r="G22" s="140"/>
      <c r="H22" s="140"/>
    </row>
    <row r="23" spans="2:8" s="199" customFormat="1" ht="14.25">
      <c r="B23" s="140"/>
      <c r="C23" s="140"/>
      <c r="D23" s="140"/>
      <c r="E23" s="140"/>
      <c r="F23" s="140"/>
      <c r="G23" s="140"/>
      <c r="H23" s="140"/>
    </row>
  </sheetData>
  <sheetProtection formatCells="0" formatColumns="0" formatRows="0" insertColumns="0" insertRows="0" insertHyperlinks="0" deleteColumns="0" deleteRows="0" sort="0" autoFilter="0" pivotTables="0"/>
  <mergeCells count="7">
    <mergeCell ref="B2:H2"/>
    <mergeCell ref="B4:H4"/>
    <mergeCell ref="G7:H7"/>
    <mergeCell ref="D8:D9"/>
    <mergeCell ref="E8:F8"/>
    <mergeCell ref="G8:G9"/>
    <mergeCell ref="H8:H9"/>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41"/>
  <sheetViews>
    <sheetView showGridLines="0" workbookViewId="0" topLeftCell="A1">
      <selection activeCell="B16" sqref="B16"/>
    </sheetView>
  </sheetViews>
  <sheetFormatPr defaultColWidth="11.00390625" defaultRowHeight="14.25"/>
  <cols>
    <col min="1" max="1" width="1.75390625" style="2" customWidth="1"/>
    <col min="2" max="2" width="13.125" style="77" bestFit="1" customWidth="1"/>
    <col min="3" max="3" width="64.00390625" style="50" bestFit="1" customWidth="1"/>
    <col min="4" max="4" width="8.75390625" style="39" customWidth="1"/>
    <col min="5" max="5" width="3.375" style="2" customWidth="1"/>
    <col min="6" max="16384" width="11.00390625" style="2" customWidth="1"/>
  </cols>
  <sheetData>
    <row r="2" spans="2:4" ht="23.25">
      <c r="B2" s="388" t="s">
        <v>333</v>
      </c>
      <c r="C2" s="10"/>
      <c r="D2" s="11"/>
    </row>
    <row r="3" spans="2:4" ht="14.25">
      <c r="B3" s="84"/>
      <c r="C3" s="85"/>
      <c r="D3" s="86" t="s">
        <v>337</v>
      </c>
    </row>
    <row r="4" spans="2:4" ht="14.25">
      <c r="B4" s="84"/>
      <c r="C4" s="85"/>
      <c r="D4" s="86"/>
    </row>
    <row r="5" spans="2:4" ht="14.25">
      <c r="B5" s="87"/>
      <c r="C5" s="88"/>
      <c r="D5" s="2"/>
    </row>
    <row r="6" spans="2:6" ht="14.25">
      <c r="B6" s="89" t="s">
        <v>285</v>
      </c>
      <c r="C6" s="90" t="s">
        <v>286</v>
      </c>
      <c r="D6" s="90"/>
      <c r="E6" s="90"/>
      <c r="F6" s="90"/>
    </row>
    <row r="7" spans="2:4" ht="14.25">
      <c r="B7" s="87"/>
      <c r="C7" s="88"/>
      <c r="D7" s="2"/>
    </row>
    <row r="8" spans="2:4" ht="14.25">
      <c r="B8" s="374">
        <v>1</v>
      </c>
      <c r="C8" s="78" t="str">
        <f ca="1">INDIRECT(ADDRESS(4,2,,,B8))</f>
        <v>Key metrics LHV Group AS consolidated</v>
      </c>
      <c r="D8" s="2"/>
    </row>
    <row r="9" spans="2:4" ht="14.25">
      <c r="B9" s="374">
        <v>2</v>
      </c>
      <c r="C9" s="78" t="str">
        <f t="shared" si="0" ref="C9:C41">INDIRECT(ADDRESS(4,2,,,B9))</f>
        <v>Reconciliation of regulatory capital to balance sheet</v>
      </c>
      <c r="D9" s="2"/>
    </row>
    <row r="10" spans="2:4" ht="14.25">
      <c r="B10" s="374">
        <v>3</v>
      </c>
      <c r="C10" s="78" t="str">
        <f ca="1" t="shared" si="0"/>
        <v>Risk-Weighted assets and capital requirements under Pillar 1 for LHV Pank AS, LHV Group</v>
      </c>
      <c r="D10" s="2"/>
    </row>
    <row r="11" spans="2:4" ht="14.25">
      <c r="B11" s="383">
        <v>4</v>
      </c>
      <c r="C11" s="78" t="str">
        <f ca="1" t="shared" si="0"/>
        <v>Specification of risk-weighted assets  and capital requirements, LHV Pank AS</v>
      </c>
      <c r="D11" s="2"/>
    </row>
    <row r="12" spans="2:4" ht="14.25">
      <c r="B12" s="383">
        <v>5</v>
      </c>
      <c r="C12" s="78" t="str">
        <f ca="1" t="shared" si="0"/>
        <v>Specification of risk-weighted assets  and capital requirements, LHV Group AS</v>
      </c>
      <c r="D12" s="2"/>
    </row>
    <row r="13" spans="2:4" ht="14.25">
      <c r="B13" s="384">
        <v>6</v>
      </c>
      <c r="C13" s="78" t="str">
        <f ca="1" t="shared" si="0"/>
        <v>Specification of risk-weighted assets  and capital requirements, LHV Varahaldus</v>
      </c>
      <c r="D13" s="2"/>
    </row>
    <row r="14" spans="2:4" ht="14.25">
      <c r="B14" s="383">
        <v>7</v>
      </c>
      <c r="C14" s="78" t="str">
        <f ca="1" t="shared" si="0"/>
        <v>Calculation of capital buffer requirements</v>
      </c>
      <c r="D14" s="2"/>
    </row>
    <row r="15" spans="2:4" ht="14.25">
      <c r="B15" s="383">
        <v>8</v>
      </c>
      <c r="C15" s="78" t="str">
        <f ca="1" t="shared" si="0"/>
        <v>Capital adequacy, LHV Pank AS, LHV Group</v>
      </c>
      <c r="D15" s="2"/>
    </row>
    <row r="16" spans="2:4" ht="14.25">
      <c r="B16" s="383">
        <v>9</v>
      </c>
      <c r="C16" s="78" t="str">
        <f ca="1" t="shared" si="0"/>
        <v>Development in capital adequacy and capital requirement, LHV Group</v>
      </c>
      <c r="D16" s="2"/>
    </row>
    <row r="17" spans="2:4" ht="14.25">
      <c r="B17" s="383">
        <v>10</v>
      </c>
      <c r="C17" s="78" t="str">
        <f ca="1" t="shared" si="0"/>
        <v>Disclosure of main features of regulatory capital instruments as at 31 December 2016, LHV Group</v>
      </c>
      <c r="D17" s="2"/>
    </row>
    <row r="18" spans="2:4" ht="14.25">
      <c r="B18" s="383">
        <v>11</v>
      </c>
      <c r="C18" s="78" t="str">
        <f ca="1" t="shared" si="0"/>
        <v>Subordinated loan capital and perpetual subordinated loan capital securities, LHV Group</v>
      </c>
      <c r="D18" s="2"/>
    </row>
    <row r="19" spans="2:4" ht="14.25">
      <c r="B19" s="383">
        <v>12</v>
      </c>
      <c r="C19" s="78" t="str">
        <f ca="1" t="shared" si="0"/>
        <v>Comparision of accounting assets vs leverage ratio exposure</v>
      </c>
      <c r="D19" s="2"/>
    </row>
    <row r="20" spans="2:4" ht="14.25">
      <c r="B20" s="383">
        <v>13</v>
      </c>
      <c r="C20" s="78" t="str">
        <f ca="1" t="shared" si="0"/>
        <v>Leverage ratio common disclosure template</v>
      </c>
      <c r="D20" s="2"/>
    </row>
    <row r="21" spans="2:4" ht="14.25">
      <c r="B21" s="383">
        <v>14</v>
      </c>
      <c r="C21" s="78" t="str">
        <f ca="1" t="shared" si="0"/>
        <v>Liquidity coverage ratio</v>
      </c>
      <c r="D21" s="2"/>
    </row>
    <row r="22" spans="2:4" ht="14.25">
      <c r="B22" s="383">
        <v>15</v>
      </c>
      <c r="C22" s="78" t="str">
        <f ca="1" t="shared" si="0"/>
        <v>Net Stable Funding Ratio, LHV Group</v>
      </c>
      <c r="D22" s="2"/>
    </row>
    <row r="23" spans="2:4" ht="14.25">
      <c r="B23" s="383">
        <v>16</v>
      </c>
      <c r="C23" s="78" t="str">
        <f ca="1" t="shared" si="0"/>
        <v>Credit portfolio, by principal customer groups, LHV Group</v>
      </c>
      <c r="D23" s="2"/>
    </row>
    <row r="24" spans="2:4" ht="14.25">
      <c r="B24" s="383">
        <v>17</v>
      </c>
      <c r="C24" s="78" t="str">
        <f ca="1" t="shared" si="0"/>
        <v>Overview of the geographical distribution of private sector credit exposure, LHV Group</v>
      </c>
      <c r="D24" s="2"/>
    </row>
    <row r="25" spans="2:4" ht="14.25">
      <c r="B25" s="383">
        <v>18</v>
      </c>
      <c r="C25" s="78" t="str">
        <f ca="1" t="shared" si="0"/>
        <v>Commitments by exposure class, exposure type and residual maturity, LHV Group</v>
      </c>
      <c r="D25" s="2"/>
    </row>
    <row r="26" spans="2:4" ht="14.25">
      <c r="B26" s="383">
        <v>19</v>
      </c>
      <c r="C26" s="78" t="str">
        <f ca="1" t="shared" si="0"/>
        <v>Impaired loans and guarantees by principal customer groups and geografical location, LHV Group</v>
      </c>
      <c r="D26" s="2"/>
    </row>
    <row r="27" spans="2:4" ht="14.25">
      <c r="B27" s="383">
        <v>20</v>
      </c>
      <c r="C27" s="78" t="str">
        <f ca="1" t="shared" si="0"/>
        <v>Changes in stock of defaulted loans and debt securities, LHV Group</v>
      </c>
      <c r="D27" s="2"/>
    </row>
    <row r="28" spans="2:4" ht="14.25">
      <c r="B28" s="383">
        <v>21</v>
      </c>
      <c r="C28" s="78" t="str">
        <f ca="1" t="shared" si="0"/>
        <v>Credit risk mitigation, LHV Group</v>
      </c>
      <c r="D28" s="2"/>
    </row>
    <row r="29" spans="2:4" ht="14.25">
      <c r="B29" s="383">
        <v>22</v>
      </c>
      <c r="C29" s="78" t="str">
        <f ca="1" t="shared" si="0"/>
        <v>Credit risk under standard approach - credit risk exposure and Credit Risk Mitigation (CRM) effects, LHV Group</v>
      </c>
      <c r="D29" s="2"/>
    </row>
    <row r="30" spans="2:4" ht="14.25">
      <c r="B30" s="383">
        <v>23</v>
      </c>
      <c r="C30" s="78" t="str">
        <f ca="1" t="shared" si="0"/>
        <v>Standaridised approach - exposures by asset classes and risk weights, LHV Group</v>
      </c>
      <c r="D30" s="2"/>
    </row>
    <row r="31" spans="2:4" ht="14.25">
      <c r="B31" s="383">
        <v>24</v>
      </c>
      <c r="C31" s="78" t="str">
        <f ca="1" t="shared" si="0"/>
        <v>Analysis of counterparty credit risk (CCR) exposures by approach, LHV Group</v>
      </c>
      <c r="D31" s="2"/>
    </row>
    <row r="32" spans="2:4" ht="14.25">
      <c r="B32" s="383">
        <v>25</v>
      </c>
      <c r="C32" s="78" t="str">
        <f ca="1" t="shared" si="0"/>
        <v>Credit valuation adjustment (CVA) capital charge, LHV Group</v>
      </c>
      <c r="D32" s="2"/>
    </row>
    <row r="33" spans="2:4" ht="14.25">
      <c r="B33" s="383">
        <v>26</v>
      </c>
      <c r="C33" s="78" t="str">
        <f ca="1" t="shared" si="0"/>
        <v>Standaridised approach -CCR exposures by regulatory portfolio and risk weights, LHV Group</v>
      </c>
      <c r="D33" s="2"/>
    </row>
    <row r="34" spans="2:4" ht="14.25">
      <c r="B34" s="383">
        <v>27</v>
      </c>
      <c r="C34" s="78" t="str">
        <f ca="1" t="shared" si="0"/>
        <v>Composition of collateral for CCR exposure, LHV Group</v>
      </c>
      <c r="D34" s="2"/>
    </row>
    <row r="35" spans="2:4" ht="14.25">
      <c r="B35" s="383">
        <v>28</v>
      </c>
      <c r="C35" s="78" t="str">
        <f ca="1" t="shared" si="0"/>
        <v>Credit derivatives exposures, LHV Group</v>
      </c>
      <c r="D35" s="2"/>
    </row>
    <row r="36" spans="2:4" ht="14.25">
      <c r="B36" s="383">
        <v>29</v>
      </c>
      <c r="C36" s="78" t="str">
        <f ca="1" t="shared" si="0"/>
        <v>Exposures to central counterparties, LHV Group</v>
      </c>
      <c r="D36" s="2"/>
    </row>
    <row r="37" spans="2:4" ht="14.25">
      <c r="B37" s="383">
        <v>30</v>
      </c>
      <c r="C37" s="78" t="str">
        <f ca="1" t="shared" si="0"/>
        <v>Market risk under standaridised approach, LHV Group</v>
      </c>
      <c r="D37" s="2"/>
    </row>
    <row r="38" spans="2:4" ht="14.25">
      <c r="B38" s="383">
        <v>31</v>
      </c>
      <c r="C38" s="78" t="str">
        <f ca="1" t="shared" si="0"/>
        <v>Operational risk, LHV Group</v>
      </c>
      <c r="D38" s="2"/>
    </row>
    <row r="39" spans="2:4" ht="14.25">
      <c r="B39" s="383">
        <v>32</v>
      </c>
      <c r="C39" s="78" t="str">
        <f ca="1" t="shared" si="0"/>
        <v>Operational risk, breakdown of the capital charge components, LHV Group</v>
      </c>
      <c r="D39" s="2"/>
    </row>
    <row r="40" spans="2:4" ht="14.25">
      <c r="B40" s="383">
        <v>33</v>
      </c>
      <c r="C40" s="78" t="str">
        <f ca="1" t="shared" si="0"/>
        <v>Operational risk, breakdown of historical losses, LHV Group</v>
      </c>
      <c r="D40" s="2"/>
    </row>
    <row r="41" spans="2:4" ht="14.25">
      <c r="B41" s="383">
        <v>34</v>
      </c>
      <c r="C41" s="78" t="str">
        <f ca="1" t="shared" si="0"/>
        <v>Legal structure in 2016</v>
      </c>
      <c r="D41" s="2"/>
    </row>
  </sheetData>
  <sheetProtection formatCells="0" formatColumns="0" formatRows="0" insertColumns="0" insertRows="0" insertHyperlinks="0" deleteColumns="0" deleteRows="0" sort="0" autoFilter="0" pivotTables="0"/>
  <hyperlinks>
    <hyperlink ref="A1" location="'3'!A1" display="'3'!A1"/>
    <hyperlink ref="C8" location="'1'!A1" display="'1'!A1"/>
    <hyperlink ref="C9" location="'2'!A1" display="'2'!A1"/>
    <hyperlink ref="C10" location="'3'!A1" display="'3'!A1"/>
    <hyperlink ref="C11" location="'4'!A1" display="'4'!A1"/>
    <hyperlink ref="C12" location="'5'!A1" display="'5'!A1"/>
    <hyperlink ref="C13" location="'6'!A1" display="'6'!A1"/>
    <hyperlink ref="C14" location="'7'!A1" display="'7'!A1"/>
    <hyperlink ref="C15" location="'8'!A1" display="'8'!A1"/>
    <hyperlink ref="C16" location="'9'!A1" display="'9'!A1"/>
    <hyperlink ref="C17" location="'10'!A1" display="'10'!A1"/>
    <hyperlink ref="C18" location="'11'!A1" display="'11'!A1"/>
    <hyperlink ref="C19" location="'12'!A1" display="'12'!A1"/>
    <hyperlink ref="C20" location="'13'!A1" display="'13'!A1"/>
    <hyperlink ref="C21" location="'14'!A1" display="'14'!A1"/>
    <hyperlink ref="C22" location="'15'!A1" display="'15'!A1"/>
    <hyperlink ref="C24" location="'17'!A1" display="'17'!A1"/>
    <hyperlink ref="C25" location="'18'!A1" display="'18'!A1"/>
    <hyperlink ref="C26" location="'19'!A1" display="'19'!A1"/>
    <hyperlink ref="C27" location="'20'!A1" display="'20'!A1"/>
    <hyperlink ref="C28" location="'21'!A1" display="'21'!A1"/>
    <hyperlink ref="C29" location="'22'!A1" display="'22'!A1"/>
    <hyperlink ref="C30" location="'23'!A1" display="'23'!A1"/>
    <hyperlink ref="C31" location="'24'!A1" display="'24'!A1"/>
    <hyperlink ref="C32" location="'25'!A1" display="'25'!A1"/>
    <hyperlink ref="C33" location="'26'!A1" display="'26'!A1"/>
    <hyperlink ref="C34" location="'27'!A1" display="'27'!A1"/>
    <hyperlink ref="C35" location="'28'!A1" display="'28'!A1"/>
    <hyperlink ref="C36" location="'29'!A1" display="'29'!A1"/>
    <hyperlink ref="C37" location="'30'!A1" display="'30'!A1"/>
    <hyperlink ref="C38" location="'31'!A1" display="'31'!A1"/>
    <hyperlink ref="C39" location="'32'!A1" display="'32'!A1"/>
    <hyperlink ref="C40" location="'33'!A1" display="'33'!A1"/>
    <hyperlink ref="C41" location="'34'!A1" display="'34'!A1"/>
  </hyperlinks>
  <printOptions/>
  <pageMargins left="0.2362204724409449" right="0.2362204724409449" top="0.7480314960629921" bottom="0.7480314960629921" header="0.31496062992125984" footer="0.31496062992125984"/>
  <pageSetup fitToHeight="1" fitToWidth="1" horizontalDpi="600" verticalDpi="600" orientation="landscape" paperSize="9" scale="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7"/>
  <sheetViews>
    <sheetView showGridLines="0" workbookViewId="0" topLeftCell="A1"/>
  </sheetViews>
  <sheetFormatPr defaultColWidth="11.375" defaultRowHeight="14.25"/>
  <cols>
    <col min="1" max="1" width="1.4921875" style="23" customWidth="1"/>
    <col min="2" max="2" width="28.25390625" style="23" customWidth="1"/>
    <col min="3" max="3" width="15.125" style="23" bestFit="1" customWidth="1"/>
    <col min="4" max="6" width="8.625" style="23" customWidth="1"/>
    <col min="7" max="7" width="9.375" style="23" bestFit="1" customWidth="1"/>
    <col min="8" max="16384" width="11.375" style="23" customWidth="1"/>
  </cols>
  <sheetData>
    <row r="1" ht="5.25" customHeight="1"/>
    <row r="2" spans="2:7" s="42" customFormat="1" ht="12.75">
      <c r="B2" s="586" t="s">
        <v>317</v>
      </c>
      <c r="C2" s="586"/>
      <c r="D2" s="586"/>
      <c r="E2" s="586"/>
      <c r="F2" s="586"/>
      <c r="G2" s="586"/>
    </row>
    <row r="3" s="42" customFormat="1" ht="12.75"/>
    <row r="4" spans="1:2" s="12" customFormat="1" ht="18" customHeight="1">
      <c r="A4" s="13"/>
      <c r="B4" s="389" t="s">
        <v>668</v>
      </c>
    </row>
    <row r="5" s="199" customFormat="1" ht="14.25"/>
    <row r="6" spans="2:7" s="199" customFormat="1" ht="14.25">
      <c r="B6" s="200" t="s">
        <v>356</v>
      </c>
      <c r="C6" s="171"/>
      <c r="D6" s="171"/>
      <c r="E6" s="171"/>
      <c r="F6" s="171"/>
      <c r="G6" s="201"/>
    </row>
    <row r="7" spans="1:7" s="199" customFormat="1" ht="14.25">
      <c r="A7" s="202"/>
      <c r="B7" s="169"/>
      <c r="C7" s="616" t="s">
        <v>237</v>
      </c>
      <c r="D7" s="616" t="s">
        <v>238</v>
      </c>
      <c r="E7" s="616" t="s">
        <v>239</v>
      </c>
      <c r="F7" s="618" t="s">
        <v>91</v>
      </c>
      <c r="G7" s="203"/>
    </row>
    <row r="8" spans="1:7" s="205" customFormat="1" ht="14.25">
      <c r="A8" s="194"/>
      <c r="B8" s="187"/>
      <c r="C8" s="616"/>
      <c r="D8" s="616"/>
      <c r="E8" s="616"/>
      <c r="F8" s="618"/>
      <c r="G8" s="204"/>
    </row>
    <row r="9" spans="1:7" s="207" customFormat="1" ht="14.25">
      <c r="A9" s="168"/>
      <c r="B9" s="187" t="s">
        <v>340</v>
      </c>
      <c r="C9" s="616"/>
      <c r="D9" s="616"/>
      <c r="E9" s="616"/>
      <c r="F9" s="618"/>
      <c r="G9" s="204" t="s">
        <v>6</v>
      </c>
    </row>
    <row r="10" spans="1:7" s="207" customFormat="1" ht="14.25">
      <c r="A10" s="170"/>
      <c r="B10" s="188" t="s">
        <v>53</v>
      </c>
      <c r="C10" s="160"/>
      <c r="D10" s="160"/>
      <c r="E10" s="160"/>
      <c r="F10" s="160"/>
      <c r="G10" s="160"/>
    </row>
    <row r="11" spans="1:7" s="207" customFormat="1" ht="14.25">
      <c r="A11" s="171"/>
      <c r="B11" s="208" t="s">
        <v>54</v>
      </c>
      <c r="C11" s="193"/>
      <c r="D11" s="193"/>
      <c r="E11" s="193"/>
      <c r="F11" s="193"/>
      <c r="G11" s="171"/>
    </row>
    <row r="12" spans="1:7" s="207" customFormat="1" ht="14.25">
      <c r="A12" s="171"/>
      <c r="B12" s="208" t="s">
        <v>55</v>
      </c>
      <c r="C12" s="193"/>
      <c r="D12" s="193"/>
      <c r="E12" s="193"/>
      <c r="F12" s="193"/>
      <c r="G12" s="171"/>
    </row>
    <row r="13" spans="1:7" s="207" customFormat="1" ht="14.25">
      <c r="A13" s="171"/>
      <c r="B13" s="208" t="s">
        <v>56</v>
      </c>
      <c r="C13" s="193"/>
      <c r="D13" s="193"/>
      <c r="E13" s="193"/>
      <c r="F13" s="193"/>
      <c r="G13" s="171"/>
    </row>
    <row r="14" spans="1:7" s="207" customFormat="1" ht="14.25">
      <c r="A14" s="171"/>
      <c r="B14" s="208" t="s">
        <v>57</v>
      </c>
      <c r="C14" s="193"/>
      <c r="D14" s="193"/>
      <c r="E14" s="193"/>
      <c r="F14" s="193"/>
      <c r="G14" s="171"/>
    </row>
    <row r="15" spans="1:7" s="207" customFormat="1" ht="14.25">
      <c r="A15" s="171"/>
      <c r="B15" s="208" t="s">
        <v>58</v>
      </c>
      <c r="C15" s="193"/>
      <c r="D15" s="193"/>
      <c r="E15" s="193"/>
      <c r="F15" s="193"/>
      <c r="G15" s="171"/>
    </row>
    <row r="16" spans="1:7" s="207" customFormat="1" ht="14.25">
      <c r="A16" s="171"/>
      <c r="B16" s="209" t="s">
        <v>59</v>
      </c>
      <c r="C16" s="174"/>
      <c r="D16" s="174"/>
      <c r="E16" s="174"/>
      <c r="F16" s="174"/>
      <c r="G16" s="174"/>
    </row>
    <row r="17" spans="1:7" s="207" customFormat="1" ht="14.25">
      <c r="A17" s="171"/>
      <c r="B17" s="188" t="s">
        <v>61</v>
      </c>
      <c r="C17" s="174"/>
      <c r="D17" s="174"/>
      <c r="E17" s="174"/>
      <c r="F17" s="174"/>
      <c r="G17" s="160"/>
    </row>
    <row r="18" spans="1:7" s="207" customFormat="1" ht="14.25">
      <c r="A18" s="171"/>
      <c r="B18" s="208" t="s">
        <v>62</v>
      </c>
      <c r="C18" s="193">
        <v>326.5700204199999</v>
      </c>
      <c r="D18" s="193">
        <v>0</v>
      </c>
      <c r="E18" s="193">
        <v>0</v>
      </c>
      <c r="F18" s="193">
        <v>0</v>
      </c>
      <c r="G18" s="171">
        <f>SUM(C18:F18)</f>
        <v>326.5700204199999</v>
      </c>
    </row>
    <row r="19" spans="1:7" s="207" customFormat="1" ht="14.25">
      <c r="A19" s="171"/>
      <c r="B19" s="208" t="s">
        <v>63</v>
      </c>
      <c r="C19" s="193">
        <v>36.90753984999999</v>
      </c>
      <c r="D19" s="193">
        <v>0</v>
      </c>
      <c r="E19" s="193">
        <v>0</v>
      </c>
      <c r="F19" s="193">
        <v>0.16993233000000002</v>
      </c>
      <c r="G19" s="171">
        <f aca="true" t="shared" si="0" ref="G19:G25">SUM(C19:F19)</f>
        <v>37.077472179999994</v>
      </c>
    </row>
    <row r="20" spans="1:7" s="207" customFormat="1" ht="14.25">
      <c r="A20" s="171"/>
      <c r="B20" s="208" t="s">
        <v>54</v>
      </c>
      <c r="C20" s="193">
        <v>334.3163810499993</v>
      </c>
      <c r="D20" s="193">
        <v>6.877375524000019</v>
      </c>
      <c r="E20" s="193">
        <v>0.03064633</v>
      </c>
      <c r="F20" s="193">
        <v>0</v>
      </c>
      <c r="G20" s="171">
        <f t="shared" si="0"/>
        <v>341.2244029039993</v>
      </c>
    </row>
    <row r="21" spans="1:7" s="207" customFormat="1" ht="14.25">
      <c r="A21" s="171"/>
      <c r="B21" s="208" t="s">
        <v>56</v>
      </c>
      <c r="C21" s="193">
        <v>20.224854269999994</v>
      </c>
      <c r="D21" s="193">
        <v>0</v>
      </c>
      <c r="E21" s="193">
        <v>0</v>
      </c>
      <c r="F21" s="193">
        <v>0</v>
      </c>
      <c r="G21" s="171">
        <f t="shared" si="0"/>
        <v>20.224854269999994</v>
      </c>
    </row>
    <row r="22" spans="1:7" s="207" customFormat="1" ht="14.25">
      <c r="A22" s="171"/>
      <c r="B22" s="208" t="s">
        <v>64</v>
      </c>
      <c r="C22" s="193">
        <v>167.70611936006338</v>
      </c>
      <c r="D22" s="193">
        <v>1.9608784279999976</v>
      </c>
      <c r="E22" s="193">
        <v>0.4992975300000012</v>
      </c>
      <c r="F22" s="193">
        <v>0.23329798000000007</v>
      </c>
      <c r="G22" s="171">
        <f t="shared" si="0"/>
        <v>170.3995932980634</v>
      </c>
    </row>
    <row r="23" spans="1:7" s="207" customFormat="1" ht="14.25">
      <c r="A23" s="171"/>
      <c r="B23" s="208" t="s">
        <v>65</v>
      </c>
      <c r="C23" s="193">
        <v>0.05</v>
      </c>
      <c r="D23" s="193">
        <v>0</v>
      </c>
      <c r="E23" s="193">
        <v>0</v>
      </c>
      <c r="F23" s="193">
        <v>0</v>
      </c>
      <c r="G23" s="171">
        <f t="shared" si="0"/>
        <v>0.05</v>
      </c>
    </row>
    <row r="24" spans="1:7" s="207" customFormat="1" ht="14.25">
      <c r="A24" s="171"/>
      <c r="B24" s="208" t="s">
        <v>58</v>
      </c>
      <c r="C24" s="193">
        <v>0</v>
      </c>
      <c r="D24" s="193">
        <v>0</v>
      </c>
      <c r="E24" s="193">
        <v>0</v>
      </c>
      <c r="F24" s="193">
        <v>0</v>
      </c>
      <c r="G24" s="171">
        <f t="shared" si="0"/>
        <v>0</v>
      </c>
    </row>
    <row r="25" spans="1:7" s="207" customFormat="1" ht="14.25">
      <c r="A25" s="171"/>
      <c r="B25" s="208" t="s">
        <v>9</v>
      </c>
      <c r="C25" s="193">
        <v>23.808705249935986</v>
      </c>
      <c r="D25" s="193">
        <v>0</v>
      </c>
      <c r="E25" s="193">
        <v>0</v>
      </c>
      <c r="F25" s="193">
        <v>0</v>
      </c>
      <c r="G25" s="171">
        <f t="shared" si="0"/>
        <v>23.808705249935986</v>
      </c>
    </row>
    <row r="26" spans="1:7" s="207" customFormat="1" ht="14.25">
      <c r="A26" s="171"/>
      <c r="B26" s="188" t="s">
        <v>66</v>
      </c>
      <c r="C26" s="160">
        <v>909.5836201999984</v>
      </c>
      <c r="D26" s="160">
        <v>8.838253952000017</v>
      </c>
      <c r="E26" s="160">
        <v>0.5299438600000012</v>
      </c>
      <c r="F26" s="160">
        <v>0.40323031000000004</v>
      </c>
      <c r="G26" s="160">
        <f aca="true" t="shared" si="1" ref="G26">SUM(G18:G25)</f>
        <v>919.3550483219987</v>
      </c>
    </row>
    <row r="27" spans="1:7" s="207" customFormat="1" ht="14.25">
      <c r="A27" s="171"/>
      <c r="B27" s="188" t="s">
        <v>67</v>
      </c>
      <c r="C27" s="174">
        <f>C16+C26</f>
        <v>909.5836201999984</v>
      </c>
      <c r="D27" s="174">
        <f>D16+D26</f>
        <v>8.838253952000017</v>
      </c>
      <c r="E27" s="174">
        <f>E16+E26</f>
        <v>0.5299438600000012</v>
      </c>
      <c r="F27" s="174">
        <f>F16+F26</f>
        <v>0.40323031000000004</v>
      </c>
      <c r="G27" s="174">
        <f>G16+G26</f>
        <v>919.3550483219987</v>
      </c>
    </row>
    <row r="28" spans="1:7" s="207" customFormat="1" ht="14.25">
      <c r="A28" s="189"/>
      <c r="B28" s="210"/>
      <c r="C28" s="210"/>
      <c r="D28" s="210"/>
      <c r="E28" s="210"/>
      <c r="F28" s="210"/>
      <c r="G28" s="210"/>
    </row>
    <row r="29" s="207" customFormat="1" ht="14.25">
      <c r="A29" s="189"/>
    </row>
    <row r="30" s="207" customFormat="1" ht="14.25">
      <c r="A30" s="189"/>
    </row>
    <row r="31" spans="1:7" s="207" customFormat="1" ht="14.25">
      <c r="A31" s="171"/>
      <c r="B31" s="200" t="s">
        <v>256</v>
      </c>
      <c r="C31" s="199"/>
      <c r="D31" s="199"/>
      <c r="E31" s="199"/>
      <c r="F31" s="199"/>
      <c r="G31" s="201"/>
    </row>
    <row r="32" spans="1:7" s="207" customFormat="1" ht="14.25">
      <c r="A32" s="171"/>
      <c r="B32" s="202"/>
      <c r="C32" s="616" t="s">
        <v>237</v>
      </c>
      <c r="D32" s="616" t="s">
        <v>238</v>
      </c>
      <c r="E32" s="616" t="s">
        <v>239</v>
      </c>
      <c r="F32" s="618" t="s">
        <v>91</v>
      </c>
      <c r="G32" s="211"/>
    </row>
    <row r="33" spans="1:7" s="207" customFormat="1" ht="14.25">
      <c r="A33" s="171"/>
      <c r="B33" s="187"/>
      <c r="C33" s="616"/>
      <c r="D33" s="616"/>
      <c r="E33" s="616"/>
      <c r="F33" s="618"/>
      <c r="G33" s="204"/>
    </row>
    <row r="34" spans="1:7" s="207" customFormat="1" ht="14.25">
      <c r="A34" s="171"/>
      <c r="B34" s="187" t="s">
        <v>340</v>
      </c>
      <c r="C34" s="616"/>
      <c r="D34" s="616"/>
      <c r="E34" s="616"/>
      <c r="F34" s="618"/>
      <c r="G34" s="204" t="s">
        <v>6</v>
      </c>
    </row>
    <row r="35" spans="1:7" s="207" customFormat="1" ht="14.25">
      <c r="A35" s="189"/>
      <c r="B35" s="188" t="s">
        <v>53</v>
      </c>
      <c r="C35" s="160"/>
      <c r="D35" s="160"/>
      <c r="E35" s="160"/>
      <c r="F35" s="160"/>
      <c r="G35" s="160"/>
    </row>
    <row r="36" spans="1:7" s="207" customFormat="1" ht="14.25">
      <c r="A36" s="212"/>
      <c r="B36" s="208" t="s">
        <v>54</v>
      </c>
      <c r="C36" s="193"/>
      <c r="D36" s="193"/>
      <c r="E36" s="193"/>
      <c r="F36" s="193"/>
      <c r="G36" s="171"/>
    </row>
    <row r="37" spans="1:7" s="207" customFormat="1" ht="14.25">
      <c r="A37" s="212"/>
      <c r="B37" s="208" t="s">
        <v>55</v>
      </c>
      <c r="C37" s="193"/>
      <c r="D37" s="193"/>
      <c r="E37" s="193"/>
      <c r="F37" s="193"/>
      <c r="G37" s="171"/>
    </row>
    <row r="38" spans="1:7" s="207" customFormat="1" ht="14.25">
      <c r="A38" s="206"/>
      <c r="B38" s="208" t="s">
        <v>56</v>
      </c>
      <c r="C38" s="193"/>
      <c r="D38" s="193"/>
      <c r="E38" s="193"/>
      <c r="F38" s="193"/>
      <c r="G38" s="171"/>
    </row>
    <row r="39" spans="1:7" s="207" customFormat="1" ht="14.25">
      <c r="A39" s="171"/>
      <c r="B39" s="208" t="s">
        <v>57</v>
      </c>
      <c r="C39" s="193"/>
      <c r="D39" s="193"/>
      <c r="E39" s="193"/>
      <c r="F39" s="193"/>
      <c r="G39" s="171"/>
    </row>
    <row r="40" spans="1:7" s="207" customFormat="1" ht="14.25">
      <c r="A40" s="206"/>
      <c r="B40" s="208" t="s">
        <v>58</v>
      </c>
      <c r="C40" s="193"/>
      <c r="D40" s="193"/>
      <c r="E40" s="193"/>
      <c r="F40" s="193"/>
      <c r="G40" s="171"/>
    </row>
    <row r="41" spans="1:7" s="207" customFormat="1" ht="14.25">
      <c r="A41" s="206"/>
      <c r="B41" s="213" t="s">
        <v>59</v>
      </c>
      <c r="C41" s="160"/>
      <c r="D41" s="160"/>
      <c r="E41" s="160"/>
      <c r="F41" s="160"/>
      <c r="G41" s="160"/>
    </row>
    <row r="42" spans="2:7" s="206" customFormat="1" ht="14.25">
      <c r="B42" s="209" t="s">
        <v>61</v>
      </c>
      <c r="C42" s="160"/>
      <c r="D42" s="160"/>
      <c r="E42" s="160"/>
      <c r="F42" s="160"/>
      <c r="G42" s="160"/>
    </row>
    <row r="43" spans="2:7" s="206" customFormat="1" ht="14.25">
      <c r="B43" s="208" t="s">
        <v>62</v>
      </c>
      <c r="C43" s="193">
        <v>297.944793</v>
      </c>
      <c r="D43" s="193">
        <v>0</v>
      </c>
      <c r="E43" s="193">
        <v>0</v>
      </c>
      <c r="F43" s="193"/>
      <c r="G43" s="171">
        <f>SUM(C43:F43)</f>
        <v>297.944793</v>
      </c>
    </row>
    <row r="44" spans="2:7" s="206" customFormat="1" ht="14.25">
      <c r="B44" s="208" t="s">
        <v>63</v>
      </c>
      <c r="C44" s="193">
        <v>29.373165850000003</v>
      </c>
      <c r="D44" s="193">
        <v>0</v>
      </c>
      <c r="E44" s="193">
        <v>0</v>
      </c>
      <c r="F44" s="193"/>
      <c r="G44" s="171">
        <f aca="true" t="shared" si="2" ref="G44:G50">SUM(C44:F44)</f>
        <v>29.373165850000003</v>
      </c>
    </row>
    <row r="45" spans="2:7" s="205" customFormat="1" ht="14.25">
      <c r="B45" s="208" t="s">
        <v>54</v>
      </c>
      <c r="C45" s="193">
        <v>241.37357996433454</v>
      </c>
      <c r="D45" s="193">
        <v>0</v>
      </c>
      <c r="E45" s="193">
        <v>0</v>
      </c>
      <c r="F45" s="193"/>
      <c r="G45" s="171">
        <f t="shared" si="2"/>
        <v>241.37357996433454</v>
      </c>
    </row>
    <row r="46" spans="2:7" s="207" customFormat="1" ht="14.25">
      <c r="B46" s="208" t="s">
        <v>56</v>
      </c>
      <c r="C46" s="193">
        <v>0</v>
      </c>
      <c r="D46" s="193">
        <v>0</v>
      </c>
      <c r="E46" s="193">
        <v>0</v>
      </c>
      <c r="F46" s="193"/>
      <c r="G46" s="171">
        <f t="shared" si="2"/>
        <v>0</v>
      </c>
    </row>
    <row r="47" spans="2:7" s="207" customFormat="1" ht="14.25">
      <c r="B47" s="208" t="s">
        <v>64</v>
      </c>
      <c r="C47" s="193">
        <v>117.73159700272947</v>
      </c>
      <c r="D47" s="193">
        <v>6.083549910000012</v>
      </c>
      <c r="E47" s="193">
        <v>34.1805274312163</v>
      </c>
      <c r="F47" s="193"/>
      <c r="G47" s="171">
        <f t="shared" si="2"/>
        <v>157.99567434394578</v>
      </c>
    </row>
    <row r="48" spans="2:7" s="207" customFormat="1" ht="14.25">
      <c r="B48" s="208" t="s">
        <v>65</v>
      </c>
      <c r="C48" s="193">
        <v>0</v>
      </c>
      <c r="D48" s="193">
        <v>0</v>
      </c>
      <c r="E48" s="193">
        <v>0</v>
      </c>
      <c r="F48" s="193"/>
      <c r="G48" s="171">
        <f t="shared" si="2"/>
        <v>0</v>
      </c>
    </row>
    <row r="49" spans="2:7" s="207" customFormat="1" ht="14.25">
      <c r="B49" s="208" t="s">
        <v>58</v>
      </c>
      <c r="C49" s="193">
        <v>0</v>
      </c>
      <c r="D49" s="193">
        <v>0</v>
      </c>
      <c r="E49" s="193">
        <v>0</v>
      </c>
      <c r="F49" s="193"/>
      <c r="G49" s="171">
        <f t="shared" si="2"/>
        <v>0</v>
      </c>
    </row>
    <row r="50" spans="2:7" s="207" customFormat="1" ht="14.25">
      <c r="B50" s="208" t="s">
        <v>9</v>
      </c>
      <c r="C50" s="193">
        <v>20.37146478227687</v>
      </c>
      <c r="D50" s="193">
        <v>0</v>
      </c>
      <c r="E50" s="193">
        <v>0</v>
      </c>
      <c r="F50" s="193"/>
      <c r="G50" s="171">
        <f t="shared" si="2"/>
        <v>20.37146478227687</v>
      </c>
    </row>
    <row r="51" spans="2:7" s="207" customFormat="1" ht="14.25">
      <c r="B51" s="188" t="s">
        <v>66</v>
      </c>
      <c r="C51" s="160">
        <v>706.7946005993409</v>
      </c>
      <c r="D51" s="160">
        <v>6.083549910000012</v>
      </c>
      <c r="E51" s="160">
        <v>34.1805274312163</v>
      </c>
      <c r="F51" s="160">
        <v>0</v>
      </c>
      <c r="G51" s="160">
        <f aca="true" t="shared" si="3" ref="G51">SUM(G43:G50)</f>
        <v>747.0586779405572</v>
      </c>
    </row>
    <row r="52" spans="2:7" s="207" customFormat="1" ht="14.25">
      <c r="B52" s="188" t="s">
        <v>67</v>
      </c>
      <c r="C52" s="160">
        <f>C41+C51</f>
        <v>706.7946005993409</v>
      </c>
      <c r="D52" s="160">
        <f>D41+D51</f>
        <v>6.083549910000012</v>
      </c>
      <c r="E52" s="160">
        <f>E41+E51</f>
        <v>34.1805274312163</v>
      </c>
      <c r="F52" s="160">
        <f>F41+F51</f>
        <v>0</v>
      </c>
      <c r="G52" s="160">
        <f>G41+G51</f>
        <v>747.0586779405572</v>
      </c>
    </row>
    <row r="53" spans="2:7" s="207" customFormat="1" ht="11.45" customHeight="1">
      <c r="B53" s="210"/>
      <c r="C53" s="210"/>
      <c r="D53" s="210"/>
      <c r="E53" s="210"/>
      <c r="F53" s="210"/>
      <c r="G53" s="210"/>
    </row>
    <row r="54" s="207" customFormat="1" ht="11.45" customHeight="1"/>
    <row r="55" s="207" customFormat="1" ht="11.45" customHeight="1"/>
    <row r="56" spans="2:7" s="207" customFormat="1" ht="10.5" customHeight="1">
      <c r="B56" s="214" t="s">
        <v>240</v>
      </c>
      <c r="C56" s="173"/>
      <c r="D56" s="173"/>
      <c r="E56" s="173"/>
      <c r="F56" s="173"/>
      <c r="G56" s="173"/>
    </row>
    <row r="57" spans="2:7" s="207" customFormat="1" ht="14.25">
      <c r="B57" s="215"/>
      <c r="C57" s="216"/>
      <c r="D57" s="216" t="s">
        <v>241</v>
      </c>
      <c r="E57" s="216" t="s">
        <v>242</v>
      </c>
      <c r="F57" s="216" t="s">
        <v>241</v>
      </c>
      <c r="G57" s="216"/>
    </row>
    <row r="58" spans="2:7" s="207" customFormat="1" ht="14.25">
      <c r="B58" s="215"/>
      <c r="C58" s="216" t="s">
        <v>243</v>
      </c>
      <c r="D58" s="216" t="s">
        <v>244</v>
      </c>
      <c r="E58" s="216" t="s">
        <v>245</v>
      </c>
      <c r="F58" s="216" t="s">
        <v>246</v>
      </c>
      <c r="G58" s="216" t="s">
        <v>247</v>
      </c>
    </row>
    <row r="59" spans="2:7" s="207" customFormat="1" ht="14.25">
      <c r="B59" s="196" t="s">
        <v>340</v>
      </c>
      <c r="C59" s="179" t="s">
        <v>244</v>
      </c>
      <c r="D59" s="179" t="s">
        <v>248</v>
      </c>
      <c r="E59" s="179" t="s">
        <v>249</v>
      </c>
      <c r="F59" s="179" t="s">
        <v>250</v>
      </c>
      <c r="G59" s="179" t="s">
        <v>251</v>
      </c>
    </row>
    <row r="60" spans="2:7" s="207" customFormat="1" ht="14.25">
      <c r="B60" s="195" t="s">
        <v>252</v>
      </c>
      <c r="C60" s="217">
        <v>306.427</v>
      </c>
      <c r="D60" s="217">
        <v>0.073</v>
      </c>
      <c r="E60" s="217"/>
      <c r="F60" s="217"/>
      <c r="G60" s="217"/>
    </row>
    <row r="61" spans="2:7" s="207" customFormat="1" ht="14.25">
      <c r="B61" s="196" t="s">
        <v>762</v>
      </c>
      <c r="C61" s="218">
        <v>0</v>
      </c>
      <c r="D61" s="218">
        <v>42.969</v>
      </c>
      <c r="E61" s="218">
        <v>140.761</v>
      </c>
      <c r="F61" s="218">
        <v>381.35</v>
      </c>
      <c r="G61" s="218">
        <v>40.71</v>
      </c>
    </row>
    <row r="62" spans="2:7" s="207" customFormat="1" ht="14.25">
      <c r="B62" s="195" t="s">
        <v>253</v>
      </c>
      <c r="C62" s="162"/>
      <c r="D62" s="217"/>
      <c r="E62" s="217"/>
      <c r="F62" s="217"/>
      <c r="G62" s="217"/>
    </row>
    <row r="63" spans="2:7" s="207" customFormat="1" ht="14.25">
      <c r="B63" s="196" t="s">
        <v>254</v>
      </c>
      <c r="C63" s="218"/>
      <c r="D63" s="218"/>
      <c r="E63" s="218"/>
      <c r="F63" s="218"/>
      <c r="G63" s="218"/>
    </row>
    <row r="64" spans="2:7" s="207" customFormat="1" ht="14.25">
      <c r="B64" s="196" t="s">
        <v>255</v>
      </c>
      <c r="C64" s="218"/>
      <c r="D64" s="218"/>
      <c r="E64" s="218"/>
      <c r="F64" s="218"/>
      <c r="G64" s="218"/>
    </row>
    <row r="65" spans="2:7" s="207" customFormat="1" ht="14.25">
      <c r="B65" s="176"/>
      <c r="C65" s="176"/>
      <c r="D65" s="176"/>
      <c r="E65" s="176"/>
      <c r="F65" s="176"/>
      <c r="G65" s="176"/>
    </row>
    <row r="66" spans="2:7" s="207" customFormat="1" ht="14.25">
      <c r="B66" s="178"/>
      <c r="C66" s="173"/>
      <c r="D66" s="173"/>
      <c r="E66" s="173"/>
      <c r="F66" s="173"/>
      <c r="G66" s="173"/>
    </row>
    <row r="67" spans="2:7" s="207" customFormat="1" ht="14.25">
      <c r="B67" s="178"/>
      <c r="C67" s="173"/>
      <c r="D67" s="173"/>
      <c r="E67" s="173"/>
      <c r="F67" s="173"/>
      <c r="G67" s="173"/>
    </row>
    <row r="68" spans="2:7" s="205" customFormat="1" ht="14.25">
      <c r="B68" s="178"/>
      <c r="C68" s="173"/>
      <c r="D68" s="173"/>
      <c r="E68" s="173"/>
      <c r="F68" s="173"/>
      <c r="G68" s="173"/>
    </row>
    <row r="69" spans="2:7" s="205" customFormat="1" ht="14.25">
      <c r="B69" s="215"/>
      <c r="C69" s="216"/>
      <c r="D69" s="216" t="s">
        <v>241</v>
      </c>
      <c r="E69" s="216" t="s">
        <v>242</v>
      </c>
      <c r="F69" s="216" t="s">
        <v>241</v>
      </c>
      <c r="G69" s="216"/>
    </row>
    <row r="70" spans="2:7" s="205" customFormat="1" ht="14.25">
      <c r="B70" s="215"/>
      <c r="C70" s="216" t="s">
        <v>243</v>
      </c>
      <c r="D70" s="216" t="s">
        <v>244</v>
      </c>
      <c r="E70" s="216" t="s">
        <v>245</v>
      </c>
      <c r="F70" s="216" t="s">
        <v>246</v>
      </c>
      <c r="G70" s="216" t="s">
        <v>247</v>
      </c>
    </row>
    <row r="71" spans="2:7" s="207" customFormat="1" ht="14.25">
      <c r="B71" s="196" t="s">
        <v>340</v>
      </c>
      <c r="C71" s="179" t="s">
        <v>244</v>
      </c>
      <c r="D71" s="179" t="s">
        <v>248</v>
      </c>
      <c r="E71" s="179" t="s">
        <v>249</v>
      </c>
      <c r="F71" s="179" t="s">
        <v>250</v>
      </c>
      <c r="G71" s="179" t="s">
        <v>251</v>
      </c>
    </row>
    <row r="72" spans="2:7" s="207" customFormat="1" ht="14.25">
      <c r="B72" s="195" t="s">
        <v>252</v>
      </c>
      <c r="C72" s="217">
        <v>230.501</v>
      </c>
      <c r="D72" s="217"/>
      <c r="E72" s="217"/>
      <c r="F72" s="217"/>
      <c r="G72" s="217"/>
    </row>
    <row r="73" spans="2:7" s="207" customFormat="1" ht="14.25">
      <c r="B73" s="196" t="s">
        <v>762</v>
      </c>
      <c r="C73" s="218">
        <v>0</v>
      </c>
      <c r="D73" s="218">
        <v>43.364</v>
      </c>
      <c r="E73" s="218">
        <v>114.515</v>
      </c>
      <c r="F73" s="218">
        <v>280.732</v>
      </c>
      <c r="G73" s="218">
        <v>19.297</v>
      </c>
    </row>
    <row r="74" spans="2:7" s="207" customFormat="1" ht="14.25">
      <c r="B74" s="195" t="s">
        <v>253</v>
      </c>
      <c r="C74" s="175"/>
      <c r="D74" s="217"/>
      <c r="E74" s="217"/>
      <c r="F74" s="217"/>
      <c r="G74" s="217"/>
    </row>
    <row r="75" spans="2:7" s="205" customFormat="1" ht="14.25">
      <c r="B75" s="196" t="s">
        <v>254</v>
      </c>
      <c r="C75" s="218"/>
      <c r="D75" s="218"/>
      <c r="E75" s="218"/>
      <c r="F75" s="218"/>
      <c r="G75" s="218"/>
    </row>
    <row r="76" spans="2:7" s="205" customFormat="1" ht="14.25">
      <c r="B76" s="196" t="s">
        <v>255</v>
      </c>
      <c r="C76" s="218"/>
      <c r="D76" s="218"/>
      <c r="E76" s="218"/>
      <c r="F76" s="218"/>
      <c r="G76" s="218"/>
    </row>
    <row r="77" spans="2:7" s="207" customFormat="1" ht="14.25">
      <c r="B77" s="210"/>
      <c r="C77" s="210"/>
      <c r="D77" s="210"/>
      <c r="E77" s="210"/>
      <c r="F77" s="210"/>
      <c r="G77" s="210"/>
    </row>
    <row r="78" s="206" customFormat="1" ht="14.25"/>
    <row r="79" s="206" customFormat="1" ht="14.25"/>
    <row r="80" s="206" customFormat="1" ht="14.25"/>
    <row r="81" s="24" customFormat="1" ht="11.1" customHeight="1"/>
    <row r="82" s="24" customFormat="1" ht="11.1" customHeight="1"/>
    <row r="83" s="24" customFormat="1" ht="11.1" customHeight="1"/>
    <row r="84" s="24" customFormat="1" ht="11.1" customHeight="1"/>
    <row r="85" s="24" customFormat="1" ht="11.1" customHeight="1"/>
  </sheetData>
  <sheetProtection formatCells="0" formatColumns="0" formatRows="0" insertColumns="0" insertRows="0" insertHyperlinks="0" deleteColumns="0" deleteRows="0" sort="0" autoFilter="0" pivotTables="0"/>
  <mergeCells count="9">
    <mergeCell ref="B2:G2"/>
    <mergeCell ref="C32:C34"/>
    <mergeCell ref="D32:D34"/>
    <mergeCell ref="E32:E34"/>
    <mergeCell ref="F32:F34"/>
    <mergeCell ref="C7:C9"/>
    <mergeCell ref="D7:D9"/>
    <mergeCell ref="E7:E9"/>
    <mergeCell ref="F7:F9"/>
  </mergeCells>
  <hyperlinks>
    <hyperlink ref="B2" location="Contents!A1" display="Back to index page"/>
  </hyperlinks>
  <printOptions/>
  <pageMargins left="0.25" right="0.25" top="0.75" bottom="0.75" header="0.3" footer="0.3"/>
  <pageSetup fitToWidth="0" horizontalDpi="600" verticalDpi="600" orientation="landscape" paperSize="9" scale="83" r:id="rId1"/>
  <rowBreaks count="1" manualBreakCount="1">
    <brk id="5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3"/>
  <sheetViews>
    <sheetView workbookViewId="0" topLeftCell="A1"/>
  </sheetViews>
  <sheetFormatPr defaultColWidth="11.375" defaultRowHeight="14.25"/>
  <cols>
    <col min="1" max="1" width="1.4921875" style="466" customWidth="1"/>
    <col min="2" max="2" width="3.00390625" style="466" customWidth="1"/>
    <col min="3" max="3" width="22.50390625" style="466" customWidth="1"/>
    <col min="4" max="5" width="9.00390625" style="466" customWidth="1"/>
    <col min="6" max="6" width="2.50390625" style="466" customWidth="1"/>
    <col min="7" max="8" width="9.00390625" style="466" customWidth="1"/>
    <col min="9" max="9" width="2.50390625" style="466" customWidth="1"/>
    <col min="10" max="11" width="9.00390625" style="466" customWidth="1"/>
    <col min="12" max="16384" width="11.375" style="466" customWidth="1"/>
  </cols>
  <sheetData>
    <row r="1" ht="5.25" customHeight="1"/>
    <row r="2" spans="2:8" s="467" customFormat="1" ht="12.75">
      <c r="B2" s="609" t="s">
        <v>317</v>
      </c>
      <c r="C2" s="609"/>
      <c r="D2" s="609"/>
      <c r="E2" s="609"/>
      <c r="F2" s="609"/>
      <c r="G2" s="609"/>
      <c r="H2" s="609"/>
    </row>
    <row r="3" s="467" customFormat="1" ht="12.75"/>
    <row r="4" spans="2:11" s="468" customFormat="1" ht="33" customHeight="1">
      <c r="B4" s="621" t="s">
        <v>669</v>
      </c>
      <c r="C4" s="621"/>
      <c r="D4" s="621"/>
      <c r="E4" s="621"/>
      <c r="F4" s="621"/>
      <c r="G4" s="621"/>
      <c r="H4" s="621"/>
      <c r="I4" s="621"/>
      <c r="J4" s="621"/>
      <c r="K4" s="621"/>
    </row>
    <row r="5" s="469" customFormat="1" ht="14.25"/>
    <row r="6" spans="2:11" s="470" customFormat="1" ht="12" customHeight="1">
      <c r="B6" s="471" t="s">
        <v>312</v>
      </c>
      <c r="C6" s="471"/>
      <c r="D6" s="472"/>
      <c r="E6" s="472"/>
      <c r="F6" s="472"/>
      <c r="G6" s="473"/>
      <c r="H6" s="473"/>
      <c r="I6" s="472"/>
      <c r="J6" s="473"/>
      <c r="K6" s="474"/>
    </row>
    <row r="7" spans="2:11" s="470" customFormat="1" ht="6" customHeight="1">
      <c r="B7" s="471"/>
      <c r="C7" s="471"/>
      <c r="D7" s="472"/>
      <c r="E7" s="472"/>
      <c r="F7" s="472"/>
      <c r="G7" s="473"/>
      <c r="H7" s="473"/>
      <c r="I7" s="472"/>
      <c r="J7" s="473"/>
      <c r="K7" s="474"/>
    </row>
    <row r="8" spans="2:11" s="475" customFormat="1" ht="9.95" customHeight="1">
      <c r="B8" s="476"/>
      <c r="C8" s="476"/>
      <c r="D8" s="622" t="s">
        <v>265</v>
      </c>
      <c r="E8" s="622"/>
      <c r="F8" s="477"/>
      <c r="G8" s="622" t="s">
        <v>258</v>
      </c>
      <c r="H8" s="622"/>
      <c r="I8" s="477"/>
      <c r="J8" s="622" t="s">
        <v>266</v>
      </c>
      <c r="K8" s="622"/>
    </row>
    <row r="9" spans="2:11" s="475" customFormat="1" ht="9.95" customHeight="1">
      <c r="B9" s="478"/>
      <c r="C9" s="478"/>
      <c r="D9" s="619" t="s">
        <v>267</v>
      </c>
      <c r="E9" s="619"/>
      <c r="F9" s="479"/>
      <c r="G9" s="620" t="s">
        <v>268</v>
      </c>
      <c r="H9" s="620"/>
      <c r="I9" s="479"/>
      <c r="J9" s="619" t="s">
        <v>267</v>
      </c>
      <c r="K9" s="619"/>
    </row>
    <row r="10" spans="2:11" s="475" customFormat="1" ht="14.25">
      <c r="B10" s="478" t="s">
        <v>340</v>
      </c>
      <c r="C10" s="478"/>
      <c r="D10" s="479" t="s">
        <v>353</v>
      </c>
      <c r="E10" s="479" t="s">
        <v>208</v>
      </c>
      <c r="F10" s="479"/>
      <c r="G10" s="479" t="s">
        <v>353</v>
      </c>
      <c r="H10" s="479" t="s">
        <v>208</v>
      </c>
      <c r="I10" s="479"/>
      <c r="J10" s="479" t="s">
        <v>353</v>
      </c>
      <c r="K10" s="479" t="s">
        <v>208</v>
      </c>
    </row>
    <row r="11" spans="1:11" s="475" customFormat="1" ht="14.25">
      <c r="A11" s="476"/>
      <c r="B11" s="480" t="s">
        <v>232</v>
      </c>
      <c r="C11" s="480"/>
      <c r="D11" s="481">
        <v>125.125</v>
      </c>
      <c r="E11" s="481">
        <v>91.793</v>
      </c>
      <c r="F11" s="481"/>
      <c r="G11" s="482">
        <v>-3.1208112775659833</v>
      </c>
      <c r="H11" s="481">
        <v>-2.692406337815148</v>
      </c>
      <c r="I11" s="481"/>
      <c r="J11" s="482">
        <f>D11+G11</f>
        <v>122.00418872243402</v>
      </c>
      <c r="K11" s="481">
        <f>E11+H11</f>
        <v>89.10059366218486</v>
      </c>
    </row>
    <row r="12" spans="1:11" s="475" customFormat="1" ht="14.25">
      <c r="A12" s="476"/>
      <c r="B12" s="476" t="s">
        <v>694</v>
      </c>
      <c r="C12" s="476"/>
      <c r="D12" s="483">
        <v>8.350432484363548</v>
      </c>
      <c r="E12" s="483">
        <v>8.825051237</v>
      </c>
      <c r="F12" s="483"/>
      <c r="G12" s="484">
        <v>-0.06310258763259999</v>
      </c>
      <c r="H12" s="483">
        <v>-0.15191520145776136</v>
      </c>
      <c r="I12" s="483"/>
      <c r="J12" s="484">
        <f aca="true" t="shared" si="0" ref="J12:K29">D12+G12</f>
        <v>8.287329896730949</v>
      </c>
      <c r="K12" s="483">
        <f t="shared" si="0"/>
        <v>8.673136035542239</v>
      </c>
    </row>
    <row r="13" spans="1:11" s="475" customFormat="1" ht="14.25">
      <c r="A13" s="485"/>
      <c r="B13" s="476" t="s">
        <v>695</v>
      </c>
      <c r="C13" s="476"/>
      <c r="D13" s="483">
        <v>0.05702353999999999</v>
      </c>
      <c r="E13" s="483">
        <v>0.10001951</v>
      </c>
      <c r="F13" s="483"/>
      <c r="G13" s="484">
        <v>-0.00024885</v>
      </c>
      <c r="H13" s="483">
        <v>-0.00062512</v>
      </c>
      <c r="I13" s="483"/>
      <c r="J13" s="484">
        <f t="shared" si="0"/>
        <v>0.05677468999999999</v>
      </c>
      <c r="K13" s="483">
        <f t="shared" si="0"/>
        <v>0.09939439</v>
      </c>
    </row>
    <row r="14" spans="1:11" s="475" customFormat="1" ht="14.25">
      <c r="A14" s="476"/>
      <c r="B14" s="476" t="s">
        <v>233</v>
      </c>
      <c r="C14" s="476"/>
      <c r="D14" s="483">
        <v>43.541199330041366</v>
      </c>
      <c r="E14" s="483">
        <v>36.905040205042006</v>
      </c>
      <c r="F14" s="483"/>
      <c r="G14" s="484">
        <v>-0.689056760095</v>
      </c>
      <c r="H14" s="483">
        <v>-0.2632724035782082</v>
      </c>
      <c r="I14" s="483"/>
      <c r="J14" s="484">
        <f t="shared" si="0"/>
        <v>42.852142569946366</v>
      </c>
      <c r="K14" s="483">
        <f t="shared" si="0"/>
        <v>36.6417678014638</v>
      </c>
    </row>
    <row r="15" spans="1:11" s="475" customFormat="1" ht="14.25">
      <c r="A15" s="476"/>
      <c r="B15" s="476" t="s">
        <v>696</v>
      </c>
      <c r="C15" s="476"/>
      <c r="D15" s="483">
        <v>7.71440169</v>
      </c>
      <c r="E15" s="483">
        <v>3.8959344099999993</v>
      </c>
      <c r="F15" s="483"/>
      <c r="G15" s="484">
        <v>-0.035617759745000005</v>
      </c>
      <c r="H15" s="483">
        <v>-0.020573321733151267</v>
      </c>
      <c r="I15" s="483"/>
      <c r="J15" s="484">
        <f t="shared" si="0"/>
        <v>7.678783930255</v>
      </c>
      <c r="K15" s="483">
        <f t="shared" si="0"/>
        <v>3.875361088266848</v>
      </c>
    </row>
    <row r="16" spans="1:11" s="475" customFormat="1" ht="14.25">
      <c r="A16" s="476"/>
      <c r="B16" s="476" t="s">
        <v>697</v>
      </c>
      <c r="C16" s="476"/>
      <c r="D16" s="483">
        <v>9.06863363</v>
      </c>
      <c r="E16" s="483">
        <v>4.562348450000001</v>
      </c>
      <c r="F16" s="483"/>
      <c r="G16" s="484">
        <v>-0.01664694</v>
      </c>
      <c r="H16" s="483">
        <v>-0.01272529324</v>
      </c>
      <c r="I16" s="483"/>
      <c r="J16" s="484">
        <f t="shared" si="0"/>
        <v>9.051986690000001</v>
      </c>
      <c r="K16" s="483">
        <f t="shared" si="0"/>
        <v>4.549623156760001</v>
      </c>
    </row>
    <row r="17" spans="1:11" s="475" customFormat="1" ht="14.25">
      <c r="A17" s="476"/>
      <c r="B17" s="476" t="s">
        <v>698</v>
      </c>
      <c r="C17" s="476"/>
      <c r="D17" s="483">
        <v>11.70969719726694</v>
      </c>
      <c r="E17" s="483">
        <v>6.607822234634629</v>
      </c>
      <c r="F17" s="483"/>
      <c r="G17" s="484">
        <v>-0.08915777097319928</v>
      </c>
      <c r="H17" s="483">
        <v>-0.04873932360276079</v>
      </c>
      <c r="I17" s="483"/>
      <c r="J17" s="484">
        <f t="shared" si="0"/>
        <v>11.62053942629374</v>
      </c>
      <c r="K17" s="483">
        <f t="shared" si="0"/>
        <v>6.559082911031868</v>
      </c>
    </row>
    <row r="18" spans="1:11" s="475" customFormat="1" ht="14.25">
      <c r="A18" s="476"/>
      <c r="B18" s="476" t="s">
        <v>699</v>
      </c>
      <c r="C18" s="476"/>
      <c r="D18" s="483">
        <v>14.724914096426373</v>
      </c>
      <c r="E18" s="483">
        <v>16.5388011636189</v>
      </c>
      <c r="F18" s="483"/>
      <c r="G18" s="484">
        <v>-0.10215058383070004</v>
      </c>
      <c r="H18" s="483">
        <v>-0.11550148696938439</v>
      </c>
      <c r="I18" s="483"/>
      <c r="J18" s="484">
        <f t="shared" si="0"/>
        <v>14.622763512595673</v>
      </c>
      <c r="K18" s="483">
        <f t="shared" si="0"/>
        <v>16.423299676649513</v>
      </c>
    </row>
    <row r="19" spans="1:11" s="475" customFormat="1" ht="14.25">
      <c r="A19" s="476"/>
      <c r="B19" s="476" t="s">
        <v>700</v>
      </c>
      <c r="C19" s="476"/>
      <c r="D19" s="483">
        <v>12.848224552706423</v>
      </c>
      <c r="E19" s="483">
        <v>14.786310320190422</v>
      </c>
      <c r="F19" s="483"/>
      <c r="G19" s="484">
        <v>-0.06739042870139995</v>
      </c>
      <c r="H19" s="483">
        <v>-0.11904677194751952</v>
      </c>
      <c r="I19" s="483"/>
      <c r="J19" s="484">
        <f t="shared" si="0"/>
        <v>12.780834124005024</v>
      </c>
      <c r="K19" s="483">
        <f t="shared" si="0"/>
        <v>14.667263548242902</v>
      </c>
    </row>
    <row r="20" spans="1:11" s="475" customFormat="1" ht="14.25">
      <c r="A20" s="476"/>
      <c r="B20" s="476" t="s">
        <v>701</v>
      </c>
      <c r="C20" s="476"/>
      <c r="D20" s="483">
        <v>6.986814166414871</v>
      </c>
      <c r="E20" s="483">
        <v>2.48951729126121</v>
      </c>
      <c r="F20" s="483"/>
      <c r="G20" s="484">
        <v>-0.0294844966902</v>
      </c>
      <c r="H20" s="483">
        <v>-0.10012157810606459</v>
      </c>
      <c r="I20" s="483"/>
      <c r="J20" s="484">
        <f t="shared" si="0"/>
        <v>6.957329669724671</v>
      </c>
      <c r="K20" s="483">
        <f t="shared" si="0"/>
        <v>2.3893957131551455</v>
      </c>
    </row>
    <row r="21" spans="1:11" s="475" customFormat="1" ht="14.25">
      <c r="A21" s="476"/>
      <c r="B21" s="476" t="s">
        <v>702</v>
      </c>
      <c r="C21" s="476"/>
      <c r="D21" s="483">
        <v>9.613144957900747</v>
      </c>
      <c r="E21" s="483">
        <v>4.77658491120647</v>
      </c>
      <c r="F21" s="483"/>
      <c r="G21" s="484">
        <v>-0.0909792726062</v>
      </c>
      <c r="H21" s="483">
        <v>-0.01710662626</v>
      </c>
      <c r="I21" s="483"/>
      <c r="J21" s="484">
        <f t="shared" si="0"/>
        <v>9.522165685294548</v>
      </c>
      <c r="K21" s="483">
        <f t="shared" si="0"/>
        <v>4.75947828494647</v>
      </c>
    </row>
    <row r="22" spans="1:11" s="475" customFormat="1" ht="14.25">
      <c r="A22" s="476"/>
      <c r="B22" s="476" t="s">
        <v>703</v>
      </c>
      <c r="C22" s="476"/>
      <c r="D22" s="483">
        <v>149.14562078937922</v>
      </c>
      <c r="E22" s="483">
        <v>106.82499444647074</v>
      </c>
      <c r="F22" s="483"/>
      <c r="G22" s="484">
        <v>-0.6957192313406998</v>
      </c>
      <c r="H22" s="483">
        <v>-0.47248880641888963</v>
      </c>
      <c r="I22" s="483"/>
      <c r="J22" s="484">
        <f t="shared" si="0"/>
        <v>148.44990155803853</v>
      </c>
      <c r="K22" s="483">
        <f t="shared" si="0"/>
        <v>106.35250564005185</v>
      </c>
    </row>
    <row r="23" spans="1:11" s="475" customFormat="1" ht="14.25">
      <c r="A23" s="476"/>
      <c r="B23" s="476" t="s">
        <v>704</v>
      </c>
      <c r="C23" s="476"/>
      <c r="D23" s="483">
        <v>12.454868649513644</v>
      </c>
      <c r="E23" s="483">
        <v>2.47249015890101</v>
      </c>
      <c r="F23" s="483"/>
      <c r="G23" s="484">
        <v>-0.09744366654799999</v>
      </c>
      <c r="H23" s="483">
        <v>-0.17593357814863664</v>
      </c>
      <c r="I23" s="483"/>
      <c r="J23" s="484">
        <f t="shared" si="0"/>
        <v>12.357424982965645</v>
      </c>
      <c r="K23" s="483">
        <f t="shared" si="0"/>
        <v>2.2965565807523736</v>
      </c>
    </row>
    <row r="24" spans="1:11" s="475" customFormat="1" ht="14.25">
      <c r="A24" s="476"/>
      <c r="B24" s="476" t="s">
        <v>705</v>
      </c>
      <c r="C24" s="476"/>
      <c r="D24" s="483">
        <v>11.955172466404559</v>
      </c>
      <c r="E24" s="483">
        <v>11.351443221333835</v>
      </c>
      <c r="F24" s="483"/>
      <c r="G24" s="484">
        <v>-0.044149189788499986</v>
      </c>
      <c r="H24" s="483">
        <v>-0.05993234833384951</v>
      </c>
      <c r="I24" s="483"/>
      <c r="J24" s="484">
        <f t="shared" si="0"/>
        <v>11.911023276616058</v>
      </c>
      <c r="K24" s="483">
        <f t="shared" si="0"/>
        <v>11.291510872999986</v>
      </c>
    </row>
    <row r="25" spans="1:11" s="475" customFormat="1" ht="14.25">
      <c r="A25" s="476"/>
      <c r="B25" s="476" t="s">
        <v>706</v>
      </c>
      <c r="C25" s="476"/>
      <c r="D25" s="483">
        <v>0.18167197999999998</v>
      </c>
      <c r="E25" s="483">
        <v>0</v>
      </c>
      <c r="F25" s="483"/>
      <c r="G25" s="484">
        <v>-0.00081754</v>
      </c>
      <c r="H25" s="483"/>
      <c r="I25" s="483"/>
      <c r="J25" s="484">
        <f t="shared" si="0"/>
        <v>0.18085443999999998</v>
      </c>
      <c r="K25" s="483">
        <f t="shared" si="0"/>
        <v>0</v>
      </c>
    </row>
    <row r="26" spans="1:11" s="475" customFormat="1" ht="14.25">
      <c r="A26" s="476"/>
      <c r="B26" s="476" t="s">
        <v>707</v>
      </c>
      <c r="C26" s="476"/>
      <c r="D26" s="483">
        <v>1.2714131953330199</v>
      </c>
      <c r="E26" s="483">
        <v>1.6169003899999999</v>
      </c>
      <c r="F26" s="483"/>
      <c r="G26" s="484">
        <v>-0.00806610869</v>
      </c>
      <c r="H26" s="483">
        <v>-0.0026807704875</v>
      </c>
      <c r="I26" s="483"/>
      <c r="J26" s="484">
        <f t="shared" si="0"/>
        <v>1.2633470866430199</v>
      </c>
      <c r="K26" s="483">
        <f t="shared" si="0"/>
        <v>1.6142196195124998</v>
      </c>
    </row>
    <row r="27" spans="1:11" s="475" customFormat="1" ht="14.25">
      <c r="A27" s="476"/>
      <c r="B27" s="476" t="s">
        <v>708</v>
      </c>
      <c r="C27" s="476"/>
      <c r="D27" s="483">
        <v>5.255320043679941</v>
      </c>
      <c r="E27" s="483">
        <v>5.039472639999999</v>
      </c>
      <c r="F27" s="483"/>
      <c r="G27" s="484">
        <v>-0.0818483093775</v>
      </c>
      <c r="H27" s="483">
        <v>-0.03277669068034535</v>
      </c>
      <c r="I27" s="483"/>
      <c r="J27" s="484">
        <f t="shared" si="0"/>
        <v>5.17347173430244</v>
      </c>
      <c r="K27" s="483">
        <f t="shared" si="0"/>
        <v>5.006695949319654</v>
      </c>
    </row>
    <row r="28" spans="1:11" s="475" customFormat="1" ht="14.25">
      <c r="A28" s="476"/>
      <c r="B28" s="476" t="s">
        <v>709</v>
      </c>
      <c r="C28" s="476"/>
      <c r="D28" s="483">
        <v>29.1651429240739</v>
      </c>
      <c r="E28" s="483">
        <v>24.602186496596076</v>
      </c>
      <c r="F28" s="483"/>
      <c r="G28" s="484">
        <v>-0.12425921451869999</v>
      </c>
      <c r="H28" s="483">
        <v>-0.11814435682443253</v>
      </c>
      <c r="I28" s="483"/>
      <c r="J28" s="484">
        <f t="shared" si="0"/>
        <v>29.040883709555203</v>
      </c>
      <c r="K28" s="483">
        <f t="shared" si="0"/>
        <v>24.484042139771642</v>
      </c>
    </row>
    <row r="29" spans="1:11" s="475" customFormat="1" ht="14.25">
      <c r="A29" s="476"/>
      <c r="B29" s="476" t="s">
        <v>710</v>
      </c>
      <c r="C29" s="476"/>
      <c r="D29" s="483">
        <v>15.202906054703943</v>
      </c>
      <c r="E29" s="483">
        <v>21.98703307505962</v>
      </c>
      <c r="F29" s="483"/>
      <c r="G29" s="484">
        <v>-0.2082766464638012</v>
      </c>
      <c r="H29" s="483">
        <v>-0.17257213723527604</v>
      </c>
      <c r="I29" s="483"/>
      <c r="J29" s="484">
        <f t="shared" si="0"/>
        <v>14.994629408240142</v>
      </c>
      <c r="K29" s="483">
        <f t="shared" si="0"/>
        <v>21.814460937824347</v>
      </c>
    </row>
    <row r="30" spans="1:11" s="475" customFormat="1" ht="14.25">
      <c r="A30" s="476"/>
      <c r="B30" s="480" t="s">
        <v>270</v>
      </c>
      <c r="C30" s="480"/>
      <c r="D30" s="481">
        <f>SUM(D11:D29)</f>
        <v>474.37160174820843</v>
      </c>
      <c r="E30" s="481">
        <f>SUM(E11:E29)</f>
        <v>365.1749501613149</v>
      </c>
      <c r="F30" s="481"/>
      <c r="G30" s="482">
        <f>SUM(G11:G29)</f>
        <v>-5.565226634567484</v>
      </c>
      <c r="H30" s="481">
        <f>SUM(H11:H29)</f>
        <v>-4.576562152838928</v>
      </c>
      <c r="I30" s="481"/>
      <c r="J30" s="482">
        <f>SUM(J11:J29)</f>
        <v>468.806375113641</v>
      </c>
      <c r="K30" s="481">
        <f>SUM(K11:K29)</f>
        <v>360.59838800847604</v>
      </c>
    </row>
    <row r="31" spans="2:11" s="475" customFormat="1" ht="14.1" customHeight="1">
      <c r="B31" s="478" t="s">
        <v>271</v>
      </c>
      <c r="C31" s="478"/>
      <c r="D31" s="483">
        <v>68.985</v>
      </c>
      <c r="E31" s="483">
        <v>48.822</v>
      </c>
      <c r="F31" s="483"/>
      <c r="G31" s="484">
        <v>-0.1758151140725</v>
      </c>
      <c r="H31" s="483">
        <v>-0.10419713104356898</v>
      </c>
      <c r="I31" s="483"/>
      <c r="J31" s="484">
        <f aca="true" t="shared" si="1" ref="J31:K31">D31+G31</f>
        <v>68.8091848859275</v>
      </c>
      <c r="K31" s="483">
        <f t="shared" si="1"/>
        <v>48.71780286895643</v>
      </c>
    </row>
    <row r="32" spans="2:11" s="475" customFormat="1" ht="14.25">
      <c r="B32" s="486" t="s">
        <v>272</v>
      </c>
      <c r="C32" s="480"/>
      <c r="D32" s="481">
        <f>SUM(D30:D31)</f>
        <v>543.3566017482084</v>
      </c>
      <c r="E32" s="481">
        <f aca="true" t="shared" si="2" ref="E32:K32">SUM(E30:E31)</f>
        <v>413.9969501613149</v>
      </c>
      <c r="F32" s="481"/>
      <c r="G32" s="482">
        <f t="shared" si="2"/>
        <v>-5.741041748639984</v>
      </c>
      <c r="H32" s="481">
        <f t="shared" si="2"/>
        <v>-4.680759283882497</v>
      </c>
      <c r="I32" s="481"/>
      <c r="J32" s="482">
        <f t="shared" si="2"/>
        <v>537.6155599995685</v>
      </c>
      <c r="K32" s="481">
        <f t="shared" si="2"/>
        <v>409.31619087743246</v>
      </c>
    </row>
    <row r="33" spans="2:11" s="475" customFormat="1" ht="14.25">
      <c r="B33" s="487" t="s">
        <v>273</v>
      </c>
      <c r="C33" s="478"/>
      <c r="D33" s="483"/>
      <c r="E33" s="483"/>
      <c r="F33" s="483"/>
      <c r="G33" s="484"/>
      <c r="H33" s="483"/>
      <c r="I33" s="483"/>
      <c r="J33" s="484"/>
      <c r="K33" s="483"/>
    </row>
    <row r="34" spans="2:11" s="475" customFormat="1" ht="14.25">
      <c r="B34" s="488" t="s">
        <v>274</v>
      </c>
      <c r="C34" s="478"/>
      <c r="D34" s="483"/>
      <c r="E34" s="483"/>
      <c r="F34" s="483"/>
      <c r="G34" s="489"/>
      <c r="H34" s="490"/>
      <c r="I34" s="483"/>
      <c r="J34" s="484"/>
      <c r="K34" s="483"/>
    </row>
    <row r="35" spans="2:11" s="475" customFormat="1" ht="14.25">
      <c r="B35" s="486" t="s">
        <v>275</v>
      </c>
      <c r="C35" s="480"/>
      <c r="D35" s="481"/>
      <c r="E35" s="481"/>
      <c r="F35" s="481"/>
      <c r="G35" s="482"/>
      <c r="H35" s="481"/>
      <c r="I35" s="481"/>
      <c r="J35" s="482"/>
      <c r="K35" s="481"/>
    </row>
    <row r="36" spans="2:11" s="475" customFormat="1" ht="14.25">
      <c r="B36" s="488" t="s">
        <v>267</v>
      </c>
      <c r="C36" s="478"/>
      <c r="D36" s="483">
        <f>D32</f>
        <v>543.3566017482084</v>
      </c>
      <c r="E36" s="483">
        <f aca="true" t="shared" si="3" ref="E36:K36">E32</f>
        <v>413.9969501613149</v>
      </c>
      <c r="F36" s="483"/>
      <c r="G36" s="484">
        <f t="shared" si="3"/>
        <v>-5.741041748639984</v>
      </c>
      <c r="H36" s="483">
        <f t="shared" si="3"/>
        <v>-4.680759283882497</v>
      </c>
      <c r="I36" s="483"/>
      <c r="J36" s="484">
        <f t="shared" si="3"/>
        <v>537.6155599995685</v>
      </c>
      <c r="K36" s="483">
        <f t="shared" si="3"/>
        <v>409.31619087743246</v>
      </c>
    </row>
    <row r="37" spans="2:11" s="491" customFormat="1" ht="22.5" customHeight="1">
      <c r="B37" s="492" t="s">
        <v>4</v>
      </c>
      <c r="C37" s="623" t="s">
        <v>276</v>
      </c>
      <c r="D37" s="623"/>
      <c r="E37" s="623"/>
      <c r="F37" s="623"/>
      <c r="G37" s="623"/>
      <c r="H37" s="623"/>
      <c r="I37" s="623"/>
      <c r="J37" s="623"/>
      <c r="K37" s="623"/>
    </row>
    <row r="38" spans="2:11" s="491" customFormat="1" ht="24.75" customHeight="1">
      <c r="B38" s="493" t="s">
        <v>5</v>
      </c>
      <c r="C38" s="624" t="s">
        <v>277</v>
      </c>
      <c r="D38" s="624"/>
      <c r="E38" s="624"/>
      <c r="F38" s="624"/>
      <c r="G38" s="624"/>
      <c r="H38" s="624"/>
      <c r="I38" s="624"/>
      <c r="J38" s="624"/>
      <c r="K38" s="624"/>
    </row>
    <row r="39" spans="2:11" s="491" customFormat="1" ht="14.25">
      <c r="B39" s="493"/>
      <c r="C39" s="494"/>
      <c r="D39" s="494"/>
      <c r="E39" s="494"/>
      <c r="F39" s="494"/>
      <c r="G39" s="494"/>
      <c r="H39" s="494"/>
      <c r="I39" s="494"/>
      <c r="J39" s="494"/>
      <c r="K39" s="494"/>
    </row>
    <row r="40" spans="2:11" s="491" customFormat="1" ht="14.25">
      <c r="B40" s="493"/>
      <c r="C40" s="494"/>
      <c r="D40" s="494"/>
      <c r="E40" s="494"/>
      <c r="F40" s="494"/>
      <c r="G40" s="494"/>
      <c r="H40" s="494"/>
      <c r="I40" s="494"/>
      <c r="J40" s="494"/>
      <c r="K40" s="494"/>
    </row>
    <row r="41" spans="2:11" s="491" customFormat="1" ht="14.25">
      <c r="B41" s="493"/>
      <c r="C41" s="494"/>
      <c r="D41" s="494"/>
      <c r="E41" s="494"/>
      <c r="F41" s="494"/>
      <c r="G41" s="494"/>
      <c r="H41" s="494"/>
      <c r="I41" s="494"/>
      <c r="J41" s="494"/>
      <c r="K41" s="494"/>
    </row>
    <row r="42" spans="2:11" s="475" customFormat="1" ht="14.25">
      <c r="B42" s="471" t="s">
        <v>313</v>
      </c>
      <c r="C42" s="471"/>
      <c r="D42" s="472"/>
      <c r="E42" s="472"/>
      <c r="F42" s="472"/>
      <c r="G42" s="473"/>
      <c r="H42" s="473"/>
      <c r="I42" s="472"/>
      <c r="J42" s="473"/>
      <c r="K42" s="474"/>
    </row>
    <row r="43" spans="2:11" s="475" customFormat="1" ht="6" customHeight="1">
      <c r="B43" s="471"/>
      <c r="C43" s="471"/>
      <c r="D43" s="472"/>
      <c r="E43" s="472"/>
      <c r="F43" s="472"/>
      <c r="G43" s="473"/>
      <c r="H43" s="473"/>
      <c r="I43" s="472"/>
      <c r="J43" s="473"/>
      <c r="K43" s="474"/>
    </row>
    <row r="44" spans="2:11" s="475" customFormat="1" ht="14.25">
      <c r="B44" s="495"/>
      <c r="C44" s="495"/>
      <c r="D44" s="622" t="s">
        <v>257</v>
      </c>
      <c r="E44" s="622"/>
      <c r="F44" s="477"/>
      <c r="G44" s="622" t="s">
        <v>258</v>
      </c>
      <c r="H44" s="622"/>
      <c r="I44" s="477"/>
      <c r="J44" s="622" t="s">
        <v>259</v>
      </c>
      <c r="K44" s="622"/>
    </row>
    <row r="45" spans="2:11" s="475" customFormat="1" ht="14.25">
      <c r="B45" s="495"/>
      <c r="C45" s="496"/>
      <c r="D45" s="619" t="s">
        <v>260</v>
      </c>
      <c r="E45" s="619"/>
      <c r="F45" s="479"/>
      <c r="G45" s="620" t="s">
        <v>311</v>
      </c>
      <c r="H45" s="620"/>
      <c r="I45" s="479"/>
      <c r="J45" s="619" t="s">
        <v>261</v>
      </c>
      <c r="K45" s="619"/>
    </row>
    <row r="46" spans="2:11" s="475" customFormat="1" ht="14.25">
      <c r="B46" s="496" t="s">
        <v>340</v>
      </c>
      <c r="C46" s="496"/>
      <c r="D46" s="479" t="s">
        <v>353</v>
      </c>
      <c r="E46" s="479" t="s">
        <v>208</v>
      </c>
      <c r="F46" s="479"/>
      <c r="G46" s="479" t="s">
        <v>353</v>
      </c>
      <c r="H46" s="479" t="s">
        <v>208</v>
      </c>
      <c r="I46" s="479"/>
      <c r="J46" s="479" t="s">
        <v>353</v>
      </c>
      <c r="K46" s="479" t="s">
        <v>208</v>
      </c>
    </row>
    <row r="47" spans="2:11" s="475" customFormat="1" ht="14.25">
      <c r="B47" s="486" t="s">
        <v>262</v>
      </c>
      <c r="C47" s="497"/>
      <c r="D47" s="498">
        <f>1078135.86/1000000</f>
        <v>1.0781358600000002</v>
      </c>
      <c r="E47" s="498">
        <f>2870213.78352524/1000000</f>
        <v>2.87021378352524</v>
      </c>
      <c r="F47" s="499"/>
      <c r="G47" s="498">
        <f>-169185.098/1000000</f>
        <v>-0.169185098</v>
      </c>
      <c r="H47" s="498">
        <f>-50335.5164/1000000</f>
        <v>-0.0503355164</v>
      </c>
      <c r="I47" s="499"/>
      <c r="J47" s="498">
        <f>D47+G47</f>
        <v>0.9089507620000001</v>
      </c>
      <c r="K47" s="498">
        <f>E47+H47</f>
        <v>2.81987826712524</v>
      </c>
    </row>
    <row r="48" spans="1:11" s="491" customFormat="1" ht="14.25">
      <c r="A48" s="469"/>
      <c r="B48" s="486" t="s">
        <v>263</v>
      </c>
      <c r="C48" s="497"/>
      <c r="D48" s="498">
        <f>SUM(D47)</f>
        <v>1.0781358600000002</v>
      </c>
      <c r="E48" s="498">
        <f aca="true" t="shared" si="4" ref="E48:K48">SUM(E47)</f>
        <v>2.87021378352524</v>
      </c>
      <c r="F48" s="500"/>
      <c r="G48" s="498">
        <f t="shared" si="4"/>
        <v>-0.169185098</v>
      </c>
      <c r="H48" s="498">
        <f t="shared" si="4"/>
        <v>-0.0503355164</v>
      </c>
      <c r="I48" s="500"/>
      <c r="J48" s="498">
        <f t="shared" si="4"/>
        <v>0.9089507620000001</v>
      </c>
      <c r="K48" s="498">
        <f t="shared" si="4"/>
        <v>2.81987826712524</v>
      </c>
    </row>
    <row r="49" spans="2:11" s="469" customFormat="1" ht="14.25">
      <c r="B49" s="501" t="s">
        <v>264</v>
      </c>
      <c r="C49" s="501"/>
      <c r="D49" s="498">
        <v>0</v>
      </c>
      <c r="E49" s="498">
        <v>0</v>
      </c>
      <c r="F49" s="501"/>
      <c r="G49" s="498">
        <v>0</v>
      </c>
      <c r="H49" s="498">
        <v>0</v>
      </c>
      <c r="I49" s="501"/>
      <c r="J49" s="498">
        <v>0</v>
      </c>
      <c r="K49" s="498">
        <v>0</v>
      </c>
    </row>
    <row r="50" spans="2:11" s="469" customFormat="1" ht="6" customHeight="1">
      <c r="B50" s="502"/>
      <c r="C50" s="502"/>
      <c r="D50" s="503"/>
      <c r="E50" s="504"/>
      <c r="F50" s="502"/>
      <c r="G50" s="505"/>
      <c r="H50" s="505"/>
      <c r="I50" s="502"/>
      <c r="J50" s="505"/>
      <c r="K50" s="505"/>
    </row>
    <row r="51" spans="2:11" s="469" customFormat="1" ht="14.25">
      <c r="B51" s="502" t="s">
        <v>235</v>
      </c>
      <c r="C51" s="502"/>
      <c r="D51" s="502"/>
      <c r="E51" s="502"/>
      <c r="F51" s="502"/>
      <c r="G51" s="505"/>
      <c r="H51" s="505"/>
      <c r="I51" s="502"/>
      <c r="J51" s="505"/>
      <c r="K51" s="505"/>
    </row>
    <row r="52" spans="2:11" s="469" customFormat="1" ht="14.25">
      <c r="B52" s="502" t="s">
        <v>278</v>
      </c>
      <c r="C52" s="502"/>
      <c r="D52" s="502"/>
      <c r="E52" s="502"/>
      <c r="F52" s="502"/>
      <c r="G52" s="505"/>
      <c r="H52" s="505"/>
      <c r="I52" s="502"/>
      <c r="J52" s="505"/>
      <c r="K52" s="505"/>
    </row>
    <row r="53" spans="2:11" s="469" customFormat="1" ht="14.25">
      <c r="B53" s="502"/>
      <c r="C53" s="502"/>
      <c r="D53" s="502"/>
      <c r="E53" s="502"/>
      <c r="F53" s="502"/>
      <c r="G53" s="502"/>
      <c r="H53" s="502"/>
      <c r="I53" s="502"/>
      <c r="J53" s="502"/>
      <c r="K53" s="502"/>
    </row>
  </sheetData>
  <sheetProtection formatCells="0" formatColumns="0" formatRows="0" insertColumns="0" insertRows="0" insertHyperlinks="0" deleteColumns="0" deleteRows="0" sort="0" autoFilter="0" pivotTables="0"/>
  <mergeCells count="16">
    <mergeCell ref="D45:E45"/>
    <mergeCell ref="G45:H45"/>
    <mergeCell ref="J45:K45"/>
    <mergeCell ref="B2:H2"/>
    <mergeCell ref="B4:K4"/>
    <mergeCell ref="D8:E8"/>
    <mergeCell ref="G8:H8"/>
    <mergeCell ref="J8:K8"/>
    <mergeCell ref="D9:E9"/>
    <mergeCell ref="G9:H9"/>
    <mergeCell ref="J9:K9"/>
    <mergeCell ref="C37:K37"/>
    <mergeCell ref="C38:K38"/>
    <mergeCell ref="D44:E44"/>
    <mergeCell ref="G44:H44"/>
    <mergeCell ref="J44:K44"/>
  </mergeCells>
  <hyperlinks>
    <hyperlink ref="B2" location="Contents!A1" display="Back to index page"/>
  </hyperlinks>
  <printOptions/>
  <pageMargins left="0.25" right="0.25" top="0.75" bottom="0.75" header="0.3" footer="0.3"/>
  <pageSetup fitToWidth="0" horizontalDpi="600" verticalDpi="600" orientation="landscape" paperSize="9" r:id="rId1"/>
  <rowBreaks count="1" manualBreakCount="1">
    <brk id="4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
  <sheetViews>
    <sheetView showGridLines="0" zoomScaleSheetLayoutView="70" workbookViewId="0" topLeftCell="A1"/>
  </sheetViews>
  <sheetFormatPr defaultColWidth="11.375" defaultRowHeight="14.25"/>
  <cols>
    <col min="1" max="1" width="1.4921875" style="19" customWidth="1"/>
    <col min="2" max="2" width="41.625" style="19" customWidth="1"/>
    <col min="3" max="3" width="10.50390625" style="19" customWidth="1"/>
    <col min="4" max="16384" width="11.375" style="19" customWidth="1"/>
  </cols>
  <sheetData>
    <row r="1" ht="5.25" customHeight="1"/>
    <row r="2" spans="2:3" ht="12.75">
      <c r="B2" s="586" t="s">
        <v>317</v>
      </c>
      <c r="C2" s="586"/>
    </row>
    <row r="4" spans="1:3" s="37" customFormat="1" ht="37.5" customHeight="1">
      <c r="A4" s="95"/>
      <c r="B4" s="601" t="s">
        <v>670</v>
      </c>
      <c r="C4" s="601"/>
    </row>
    <row r="6" spans="1:2" s="91" customFormat="1" ht="14.25" customHeight="1">
      <c r="A6" s="97"/>
      <c r="B6" s="97"/>
    </row>
    <row r="7" spans="1:2" s="91" customFormat="1" ht="14.25">
      <c r="A7" s="97"/>
      <c r="B7" s="96"/>
    </row>
    <row r="8" spans="1:3" s="142" customFormat="1" ht="14.25">
      <c r="A8" s="143"/>
      <c r="B8" s="150" t="s">
        <v>340</v>
      </c>
      <c r="C8" s="322"/>
    </row>
    <row r="9" spans="1:3" s="142" customFormat="1" ht="22.5">
      <c r="A9" s="147"/>
      <c r="B9" s="349" t="s">
        <v>557</v>
      </c>
      <c r="C9" s="149">
        <v>190078.44079767205</v>
      </c>
    </row>
    <row r="10" spans="1:3" s="142" customFormat="1" ht="22.5">
      <c r="A10" s="147"/>
      <c r="B10" s="153" t="s">
        <v>558</v>
      </c>
      <c r="C10" s="152">
        <v>-540.9772325429916</v>
      </c>
    </row>
    <row r="11" spans="1:3" s="142" customFormat="1" ht="14.25">
      <c r="A11" s="147"/>
      <c r="B11" s="153" t="s">
        <v>559</v>
      </c>
      <c r="C11" s="152">
        <v>-402.57894502</v>
      </c>
    </row>
    <row r="12" spans="1:3" s="142" customFormat="1" ht="14.25">
      <c r="A12" s="147"/>
      <c r="B12" s="153" t="s">
        <v>560</v>
      </c>
      <c r="C12" s="152">
        <v>-8053.3625</v>
      </c>
    </row>
    <row r="13" spans="1:3" s="142" customFormat="1" ht="14.25">
      <c r="A13" s="147"/>
      <c r="B13" s="153" t="s">
        <v>561</v>
      </c>
      <c r="C13" s="152">
        <v>-218.5384283</v>
      </c>
    </row>
    <row r="14" spans="1:3" s="142" customFormat="1" ht="22.5">
      <c r="A14" s="147"/>
      <c r="B14" s="153" t="s">
        <v>562</v>
      </c>
      <c r="C14" s="151">
        <f aca="true" t="shared" si="0" ref="C14">C9+C10-C11-C12+C13</f>
        <v>197774.86658184906</v>
      </c>
    </row>
  </sheetData>
  <sheetProtection formatCells="0" formatColumns="0" formatRows="0" insertColumns="0" insertRows="0" insertHyperlinks="0" deleteColumns="0" deleteRows="0" sort="0" autoFilter="0" pivotTables="0"/>
  <mergeCells count="2">
    <mergeCell ref="B2:C2"/>
    <mergeCell ref="B4:C4"/>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showGridLines="0" zoomScaleSheetLayoutView="70" workbookViewId="0" topLeftCell="A1"/>
  </sheetViews>
  <sheetFormatPr defaultColWidth="11.375" defaultRowHeight="14.25"/>
  <cols>
    <col min="1" max="1" width="1.4921875" style="19" customWidth="1"/>
    <col min="2" max="2" width="32.50390625" style="19" bestFit="1" customWidth="1"/>
    <col min="3" max="7" width="10.50390625" style="19" customWidth="1"/>
    <col min="8" max="8" width="12.375" style="19" bestFit="1" customWidth="1"/>
    <col min="9" max="9" width="10.50390625" style="19" customWidth="1"/>
    <col min="10" max="16384" width="11.375" style="19" customWidth="1"/>
  </cols>
  <sheetData>
    <row r="1" ht="5.25" customHeight="1"/>
    <row r="2" spans="2:9" ht="12.75">
      <c r="B2" s="586" t="s">
        <v>317</v>
      </c>
      <c r="C2" s="586"/>
      <c r="D2" s="586"/>
      <c r="E2" s="586"/>
      <c r="F2" s="586"/>
      <c r="G2" s="586"/>
      <c r="H2" s="586"/>
      <c r="I2" s="586"/>
    </row>
    <row r="4" spans="1:8" s="37" customFormat="1" ht="18" customHeight="1">
      <c r="A4" s="95"/>
      <c r="B4" s="389" t="s">
        <v>671</v>
      </c>
      <c r="C4" s="95"/>
      <c r="D4" s="95"/>
      <c r="E4" s="95"/>
      <c r="F4" s="95"/>
      <c r="G4" s="95"/>
      <c r="H4" s="95"/>
    </row>
    <row r="5" spans="1:8" s="91" customFormat="1" ht="14.25" customHeight="1">
      <c r="A5" s="97"/>
      <c r="B5" s="97"/>
      <c r="C5" s="97"/>
      <c r="D5" s="97"/>
      <c r="E5" s="97"/>
      <c r="F5" s="97"/>
      <c r="G5" s="97"/>
      <c r="H5" s="97"/>
    </row>
    <row r="6" spans="1:9" s="142" customFormat="1" ht="67.5">
      <c r="A6" s="143"/>
      <c r="B6" s="150" t="s">
        <v>340</v>
      </c>
      <c r="C6" s="507" t="s">
        <v>565</v>
      </c>
      <c r="D6" s="507" t="s">
        <v>570</v>
      </c>
      <c r="E6" s="507" t="s">
        <v>571</v>
      </c>
      <c r="F6" s="507" t="s">
        <v>569</v>
      </c>
      <c r="G6" s="507" t="s">
        <v>568</v>
      </c>
      <c r="H6" s="507" t="s">
        <v>567</v>
      </c>
      <c r="I6" s="507" t="s">
        <v>566</v>
      </c>
    </row>
    <row r="7" spans="1:9" s="142" customFormat="1" ht="14.25">
      <c r="A7" s="147"/>
      <c r="B7" s="349" t="s">
        <v>279</v>
      </c>
      <c r="C7" s="149">
        <v>674.8903897399988</v>
      </c>
      <c r="D7" s="149">
        <v>14.374446989999994</v>
      </c>
      <c r="E7" s="149">
        <v>14.374446989999994</v>
      </c>
      <c r="F7" s="149"/>
      <c r="G7" s="149"/>
      <c r="H7" s="149">
        <v>0</v>
      </c>
      <c r="I7" s="149">
        <v>0</v>
      </c>
    </row>
    <row r="8" spans="1:9" s="142" customFormat="1" ht="14.25">
      <c r="A8" s="147"/>
      <c r="B8" s="153" t="s">
        <v>563</v>
      </c>
      <c r="C8" s="152">
        <v>64.39705185000001</v>
      </c>
      <c r="D8" s="152"/>
      <c r="E8" s="152"/>
      <c r="F8" s="152">
        <v>38.885384810000005</v>
      </c>
      <c r="G8" s="152">
        <v>38.885384810000005</v>
      </c>
      <c r="H8" s="152"/>
      <c r="I8" s="152">
        <v>0</v>
      </c>
    </row>
    <row r="9" spans="1:9" s="142" customFormat="1" ht="14.25">
      <c r="A9" s="147"/>
      <c r="B9" s="331" t="s">
        <v>6</v>
      </c>
      <c r="C9" s="152">
        <v>739.2874415899988</v>
      </c>
      <c r="D9" s="152">
        <v>14.374446989999994</v>
      </c>
      <c r="E9" s="152">
        <v>14.374446989999994</v>
      </c>
      <c r="F9" s="152">
        <v>38.885384810000005</v>
      </c>
      <c r="G9" s="152">
        <v>38.885384810000005</v>
      </c>
      <c r="H9" s="152">
        <v>0</v>
      </c>
      <c r="I9" s="152">
        <v>0</v>
      </c>
    </row>
    <row r="10" spans="1:9" s="142" customFormat="1" ht="14.25">
      <c r="A10" s="147"/>
      <c r="B10" s="153" t="s">
        <v>564</v>
      </c>
      <c r="C10" s="152">
        <v>-2.755803889936</v>
      </c>
      <c r="D10" s="152">
        <v>0</v>
      </c>
      <c r="E10" s="152"/>
      <c r="F10" s="152">
        <v>0</v>
      </c>
      <c r="G10" s="152"/>
      <c r="H10" s="152">
        <v>0</v>
      </c>
      <c r="I10" s="152">
        <v>0</v>
      </c>
    </row>
    <row r="11" spans="1:9" s="142" customFormat="1" ht="14.25">
      <c r="A11" s="147"/>
      <c r="B11" s="153"/>
      <c r="C11" s="151"/>
      <c r="D11" s="151"/>
      <c r="E11" s="151"/>
      <c r="F11" s="151"/>
      <c r="G11" s="151"/>
      <c r="H11" s="151"/>
      <c r="I11" s="151"/>
    </row>
    <row r="12" spans="1:9" s="142" customFormat="1" ht="14.25">
      <c r="A12" s="147"/>
      <c r="B12" s="153"/>
      <c r="C12" s="151"/>
      <c r="D12" s="151"/>
      <c r="E12" s="151"/>
      <c r="F12" s="151"/>
      <c r="G12" s="151"/>
      <c r="H12" s="151"/>
      <c r="I12" s="151"/>
    </row>
    <row r="13" spans="1:9" s="142" customFormat="1" ht="14.25">
      <c r="A13" s="147"/>
      <c r="B13" s="153"/>
      <c r="C13" s="151"/>
      <c r="D13" s="151"/>
      <c r="E13" s="151"/>
      <c r="F13" s="151"/>
      <c r="G13" s="151"/>
      <c r="H13" s="151"/>
      <c r="I13" s="151"/>
    </row>
  </sheetData>
  <sheetProtection formatCells="0" formatColumns="0" formatRows="0" insertColumns="0" insertRows="0" insertHyperlinks="0" deleteColumns="0" deleteRows="0" sort="0" autoFilter="0" pivotTables="0"/>
  <mergeCells count="1">
    <mergeCell ref="B2:I2"/>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showGridLines="0" zoomScaleSheetLayoutView="70" workbookViewId="0" topLeftCell="A1"/>
  </sheetViews>
  <sheetFormatPr defaultColWidth="11.375" defaultRowHeight="14.25"/>
  <cols>
    <col min="1" max="1" width="1.4921875" style="19" customWidth="1"/>
    <col min="2" max="2" width="32.50390625" style="19" bestFit="1" customWidth="1"/>
    <col min="3" max="3" width="10.50390625" style="19" customWidth="1"/>
    <col min="4" max="4" width="12.50390625" style="19" customWidth="1"/>
    <col min="5" max="7" width="10.50390625" style="19" customWidth="1"/>
    <col min="8" max="8" width="12.375" style="19" bestFit="1" customWidth="1"/>
    <col min="9" max="16384" width="11.375" style="19" customWidth="1"/>
  </cols>
  <sheetData>
    <row r="1" ht="5.25" customHeight="1"/>
    <row r="2" spans="2:8" ht="12.75">
      <c r="B2" s="586" t="s">
        <v>317</v>
      </c>
      <c r="C2" s="586"/>
      <c r="D2" s="586"/>
      <c r="E2" s="586"/>
      <c r="F2" s="586"/>
      <c r="G2" s="586"/>
      <c r="H2" s="586"/>
    </row>
    <row r="4" spans="1:8" s="37" customFormat="1" ht="37.5" customHeight="1">
      <c r="A4" s="95"/>
      <c r="B4" s="601" t="s">
        <v>672</v>
      </c>
      <c r="C4" s="601"/>
      <c r="D4" s="601"/>
      <c r="E4" s="601"/>
      <c r="F4" s="601"/>
      <c r="G4" s="601"/>
      <c r="H4" s="601"/>
    </row>
    <row r="5" spans="1:8" s="91" customFormat="1" ht="14.25" customHeight="1">
      <c r="A5" s="97"/>
      <c r="B5" s="97"/>
      <c r="C5" s="97"/>
      <c r="D5" s="97"/>
      <c r="E5" s="97"/>
      <c r="F5" s="97"/>
      <c r="G5" s="97"/>
      <c r="H5" s="97"/>
    </row>
    <row r="6" spans="1:8" s="91" customFormat="1" ht="14.25" customHeight="1">
      <c r="A6" s="97"/>
      <c r="B6" s="97"/>
      <c r="C6" s="625" t="s">
        <v>572</v>
      </c>
      <c r="D6" s="626"/>
      <c r="E6" s="97" t="s">
        <v>573</v>
      </c>
      <c r="F6" s="97"/>
      <c r="G6" s="365" t="s">
        <v>574</v>
      </c>
      <c r="H6" s="97"/>
    </row>
    <row r="7" spans="1:8" s="142" customFormat="1" ht="22.5">
      <c r="A7" s="143"/>
      <c r="B7" s="150" t="s">
        <v>340</v>
      </c>
      <c r="C7" s="507" t="s">
        <v>575</v>
      </c>
      <c r="D7" s="369" t="s">
        <v>576</v>
      </c>
      <c r="E7" s="507" t="s">
        <v>575</v>
      </c>
      <c r="F7" s="369" t="s">
        <v>576</v>
      </c>
      <c r="G7" s="507" t="s">
        <v>575</v>
      </c>
      <c r="H7" s="369" t="s">
        <v>576</v>
      </c>
    </row>
    <row r="8" spans="1:8" s="142" customFormat="1" ht="14.25">
      <c r="A8" s="147"/>
      <c r="B8" s="349" t="s">
        <v>577</v>
      </c>
      <c r="C8" s="291">
        <v>287.6847339099999</v>
      </c>
      <c r="D8" s="533">
        <v>0</v>
      </c>
      <c r="E8" s="291">
        <v>326.5700204199999</v>
      </c>
      <c r="F8" s="291">
        <v>0</v>
      </c>
      <c r="G8" s="534">
        <v>1.4979056599999998</v>
      </c>
      <c r="H8" s="291">
        <v>0</v>
      </c>
    </row>
    <row r="9" spans="1:8" s="142" customFormat="1" ht="14.25">
      <c r="A9" s="147"/>
      <c r="B9" s="153" t="s">
        <v>578</v>
      </c>
      <c r="C9" s="292">
        <v>1.0834599599999999</v>
      </c>
      <c r="D9" s="535">
        <v>0</v>
      </c>
      <c r="E9" s="292">
        <v>1.08215441</v>
      </c>
      <c r="F9" s="292">
        <v>0</v>
      </c>
      <c r="G9" s="536">
        <v>0.21643088</v>
      </c>
      <c r="H9" s="292">
        <v>0</v>
      </c>
    </row>
    <row r="10" spans="1:8" s="142" customFormat="1" ht="14.25">
      <c r="A10" s="147"/>
      <c r="B10" s="153" t="s">
        <v>579</v>
      </c>
      <c r="C10" s="292">
        <v>0.22843513000000001</v>
      </c>
      <c r="D10" s="535">
        <v>0</v>
      </c>
      <c r="E10" s="292">
        <v>0.22843513000000001</v>
      </c>
      <c r="F10" s="292">
        <v>0</v>
      </c>
      <c r="G10" s="536">
        <v>0</v>
      </c>
      <c r="H10" s="292">
        <v>0</v>
      </c>
    </row>
    <row r="11" spans="1:8" s="142" customFormat="1" ht="14.25">
      <c r="A11" s="147"/>
      <c r="B11" s="153" t="s">
        <v>580</v>
      </c>
      <c r="C11" s="537">
        <v>70.58374608</v>
      </c>
      <c r="D11" s="538">
        <v>0.16993233000000002</v>
      </c>
      <c r="E11" s="537">
        <v>36.90753984999999</v>
      </c>
      <c r="F11" s="537">
        <v>0.16993233000000002</v>
      </c>
      <c r="G11" s="539">
        <v>7.381507953999996</v>
      </c>
      <c r="H11" s="537">
        <v>0.03398646600000001</v>
      </c>
    </row>
    <row r="12" spans="1:8" s="142" customFormat="1" ht="14.25">
      <c r="A12" s="147"/>
      <c r="B12" s="153" t="s">
        <v>581</v>
      </c>
      <c r="C12" s="537"/>
      <c r="D12" s="538"/>
      <c r="E12" s="537"/>
      <c r="F12" s="537"/>
      <c r="G12" s="539"/>
      <c r="H12" s="537"/>
    </row>
    <row r="13" spans="1:8" s="142" customFormat="1" ht="14.25">
      <c r="A13" s="147"/>
      <c r="B13" s="153" t="s">
        <v>308</v>
      </c>
      <c r="C13" s="537">
        <v>346.5528452399993</v>
      </c>
      <c r="D13" s="538">
        <v>114.43120543</v>
      </c>
      <c r="E13" s="537">
        <v>334.3163810499993</v>
      </c>
      <c r="F13" s="537">
        <v>6.908021854000019</v>
      </c>
      <c r="G13" s="539">
        <v>327.6308134299996</v>
      </c>
      <c r="H13" s="537">
        <v>6.652885849999999</v>
      </c>
    </row>
    <row r="14" spans="1:8" s="142" customFormat="1" ht="14.25">
      <c r="A14" s="147"/>
      <c r="B14" s="153" t="s">
        <v>582</v>
      </c>
      <c r="C14" s="537">
        <v>170.69489833006347</v>
      </c>
      <c r="D14" s="538">
        <v>18.445162389999997</v>
      </c>
      <c r="E14" s="537">
        <v>167.70611936006338</v>
      </c>
      <c r="F14" s="537">
        <v>2.693473937999999</v>
      </c>
      <c r="G14" s="539">
        <v>113.09800257254813</v>
      </c>
      <c r="H14" s="537">
        <v>1.5905482499999999</v>
      </c>
    </row>
    <row r="15" spans="1:8" s="142" customFormat="1" ht="14.25">
      <c r="A15" s="147"/>
      <c r="B15" s="153" t="s">
        <v>583</v>
      </c>
      <c r="C15" s="537">
        <v>20.292432109999996</v>
      </c>
      <c r="D15" s="538">
        <v>0.63458239</v>
      </c>
      <c r="E15" s="537">
        <v>20.224854269999994</v>
      </c>
      <c r="F15" s="537">
        <v>0</v>
      </c>
      <c r="G15" s="539">
        <v>7.0786990400000045</v>
      </c>
      <c r="H15" s="537">
        <v>0</v>
      </c>
    </row>
    <row r="16" spans="1:8" s="142" customFormat="1" ht="14.25">
      <c r="A16" s="147"/>
      <c r="B16" s="153" t="s">
        <v>584</v>
      </c>
      <c r="C16" s="292"/>
      <c r="D16" s="535"/>
      <c r="E16" s="292"/>
      <c r="F16" s="292"/>
      <c r="G16" s="536"/>
      <c r="H16" s="292"/>
    </row>
    <row r="17" spans="1:8" s="142" customFormat="1" ht="14.25">
      <c r="A17" s="147"/>
      <c r="B17" s="153" t="s">
        <v>120</v>
      </c>
      <c r="C17" s="292">
        <v>0.05</v>
      </c>
      <c r="D17" s="535">
        <v>0</v>
      </c>
      <c r="E17" s="292">
        <v>0.05</v>
      </c>
      <c r="F17" s="292">
        <v>0</v>
      </c>
      <c r="G17" s="536">
        <v>0.05</v>
      </c>
      <c r="H17" s="292">
        <v>0</v>
      </c>
    </row>
    <row r="18" spans="1:8" s="142" customFormat="1" ht="14.25">
      <c r="A18" s="147"/>
      <c r="B18" s="153" t="s">
        <v>585</v>
      </c>
      <c r="C18" s="537">
        <v>2.755803889936</v>
      </c>
      <c r="D18" s="537">
        <v>0</v>
      </c>
      <c r="E18" s="537">
        <v>1.7864880799359997</v>
      </c>
      <c r="F18" s="537">
        <v>0</v>
      </c>
      <c r="G18" s="537">
        <v>2.313022229936</v>
      </c>
      <c r="H18" s="537">
        <v>0</v>
      </c>
    </row>
    <row r="19" spans="1:8" s="142" customFormat="1" ht="14.25">
      <c r="A19" s="147"/>
      <c r="B19" s="153" t="s">
        <v>586</v>
      </c>
      <c r="C19" s="537"/>
      <c r="D19" s="537"/>
      <c r="E19" s="537"/>
      <c r="F19" s="537"/>
      <c r="G19" s="537"/>
      <c r="H19" s="537"/>
    </row>
    <row r="20" spans="1:8" s="142" customFormat="1" ht="14.25">
      <c r="A20" s="147"/>
      <c r="B20" s="153" t="s">
        <v>9</v>
      </c>
      <c r="C20" s="540">
        <v>20.71162762999984</v>
      </c>
      <c r="D20" s="540">
        <v>0</v>
      </c>
      <c r="E20" s="540">
        <v>20.71162762999984</v>
      </c>
      <c r="F20" s="540">
        <v>0</v>
      </c>
      <c r="G20" s="540">
        <v>18.44558497999998</v>
      </c>
      <c r="H20" s="540">
        <v>0.030646330000001498</v>
      </c>
    </row>
    <row r="21" spans="1:8" s="142" customFormat="1" ht="14.25">
      <c r="A21" s="147"/>
      <c r="B21" s="153" t="s">
        <v>6</v>
      </c>
      <c r="C21" s="537">
        <v>920.6379822799986</v>
      </c>
      <c r="D21" s="537">
        <v>133.68088254</v>
      </c>
      <c r="E21" s="537">
        <v>909.5836201999984</v>
      </c>
      <c r="F21" s="537">
        <v>9.771428122000017</v>
      </c>
      <c r="G21" s="537">
        <v>477.7119667464837</v>
      </c>
      <c r="H21" s="537">
        <v>8.308066896</v>
      </c>
    </row>
    <row r="22" spans="1:8" s="142" customFormat="1" ht="14.25">
      <c r="A22" s="147"/>
      <c r="B22" s="153"/>
      <c r="C22" s="151"/>
      <c r="D22" s="151"/>
      <c r="E22" s="151"/>
      <c r="F22" s="151"/>
      <c r="G22" s="151"/>
      <c r="H22" s="151"/>
    </row>
    <row r="23" spans="1:8" s="142" customFormat="1" ht="14.25">
      <c r="A23" s="147"/>
      <c r="B23" s="153"/>
      <c r="C23" s="151"/>
      <c r="D23" s="151"/>
      <c r="E23" s="151"/>
      <c r="F23" s="151"/>
      <c r="G23" s="151"/>
      <c r="H23" s="151"/>
    </row>
  </sheetData>
  <sheetProtection formatCells="0" formatColumns="0" formatRows="0" insertColumns="0" insertRows="0" insertHyperlinks="0" deleteColumns="0" deleteRows="0" sort="0" autoFilter="0" pivotTables="0"/>
  <mergeCells count="3">
    <mergeCell ref="B2:H2"/>
    <mergeCell ref="B4:H4"/>
    <mergeCell ref="C6:D6"/>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showGridLines="0" zoomScaleSheetLayoutView="70" workbookViewId="0" topLeftCell="A1"/>
  </sheetViews>
  <sheetFormatPr defaultColWidth="11.375" defaultRowHeight="14.25"/>
  <cols>
    <col min="1" max="1" width="1.4921875" style="19" customWidth="1"/>
    <col min="2" max="2" width="32.50390625" style="19" bestFit="1" customWidth="1"/>
    <col min="3" max="11" width="10.50390625" style="19" customWidth="1"/>
    <col min="12" max="12" width="12.375" style="19" bestFit="1" customWidth="1"/>
    <col min="13" max="16384" width="11.375" style="19" customWidth="1"/>
  </cols>
  <sheetData>
    <row r="1" ht="5.25" customHeight="1"/>
    <row r="2" spans="2:12" ht="12.75">
      <c r="B2" s="586" t="s">
        <v>317</v>
      </c>
      <c r="C2" s="586"/>
      <c r="D2" s="586"/>
      <c r="E2" s="586"/>
      <c r="F2" s="586"/>
      <c r="G2" s="586"/>
      <c r="H2" s="586"/>
      <c r="I2" s="586"/>
      <c r="J2" s="586"/>
      <c r="K2" s="586"/>
      <c r="L2" s="586"/>
    </row>
    <row r="4" spans="1:12" s="37" customFormat="1" ht="37.5" customHeight="1">
      <c r="A4" s="95"/>
      <c r="B4" s="601" t="s">
        <v>673</v>
      </c>
      <c r="C4" s="601"/>
      <c r="D4" s="601"/>
      <c r="E4" s="601"/>
      <c r="F4" s="601"/>
      <c r="G4" s="601"/>
      <c r="H4" s="601"/>
      <c r="I4" s="601"/>
      <c r="J4" s="601"/>
      <c r="K4" s="601"/>
      <c r="L4" s="601"/>
    </row>
    <row r="5" spans="1:12" s="91" customFormat="1" ht="14.25" customHeight="1">
      <c r="A5" s="97"/>
      <c r="B5" s="97"/>
      <c r="C5" s="97"/>
      <c r="D5" s="97"/>
      <c r="E5" s="97"/>
      <c r="F5" s="97"/>
      <c r="G5" s="97"/>
      <c r="H5" s="97"/>
      <c r="I5" s="97"/>
      <c r="J5" s="97"/>
      <c r="K5" s="97"/>
      <c r="L5" s="97"/>
    </row>
    <row r="6" spans="1:12" s="91" customFormat="1" ht="14.25" customHeight="1">
      <c r="A6" s="97"/>
      <c r="B6" s="97"/>
      <c r="C6" s="627"/>
      <c r="D6" s="627"/>
      <c r="E6" s="370"/>
      <c r="F6" s="370"/>
      <c r="G6" s="370"/>
      <c r="H6" s="370"/>
      <c r="I6" s="370"/>
      <c r="J6" s="370"/>
      <c r="K6" s="370"/>
      <c r="L6" s="97"/>
    </row>
    <row r="7" spans="1:12" s="142" customFormat="1" ht="45">
      <c r="A7" s="143"/>
      <c r="B7" s="150" t="s">
        <v>340</v>
      </c>
      <c r="C7" s="507" t="s">
        <v>587</v>
      </c>
      <c r="D7" s="507" t="s">
        <v>588</v>
      </c>
      <c r="E7" s="507" t="s">
        <v>589</v>
      </c>
      <c r="F7" s="507" t="s">
        <v>590</v>
      </c>
      <c r="G7" s="507" t="s">
        <v>591</v>
      </c>
      <c r="H7" s="507" t="s">
        <v>592</v>
      </c>
      <c r="I7" s="507" t="s">
        <v>593</v>
      </c>
      <c r="J7" s="507" t="s">
        <v>594</v>
      </c>
      <c r="K7" s="507" t="s">
        <v>595</v>
      </c>
      <c r="L7" s="369" t="s">
        <v>596</v>
      </c>
    </row>
    <row r="8" spans="1:12" s="142" customFormat="1" ht="14.25">
      <c r="A8" s="147"/>
      <c r="B8" s="349" t="s">
        <v>577</v>
      </c>
      <c r="C8" s="291">
        <v>319.08049211</v>
      </c>
      <c r="D8" s="541">
        <v>0</v>
      </c>
      <c r="E8" s="291">
        <v>7.48952831</v>
      </c>
      <c r="F8" s="291">
        <v>0</v>
      </c>
      <c r="G8" s="291">
        <v>0</v>
      </c>
      <c r="H8" s="291">
        <v>0</v>
      </c>
      <c r="I8" s="291">
        <v>0</v>
      </c>
      <c r="J8" s="291">
        <v>0</v>
      </c>
      <c r="K8" s="291">
        <v>0</v>
      </c>
      <c r="L8" s="291">
        <v>326.57002042000005</v>
      </c>
    </row>
    <row r="9" spans="1:12" s="142" customFormat="1" ht="14.25">
      <c r="A9" s="147"/>
      <c r="B9" s="153" t="s">
        <v>578</v>
      </c>
      <c r="C9" s="292">
        <v>0</v>
      </c>
      <c r="D9" s="292">
        <v>0</v>
      </c>
      <c r="E9" s="292">
        <v>1.08215441</v>
      </c>
      <c r="F9" s="292">
        <v>0</v>
      </c>
      <c r="G9" s="292">
        <v>0</v>
      </c>
      <c r="H9" s="292">
        <v>0</v>
      </c>
      <c r="I9" s="292">
        <v>0</v>
      </c>
      <c r="J9" s="292">
        <v>0</v>
      </c>
      <c r="K9" s="292">
        <v>0</v>
      </c>
      <c r="L9" s="292">
        <v>1.08215441</v>
      </c>
    </row>
    <row r="10" spans="1:12" s="142" customFormat="1" ht="14.25">
      <c r="A10" s="147"/>
      <c r="B10" s="153" t="s">
        <v>579</v>
      </c>
      <c r="C10" s="292">
        <v>0.22843513000000001</v>
      </c>
      <c r="D10" s="292">
        <v>0</v>
      </c>
      <c r="E10" s="292">
        <v>0</v>
      </c>
      <c r="F10" s="292">
        <v>0</v>
      </c>
      <c r="G10" s="292">
        <v>0</v>
      </c>
      <c r="H10" s="292">
        <v>0</v>
      </c>
      <c r="I10" s="292">
        <v>0</v>
      </c>
      <c r="J10" s="292">
        <v>0</v>
      </c>
      <c r="K10" s="292">
        <v>0</v>
      </c>
      <c r="L10" s="292">
        <v>0.22843513000000001</v>
      </c>
    </row>
    <row r="11" spans="1:12" s="142" customFormat="1" ht="14.25">
      <c r="A11" s="147"/>
      <c r="B11" s="153" t="s">
        <v>580</v>
      </c>
      <c r="C11" s="537">
        <v>0</v>
      </c>
      <c r="D11" s="537">
        <v>0</v>
      </c>
      <c r="E11" s="537">
        <v>37.07747218</v>
      </c>
      <c r="F11" s="537">
        <v>0</v>
      </c>
      <c r="G11" s="537">
        <v>0</v>
      </c>
      <c r="H11" s="537">
        <v>0</v>
      </c>
      <c r="I11" s="537">
        <v>0</v>
      </c>
      <c r="J11" s="537">
        <v>0</v>
      </c>
      <c r="K11" s="537">
        <v>0</v>
      </c>
      <c r="L11" s="537">
        <v>37.07747218</v>
      </c>
    </row>
    <row r="12" spans="1:12" s="142" customFormat="1" ht="14.25">
      <c r="A12" s="147"/>
      <c r="B12" s="153" t="s">
        <v>581</v>
      </c>
      <c r="C12" s="537"/>
      <c r="D12" s="537"/>
      <c r="E12" s="537"/>
      <c r="F12" s="537"/>
      <c r="G12" s="537"/>
      <c r="H12" s="537"/>
      <c r="I12" s="537"/>
      <c r="J12" s="537"/>
      <c r="K12" s="537"/>
      <c r="L12" s="537"/>
    </row>
    <row r="13" spans="1:12" s="142" customFormat="1" ht="14.25">
      <c r="A13" s="147"/>
      <c r="B13" s="153" t="s">
        <v>308</v>
      </c>
      <c r="C13" s="537">
        <v>0</v>
      </c>
      <c r="D13" s="537">
        <v>0</v>
      </c>
      <c r="E13" s="537">
        <v>0</v>
      </c>
      <c r="F13" s="537">
        <v>0</v>
      </c>
      <c r="G13" s="537">
        <v>0</v>
      </c>
      <c r="H13" s="537">
        <v>0</v>
      </c>
      <c r="I13" s="537">
        <v>341.2244029039997</v>
      </c>
      <c r="J13" s="537">
        <v>0</v>
      </c>
      <c r="K13" s="537">
        <v>-4.547473508864641E-13</v>
      </c>
      <c r="L13" s="537">
        <v>341.22440290399925</v>
      </c>
    </row>
    <row r="14" spans="1:12" s="142" customFormat="1" ht="14.25">
      <c r="A14" s="147"/>
      <c r="B14" s="153" t="s">
        <v>582</v>
      </c>
      <c r="C14" s="537">
        <v>0</v>
      </c>
      <c r="D14" s="537">
        <v>0</v>
      </c>
      <c r="E14" s="537">
        <v>0</v>
      </c>
      <c r="F14" s="537">
        <v>0</v>
      </c>
      <c r="G14" s="537">
        <v>0</v>
      </c>
      <c r="H14" s="537">
        <v>170.39959329806453</v>
      </c>
      <c r="I14" s="537">
        <v>0</v>
      </c>
      <c r="J14" s="537">
        <v>0</v>
      </c>
      <c r="K14" s="537">
        <v>-1.1652900866465643E-12</v>
      </c>
      <c r="L14" s="537">
        <v>170.39959329806337</v>
      </c>
    </row>
    <row r="15" spans="1:12" s="142" customFormat="1" ht="14.25">
      <c r="A15" s="147"/>
      <c r="B15" s="153" t="s">
        <v>583</v>
      </c>
      <c r="C15" s="537">
        <v>0</v>
      </c>
      <c r="D15" s="537">
        <v>0</v>
      </c>
      <c r="E15" s="537">
        <v>0</v>
      </c>
      <c r="F15" s="537">
        <v>20.22485426999999</v>
      </c>
      <c r="G15" s="537">
        <v>0</v>
      </c>
      <c r="H15" s="537">
        <v>0</v>
      </c>
      <c r="I15" s="537">
        <v>0</v>
      </c>
      <c r="J15" s="537">
        <v>0</v>
      </c>
      <c r="K15" s="537">
        <v>0</v>
      </c>
      <c r="L15" s="537">
        <v>20.22485426999999</v>
      </c>
    </row>
    <row r="16" spans="1:12" s="142" customFormat="1" ht="14.25">
      <c r="A16" s="147"/>
      <c r="B16" s="153" t="s">
        <v>584</v>
      </c>
      <c r="C16" s="292"/>
      <c r="D16" s="292"/>
      <c r="E16" s="292"/>
      <c r="F16" s="292"/>
      <c r="G16" s="292"/>
      <c r="H16" s="292"/>
      <c r="I16" s="292"/>
      <c r="J16" s="292"/>
      <c r="K16" s="292"/>
      <c r="L16" s="292"/>
    </row>
    <row r="17" spans="1:12" s="142" customFormat="1" ht="14.25">
      <c r="A17" s="147"/>
      <c r="B17" s="153" t="s">
        <v>120</v>
      </c>
      <c r="C17" s="292">
        <v>0</v>
      </c>
      <c r="D17" s="292">
        <v>0</v>
      </c>
      <c r="E17" s="292">
        <v>0</v>
      </c>
      <c r="F17" s="292">
        <v>0</v>
      </c>
      <c r="G17" s="292">
        <v>0</v>
      </c>
      <c r="H17" s="292">
        <v>0</v>
      </c>
      <c r="I17" s="292">
        <v>0.05</v>
      </c>
      <c r="J17" s="292">
        <v>0</v>
      </c>
      <c r="K17" s="292">
        <v>0</v>
      </c>
      <c r="L17" s="292">
        <v>0.05</v>
      </c>
    </row>
    <row r="18" spans="1:12" s="142" customFormat="1" ht="14.25">
      <c r="A18" s="147"/>
      <c r="B18" s="153" t="s">
        <v>585</v>
      </c>
      <c r="C18" s="537">
        <v>0</v>
      </c>
      <c r="D18" s="537">
        <v>0</v>
      </c>
      <c r="E18" s="537">
        <v>0</v>
      </c>
      <c r="F18" s="537">
        <v>0</v>
      </c>
      <c r="G18" s="537">
        <v>0</v>
      </c>
      <c r="H18" s="537">
        <v>0</v>
      </c>
      <c r="I18" s="537">
        <v>0.7334203699360002</v>
      </c>
      <c r="J18" s="537">
        <v>1.0530677099999994</v>
      </c>
      <c r="K18" s="537">
        <v>0</v>
      </c>
      <c r="L18" s="537">
        <v>1.7864880799359997</v>
      </c>
    </row>
    <row r="19" spans="1:12" s="142" customFormat="1" ht="14.25">
      <c r="A19" s="147"/>
      <c r="B19" s="153" t="s">
        <v>586</v>
      </c>
      <c r="C19" s="537"/>
      <c r="D19" s="537"/>
      <c r="E19" s="537"/>
      <c r="F19" s="537"/>
      <c r="G19" s="537"/>
      <c r="H19" s="537"/>
      <c r="I19" s="537"/>
      <c r="J19" s="537"/>
      <c r="K19" s="537"/>
      <c r="L19" s="537"/>
    </row>
    <row r="20" spans="1:12" s="142" customFormat="1" ht="14.25">
      <c r="A20" s="147"/>
      <c r="B20" s="153" t="s">
        <v>9</v>
      </c>
      <c r="C20" s="537">
        <v>0.0008975199999667893</v>
      </c>
      <c r="D20" s="537">
        <v>0</v>
      </c>
      <c r="E20" s="537">
        <v>2.8314314200000013</v>
      </c>
      <c r="F20" s="537">
        <v>0</v>
      </c>
      <c r="G20" s="537">
        <v>0</v>
      </c>
      <c r="H20" s="537">
        <v>0</v>
      </c>
      <c r="I20" s="537">
        <v>17.879298689999928</v>
      </c>
      <c r="J20" s="537">
        <v>0</v>
      </c>
      <c r="K20" s="537">
        <v>1.4210854715202004E-13</v>
      </c>
      <c r="L20" s="537">
        <v>20.711627630000066</v>
      </c>
    </row>
    <row r="21" spans="1:12" s="142" customFormat="1" ht="14.25">
      <c r="A21" s="147"/>
      <c r="B21" s="153" t="s">
        <v>6</v>
      </c>
      <c r="C21" s="537">
        <v>319.30982475999997</v>
      </c>
      <c r="D21" s="537">
        <v>0</v>
      </c>
      <c r="E21" s="537">
        <v>48.48058632</v>
      </c>
      <c r="F21" s="537">
        <v>20.22485426999999</v>
      </c>
      <c r="G21" s="537">
        <v>0</v>
      </c>
      <c r="H21" s="537">
        <v>170.39959329806453</v>
      </c>
      <c r="I21" s="537">
        <v>359.88712196393567</v>
      </c>
      <c r="J21" s="537">
        <v>1.0530677099999994</v>
      </c>
      <c r="K21" s="537">
        <v>-1.4779288903810084E-12</v>
      </c>
      <c r="L21" s="537">
        <v>919.3550483219987</v>
      </c>
    </row>
    <row r="22" spans="1:12" s="142" customFormat="1" ht="14.25">
      <c r="A22" s="147"/>
      <c r="B22" s="153"/>
      <c r="C22" s="151"/>
      <c r="D22" s="151"/>
      <c r="E22" s="151"/>
      <c r="F22" s="151"/>
      <c r="G22" s="151"/>
      <c r="H22" s="151"/>
      <c r="I22" s="151"/>
      <c r="J22" s="151"/>
      <c r="K22" s="151"/>
      <c r="L22" s="151"/>
    </row>
    <row r="23" spans="1:12" s="142" customFormat="1" ht="14.25">
      <c r="A23" s="147"/>
      <c r="B23" s="153"/>
      <c r="C23" s="151"/>
      <c r="D23" s="151"/>
      <c r="E23" s="151"/>
      <c r="F23" s="151"/>
      <c r="G23" s="151"/>
      <c r="H23" s="151"/>
      <c r="I23" s="151"/>
      <c r="J23" s="151"/>
      <c r="K23" s="151"/>
      <c r="L23" s="151"/>
    </row>
  </sheetData>
  <sheetProtection formatCells="0" formatColumns="0" formatRows="0" insertColumns="0" insertRows="0" insertHyperlinks="0" deleteColumns="0" deleteRows="0" sort="0" autoFilter="0" pivotTables="0"/>
  <mergeCells count="3">
    <mergeCell ref="B2:L2"/>
    <mergeCell ref="B4:L4"/>
    <mergeCell ref="C6:D6"/>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
  <sheetViews>
    <sheetView showGridLines="0" zoomScaleSheetLayoutView="70" workbookViewId="0" topLeftCell="A1"/>
  </sheetViews>
  <sheetFormatPr defaultColWidth="11.375" defaultRowHeight="14.25"/>
  <cols>
    <col min="1" max="1" width="1.4921875" style="19" customWidth="1"/>
    <col min="2" max="2" width="41.125" style="19" customWidth="1"/>
    <col min="3" max="9" width="10.50390625" style="19" customWidth="1"/>
    <col min="10" max="16384" width="11.375" style="19" customWidth="1"/>
  </cols>
  <sheetData>
    <row r="1" ht="5.25" customHeight="1"/>
    <row r="2" spans="2:9" ht="12.75">
      <c r="B2" s="586" t="s">
        <v>317</v>
      </c>
      <c r="C2" s="586"/>
      <c r="D2" s="586"/>
      <c r="E2" s="586"/>
      <c r="F2" s="586"/>
      <c r="G2" s="586"/>
      <c r="H2" s="586"/>
      <c r="I2" s="586"/>
    </row>
    <row r="4" spans="1:9" s="37" customFormat="1" ht="37.5" customHeight="1">
      <c r="A4" s="95"/>
      <c r="B4" s="601" t="s">
        <v>674</v>
      </c>
      <c r="C4" s="601"/>
      <c r="D4" s="601"/>
      <c r="E4" s="601"/>
      <c r="F4" s="601"/>
      <c r="G4" s="601"/>
      <c r="H4" s="601"/>
      <c r="I4" s="601"/>
    </row>
    <row r="5" spans="1:9" s="91" customFormat="1" ht="14.25" customHeight="1">
      <c r="A5" s="97"/>
      <c r="B5" s="97"/>
      <c r="C5" s="97"/>
      <c r="D5" s="97"/>
      <c r="E5" s="97"/>
      <c r="F5" s="97"/>
      <c r="G5" s="97"/>
      <c r="H5" s="97"/>
      <c r="I5" s="97"/>
    </row>
    <row r="6" spans="1:9" s="91" customFormat="1" ht="14.25" customHeight="1">
      <c r="A6" s="97"/>
      <c r="B6" s="97"/>
      <c r="C6" s="627"/>
      <c r="D6" s="627"/>
      <c r="E6" s="627"/>
      <c r="F6" s="370"/>
      <c r="G6" s="370"/>
      <c r="H6" s="370"/>
      <c r="I6" s="370"/>
    </row>
    <row r="7" spans="1:9" s="142" customFormat="1" ht="33.75">
      <c r="A7" s="143"/>
      <c r="B7" s="150" t="s">
        <v>340</v>
      </c>
      <c r="C7" s="507" t="s">
        <v>722</v>
      </c>
      <c r="D7" s="507" t="s">
        <v>723</v>
      </c>
      <c r="E7" s="507" t="s">
        <v>597</v>
      </c>
      <c r="F7" s="507" t="s">
        <v>598</v>
      </c>
      <c r="G7" s="507" t="s">
        <v>724</v>
      </c>
      <c r="H7" s="507" t="s">
        <v>599</v>
      </c>
      <c r="I7" s="507" t="s">
        <v>2</v>
      </c>
    </row>
    <row r="8" spans="1:9" s="142" customFormat="1" ht="14.25">
      <c r="A8" s="147"/>
      <c r="B8" s="349" t="s">
        <v>725</v>
      </c>
      <c r="C8" s="372"/>
      <c r="D8" s="541">
        <v>0.20765301809981962</v>
      </c>
      <c r="E8" s="541">
        <v>0.19597319354115716</v>
      </c>
      <c r="F8" s="542"/>
      <c r="G8" s="542"/>
      <c r="H8" s="291">
        <v>0.4036262116409768</v>
      </c>
      <c r="I8" s="291">
        <v>0.17032137600000002</v>
      </c>
    </row>
    <row r="9" ht="14.25">
      <c r="B9" s="19" t="s">
        <v>726</v>
      </c>
    </row>
    <row r="10" ht="14.25">
      <c r="B10" s="19" t="s">
        <v>61</v>
      </c>
    </row>
    <row r="11" ht="14.25">
      <c r="B11" s="19" t="s">
        <v>727</v>
      </c>
    </row>
    <row r="12" spans="2:9" ht="14.25">
      <c r="B12" s="19" t="s">
        <v>6</v>
      </c>
      <c r="C12" s="329">
        <v>0</v>
      </c>
      <c r="D12" s="329">
        <v>0.20765301809981962</v>
      </c>
      <c r="E12" s="329">
        <v>0.19597319354115716</v>
      </c>
      <c r="F12" s="329">
        <v>0</v>
      </c>
      <c r="G12" s="329">
        <v>0</v>
      </c>
      <c r="H12" s="329">
        <v>0.4036262116409768</v>
      </c>
      <c r="I12" s="329">
        <v>0.17032137600000002</v>
      </c>
    </row>
    <row r="23" ht="14.25">
      <c r="E23" s="340"/>
    </row>
  </sheetData>
  <sheetProtection formatCells="0" formatColumns="0" formatRows="0" insertColumns="0" insertRows="0" insertHyperlinks="0" deleteColumns="0" deleteRows="0" sort="0" autoFilter="0" pivotTables="0"/>
  <mergeCells count="3">
    <mergeCell ref="B2:I2"/>
    <mergeCell ref="B4:I4"/>
    <mergeCell ref="C6:E6"/>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showGridLines="0" zoomScaleSheetLayoutView="70" workbookViewId="0" topLeftCell="A1"/>
  </sheetViews>
  <sheetFormatPr defaultColWidth="11.375" defaultRowHeight="14.25"/>
  <cols>
    <col min="1" max="1" width="1.4921875" style="19" customWidth="1"/>
    <col min="2" max="2" width="41.125" style="19" customWidth="1"/>
    <col min="3" max="4" width="10.50390625" style="19" customWidth="1"/>
    <col min="5" max="16384" width="11.375" style="19" customWidth="1"/>
  </cols>
  <sheetData>
    <row r="1" ht="5.25" customHeight="1"/>
    <row r="2" spans="2:4" ht="12.75">
      <c r="B2" s="586" t="s">
        <v>317</v>
      </c>
      <c r="C2" s="586"/>
      <c r="D2" s="586"/>
    </row>
    <row r="4" spans="1:4" s="37" customFormat="1" ht="37.5" customHeight="1">
      <c r="A4" s="95"/>
      <c r="B4" s="601" t="s">
        <v>675</v>
      </c>
      <c r="C4" s="601"/>
      <c r="D4" s="601"/>
    </row>
    <row r="5" spans="1:4" s="91" customFormat="1" ht="14.25" customHeight="1">
      <c r="A5" s="97"/>
      <c r="B5" s="97"/>
      <c r="C5" s="97"/>
      <c r="D5" s="97"/>
    </row>
    <row r="6" spans="1:4" s="91" customFormat="1" ht="14.25" customHeight="1">
      <c r="A6" s="97"/>
      <c r="B6" s="97"/>
      <c r="C6" s="627"/>
      <c r="D6" s="627"/>
    </row>
    <row r="7" spans="1:4" s="142" customFormat="1" ht="14.25">
      <c r="A7" s="143"/>
      <c r="B7" s="150" t="s">
        <v>340</v>
      </c>
      <c r="C7" s="507" t="s">
        <v>728</v>
      </c>
      <c r="D7" s="507" t="s">
        <v>729</v>
      </c>
    </row>
    <row r="8" spans="1:4" s="142" customFormat="1" ht="14.25">
      <c r="A8" s="147"/>
      <c r="B8" s="349" t="s">
        <v>730</v>
      </c>
      <c r="C8" s="149"/>
      <c r="D8" s="371" t="s">
        <v>453</v>
      </c>
    </row>
    <row r="9" spans="1:4" s="142" customFormat="1" ht="14.25">
      <c r="A9" s="147"/>
      <c r="B9" s="153" t="s">
        <v>600</v>
      </c>
      <c r="C9" s="373"/>
      <c r="D9" s="152"/>
    </row>
    <row r="10" spans="1:4" s="142" customFormat="1" ht="14.25">
      <c r="A10" s="147"/>
      <c r="B10" s="153" t="s">
        <v>601</v>
      </c>
      <c r="C10" s="373"/>
      <c r="D10" s="152"/>
    </row>
    <row r="11" spans="1:4" s="142" customFormat="1" ht="14.25">
      <c r="A11" s="147"/>
      <c r="B11" s="153" t="s">
        <v>602</v>
      </c>
      <c r="C11" s="537">
        <v>0.106407</v>
      </c>
      <c r="D11" s="292">
        <v>0.024225</v>
      </c>
    </row>
    <row r="12" spans="1:4" s="142" customFormat="1" ht="14.25">
      <c r="A12" s="147"/>
      <c r="B12" s="153" t="s">
        <v>731</v>
      </c>
      <c r="C12" s="151"/>
      <c r="D12" s="152"/>
    </row>
    <row r="13" spans="1:4" s="142" customFormat="1" ht="14.25">
      <c r="A13" s="147"/>
      <c r="B13" s="153" t="s">
        <v>603</v>
      </c>
      <c r="C13" s="537">
        <v>0.106407</v>
      </c>
      <c r="D13" s="537">
        <v>0.024225</v>
      </c>
    </row>
  </sheetData>
  <sheetProtection formatCells="0" formatColumns="0" formatRows="0" insertColumns="0" insertRows="0" insertHyperlinks="0" deleteColumns="0" deleteRows="0" sort="0" autoFilter="0" pivotTables="0"/>
  <mergeCells count="3">
    <mergeCell ref="B2:D2"/>
    <mergeCell ref="B4:D4"/>
    <mergeCell ref="C6:D6"/>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showGridLines="0" zoomScaleSheetLayoutView="70" workbookViewId="0" topLeftCell="A1"/>
  </sheetViews>
  <sheetFormatPr defaultColWidth="11.375" defaultRowHeight="14.25"/>
  <cols>
    <col min="1" max="1" width="1.4921875" style="19" customWidth="1"/>
    <col min="2" max="2" width="32.50390625" style="19" bestFit="1" customWidth="1"/>
    <col min="3" max="11" width="10.50390625" style="19" customWidth="1"/>
    <col min="12" max="12" width="12.375" style="19" bestFit="1" customWidth="1"/>
    <col min="13" max="16384" width="11.375" style="19" customWidth="1"/>
  </cols>
  <sheetData>
    <row r="1" ht="5.25" customHeight="1"/>
    <row r="2" spans="2:12" ht="12.75">
      <c r="B2" s="586" t="s">
        <v>317</v>
      </c>
      <c r="C2" s="586"/>
      <c r="D2" s="586"/>
      <c r="E2" s="586"/>
      <c r="F2" s="586"/>
      <c r="G2" s="586"/>
      <c r="H2" s="586"/>
      <c r="I2" s="586"/>
      <c r="J2" s="586"/>
      <c r="K2" s="586"/>
      <c r="L2" s="586"/>
    </row>
    <row r="4" spans="1:12" s="37" customFormat="1" ht="37.5" customHeight="1">
      <c r="A4" s="95"/>
      <c r="B4" s="601" t="s">
        <v>676</v>
      </c>
      <c r="C4" s="601"/>
      <c r="D4" s="601"/>
      <c r="E4" s="601"/>
      <c r="F4" s="601"/>
      <c r="G4" s="601"/>
      <c r="H4" s="601"/>
      <c r="I4" s="601"/>
      <c r="J4" s="601"/>
      <c r="K4" s="601"/>
      <c r="L4" s="601"/>
    </row>
    <row r="5" spans="1:12" s="91" customFormat="1" ht="14.25" customHeight="1">
      <c r="A5" s="97"/>
      <c r="B5" s="97"/>
      <c r="C5" s="97"/>
      <c r="D5" s="97"/>
      <c r="E5" s="97"/>
      <c r="F5" s="97"/>
      <c r="G5" s="97"/>
      <c r="H5" s="97"/>
      <c r="I5" s="97"/>
      <c r="J5" s="97"/>
      <c r="K5" s="97"/>
      <c r="L5" s="97"/>
    </row>
    <row r="6" spans="1:12" s="91" customFormat="1" ht="14.25" customHeight="1">
      <c r="A6" s="97"/>
      <c r="B6" s="97"/>
      <c r="C6" s="627"/>
      <c r="D6" s="627"/>
      <c r="E6" s="370"/>
      <c r="F6" s="370"/>
      <c r="G6" s="370"/>
      <c r="H6" s="370"/>
      <c r="I6" s="370"/>
      <c r="J6" s="370"/>
      <c r="K6" s="370"/>
      <c r="L6" s="97"/>
    </row>
    <row r="7" spans="1:12" s="142" customFormat="1" ht="45">
      <c r="A7" s="143"/>
      <c r="B7" s="150" t="s">
        <v>340</v>
      </c>
      <c r="C7" s="507" t="s">
        <v>587</v>
      </c>
      <c r="D7" s="507" t="s">
        <v>588</v>
      </c>
      <c r="E7" s="507" t="s">
        <v>589</v>
      </c>
      <c r="F7" s="507" t="s">
        <v>590</v>
      </c>
      <c r="G7" s="507" t="s">
        <v>591</v>
      </c>
      <c r="H7" s="507" t="s">
        <v>592</v>
      </c>
      <c r="I7" s="507" t="s">
        <v>593</v>
      </c>
      <c r="J7" s="507" t="s">
        <v>594</v>
      </c>
      <c r="K7" s="507" t="s">
        <v>595</v>
      </c>
      <c r="L7" s="369" t="s">
        <v>596</v>
      </c>
    </row>
    <row r="8" spans="1:12" s="142" customFormat="1" ht="14.25">
      <c r="A8" s="147"/>
      <c r="B8" s="349" t="s">
        <v>577</v>
      </c>
      <c r="C8" s="149"/>
      <c r="D8" s="371" t="s">
        <v>453</v>
      </c>
      <c r="E8" s="149"/>
      <c r="F8" s="149"/>
      <c r="G8" s="149"/>
      <c r="H8" s="149"/>
      <c r="I8" s="149"/>
      <c r="J8" s="149"/>
      <c r="K8" s="149"/>
      <c r="L8" s="149">
        <v>0</v>
      </c>
    </row>
    <row r="9" spans="1:12" s="142" customFormat="1" ht="14.25">
      <c r="A9" s="147"/>
      <c r="B9" s="153" t="s">
        <v>578</v>
      </c>
      <c r="C9" s="152"/>
      <c r="D9" s="152"/>
      <c r="E9" s="152"/>
      <c r="F9" s="152"/>
      <c r="G9" s="152"/>
      <c r="H9" s="152"/>
      <c r="I9" s="152"/>
      <c r="J9" s="152"/>
      <c r="K9" s="152"/>
      <c r="L9" s="152">
        <v>0</v>
      </c>
    </row>
    <row r="10" spans="1:12" s="142" customFormat="1" ht="14.25">
      <c r="A10" s="147"/>
      <c r="B10" s="153" t="s">
        <v>579</v>
      </c>
      <c r="C10" s="152"/>
      <c r="D10" s="152"/>
      <c r="E10" s="152"/>
      <c r="F10" s="152"/>
      <c r="G10" s="152"/>
      <c r="H10" s="152"/>
      <c r="I10" s="152"/>
      <c r="J10" s="152"/>
      <c r="K10" s="152"/>
      <c r="L10" s="152">
        <v>0</v>
      </c>
    </row>
    <row r="11" spans="1:12" s="142" customFormat="1" ht="14.25">
      <c r="A11" s="147"/>
      <c r="B11" s="153" t="s">
        <v>580</v>
      </c>
      <c r="C11" s="151"/>
      <c r="D11" s="151"/>
      <c r="E11" s="583">
        <v>0.16993235</v>
      </c>
      <c r="F11" s="583"/>
      <c r="G11" s="583"/>
      <c r="H11" s="583"/>
      <c r="I11" s="583"/>
      <c r="J11" s="583"/>
      <c r="K11" s="583"/>
      <c r="L11" s="583">
        <v>0.16993235</v>
      </c>
    </row>
    <row r="12" spans="1:12" s="142" customFormat="1" ht="14.25">
      <c r="A12" s="147"/>
      <c r="B12" s="153" t="s">
        <v>581</v>
      </c>
      <c r="C12" s="151"/>
      <c r="D12" s="151"/>
      <c r="E12" s="583"/>
      <c r="F12" s="583"/>
      <c r="G12" s="583"/>
      <c r="H12" s="583"/>
      <c r="I12" s="583"/>
      <c r="J12" s="583"/>
      <c r="K12" s="583"/>
      <c r="L12" s="583">
        <v>0</v>
      </c>
    </row>
    <row r="13" spans="1:12" s="142" customFormat="1" ht="14.25">
      <c r="A13" s="147"/>
      <c r="B13" s="153" t="s">
        <v>308</v>
      </c>
      <c r="C13" s="151"/>
      <c r="D13" s="151"/>
      <c r="E13" s="583"/>
      <c r="F13" s="583"/>
      <c r="G13" s="583"/>
      <c r="H13" s="583"/>
      <c r="I13" s="583"/>
      <c r="J13" s="583"/>
      <c r="K13" s="583"/>
      <c r="L13" s="583">
        <v>0</v>
      </c>
    </row>
    <row r="14" spans="1:12" s="142" customFormat="1" ht="14.25">
      <c r="A14" s="147"/>
      <c r="B14" s="153" t="s">
        <v>582</v>
      </c>
      <c r="C14" s="151"/>
      <c r="D14" s="151"/>
      <c r="E14" s="583"/>
      <c r="F14" s="583"/>
      <c r="G14" s="583"/>
      <c r="H14" s="583">
        <v>0.18177988</v>
      </c>
      <c r="I14" s="583"/>
      <c r="J14" s="583"/>
      <c r="K14" s="583"/>
      <c r="L14" s="583">
        <v>0.18177988</v>
      </c>
    </row>
    <row r="15" spans="1:12" s="142" customFormat="1" ht="14.25">
      <c r="A15" s="147"/>
      <c r="B15" s="153" t="s">
        <v>583</v>
      </c>
      <c r="C15" s="151"/>
      <c r="D15" s="151"/>
      <c r="E15" s="583"/>
      <c r="F15" s="583"/>
      <c r="G15" s="583"/>
      <c r="H15" s="583"/>
      <c r="I15" s="583"/>
      <c r="J15" s="583"/>
      <c r="K15" s="583"/>
      <c r="L15" s="583">
        <v>0</v>
      </c>
    </row>
    <row r="16" spans="1:12" s="142" customFormat="1" ht="14.25">
      <c r="A16" s="147"/>
      <c r="B16" s="153" t="s">
        <v>584</v>
      </c>
      <c r="C16" s="152"/>
      <c r="D16" s="152"/>
      <c r="E16" s="523"/>
      <c r="F16" s="523"/>
      <c r="G16" s="523"/>
      <c r="H16" s="523"/>
      <c r="I16" s="523"/>
      <c r="J16" s="523"/>
      <c r="K16" s="523"/>
      <c r="L16" s="523">
        <v>0</v>
      </c>
    </row>
    <row r="17" spans="1:12" s="142" customFormat="1" ht="14.25">
      <c r="A17" s="147"/>
      <c r="B17" s="153" t="s">
        <v>120</v>
      </c>
      <c r="C17" s="152"/>
      <c r="D17" s="152"/>
      <c r="E17" s="523"/>
      <c r="F17" s="523"/>
      <c r="G17" s="523"/>
      <c r="H17" s="523"/>
      <c r="I17" s="523"/>
      <c r="J17" s="523"/>
      <c r="K17" s="523"/>
      <c r="L17" s="523">
        <v>0</v>
      </c>
    </row>
    <row r="18" spans="1:12" s="142" customFormat="1" ht="14.25">
      <c r="A18" s="147"/>
      <c r="B18" s="153" t="s">
        <v>585</v>
      </c>
      <c r="C18" s="151"/>
      <c r="D18" s="151"/>
      <c r="E18" s="583"/>
      <c r="F18" s="583"/>
      <c r="G18" s="583"/>
      <c r="H18" s="583"/>
      <c r="I18" s="583"/>
      <c r="J18" s="583"/>
      <c r="K18" s="583"/>
      <c r="L18" s="583">
        <v>0</v>
      </c>
    </row>
    <row r="19" spans="1:12" s="142" customFormat="1" ht="14.25">
      <c r="A19" s="147"/>
      <c r="B19" s="153" t="s">
        <v>586</v>
      </c>
      <c r="C19" s="151"/>
      <c r="D19" s="151"/>
      <c r="E19" s="583"/>
      <c r="F19" s="583"/>
      <c r="G19" s="583"/>
      <c r="H19" s="583"/>
      <c r="I19" s="583"/>
      <c r="J19" s="583"/>
      <c r="K19" s="583"/>
      <c r="L19" s="583">
        <v>0</v>
      </c>
    </row>
    <row r="20" spans="1:12" s="142" customFormat="1" ht="14.25">
      <c r="A20" s="147"/>
      <c r="B20" s="153" t="s">
        <v>9</v>
      </c>
      <c r="C20" s="151"/>
      <c r="D20" s="151"/>
      <c r="E20" s="583"/>
      <c r="F20" s="583"/>
      <c r="G20" s="583"/>
      <c r="H20" s="583"/>
      <c r="I20" s="583"/>
      <c r="J20" s="583"/>
      <c r="K20" s="583"/>
      <c r="L20" s="583">
        <v>0</v>
      </c>
    </row>
    <row r="21" spans="1:12" s="142" customFormat="1" ht="14.25">
      <c r="A21" s="147"/>
      <c r="B21" s="153" t="s">
        <v>6</v>
      </c>
      <c r="C21" s="151">
        <v>0</v>
      </c>
      <c r="D21" s="151">
        <v>0</v>
      </c>
      <c r="E21" s="583">
        <v>0.16993235</v>
      </c>
      <c r="F21" s="583">
        <v>0</v>
      </c>
      <c r="G21" s="583">
        <v>0</v>
      </c>
      <c r="H21" s="583">
        <v>0.18177988</v>
      </c>
      <c r="I21" s="583">
        <v>0</v>
      </c>
      <c r="J21" s="583">
        <v>0</v>
      </c>
      <c r="K21" s="583">
        <v>0</v>
      </c>
      <c r="L21" s="583">
        <v>0.35171223</v>
      </c>
    </row>
    <row r="22" spans="1:12" s="142" customFormat="1" ht="14.25">
      <c r="A22" s="147"/>
      <c r="B22" s="153"/>
      <c r="C22" s="151"/>
      <c r="D22" s="151"/>
      <c r="E22" s="151"/>
      <c r="F22" s="151"/>
      <c r="G22" s="151"/>
      <c r="H22" s="151"/>
      <c r="I22" s="151"/>
      <c r="J22" s="151"/>
      <c r="K22" s="151"/>
      <c r="L22" s="151"/>
    </row>
    <row r="23" spans="1:12" s="142" customFormat="1" ht="14.25">
      <c r="A23" s="147"/>
      <c r="B23" s="153"/>
      <c r="C23" s="151"/>
      <c r="D23" s="151"/>
      <c r="E23" s="151"/>
      <c r="F23" s="151"/>
      <c r="G23" s="151"/>
      <c r="H23" s="151"/>
      <c r="I23" s="151"/>
      <c r="J23" s="151"/>
      <c r="K23" s="151"/>
      <c r="L23" s="151"/>
    </row>
  </sheetData>
  <sheetProtection formatCells="0" formatColumns="0" formatRows="0" insertColumns="0" insertRows="0" insertHyperlinks="0" deleteColumns="0" deleteRows="0" sort="0" autoFilter="0" pivotTables="0"/>
  <mergeCells count="3">
    <mergeCell ref="B2:L2"/>
    <mergeCell ref="B4:L4"/>
    <mergeCell ref="C6:D6"/>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zoomScaleSheetLayoutView="70" workbookViewId="0" topLeftCell="A1"/>
  </sheetViews>
  <sheetFormatPr defaultColWidth="11.375" defaultRowHeight="14.25"/>
  <cols>
    <col min="1" max="1" width="1.4921875" style="19" customWidth="1"/>
    <col min="2" max="2" width="32.50390625" style="19" bestFit="1" customWidth="1"/>
    <col min="3" max="3" width="11.625" style="19" customWidth="1"/>
    <col min="4" max="4" width="11.25390625" style="19" customWidth="1"/>
    <col min="5" max="8" width="10.50390625" style="19" customWidth="1"/>
    <col min="9" max="16384" width="11.375" style="19" customWidth="1"/>
  </cols>
  <sheetData>
    <row r="1" ht="5.25" customHeight="1"/>
    <row r="2" spans="2:8" ht="12.75">
      <c r="B2" s="586" t="s">
        <v>317</v>
      </c>
      <c r="C2" s="586"/>
      <c r="D2" s="586"/>
      <c r="E2" s="586"/>
      <c r="F2" s="586"/>
      <c r="G2" s="586"/>
      <c r="H2" s="586"/>
    </row>
    <row r="4" spans="1:8" s="37" customFormat="1" ht="37.5" customHeight="1">
      <c r="A4" s="95"/>
      <c r="B4" s="601" t="s">
        <v>682</v>
      </c>
      <c r="C4" s="601"/>
      <c r="D4" s="601"/>
      <c r="E4" s="601"/>
      <c r="F4" s="601"/>
      <c r="G4" s="601"/>
      <c r="H4" s="601"/>
    </row>
    <row r="5" spans="1:8" s="91" customFormat="1" ht="14.25" customHeight="1">
      <c r="A5" s="97"/>
      <c r="B5" s="97"/>
      <c r="C5" s="97"/>
      <c r="D5" s="97"/>
      <c r="E5" s="97"/>
      <c r="F5" s="97"/>
      <c r="G5" s="97"/>
      <c r="H5" s="97"/>
    </row>
    <row r="6" spans="1:8" s="91" customFormat="1" ht="14.25" customHeight="1">
      <c r="A6" s="97"/>
      <c r="B6" s="97"/>
      <c r="C6" s="628" t="s">
        <v>608</v>
      </c>
      <c r="D6" s="629"/>
      <c r="E6" s="629"/>
      <c r="F6" s="630"/>
      <c r="G6" s="628" t="s">
        <v>609</v>
      </c>
      <c r="H6" s="629"/>
    </row>
    <row r="7" spans="1:8" s="91" customFormat="1" ht="21.75" customHeight="1">
      <c r="A7" s="97"/>
      <c r="B7" s="97"/>
      <c r="C7" s="628" t="s">
        <v>606</v>
      </c>
      <c r="D7" s="629"/>
      <c r="E7" s="628" t="s">
        <v>607</v>
      </c>
      <c r="F7" s="630"/>
      <c r="G7" s="631" t="s">
        <v>606</v>
      </c>
      <c r="H7" s="633" t="s">
        <v>607</v>
      </c>
    </row>
    <row r="8" spans="1:8" s="142" customFormat="1" ht="17.25" customHeight="1">
      <c r="A8" s="143"/>
      <c r="B8" s="150" t="s">
        <v>340</v>
      </c>
      <c r="C8" s="375" t="s">
        <v>604</v>
      </c>
      <c r="D8" s="368" t="s">
        <v>605</v>
      </c>
      <c r="E8" s="375" t="s">
        <v>604</v>
      </c>
      <c r="F8" s="369" t="s">
        <v>605</v>
      </c>
      <c r="G8" s="632"/>
      <c r="H8" s="634"/>
    </row>
    <row r="9" spans="1:8" s="142" customFormat="1" ht="14.25">
      <c r="A9" s="147"/>
      <c r="B9" s="349" t="s">
        <v>754</v>
      </c>
      <c r="C9" s="366"/>
      <c r="D9" s="371">
        <v>2.24</v>
      </c>
      <c r="E9" s="366"/>
      <c r="F9" s="362"/>
      <c r="G9" s="149"/>
      <c r="H9" s="149"/>
    </row>
    <row r="10" spans="1:8" s="142" customFormat="1" ht="14.25">
      <c r="A10" s="147"/>
      <c r="B10" s="153" t="s">
        <v>755</v>
      </c>
      <c r="C10" s="358"/>
      <c r="D10" s="152"/>
      <c r="E10" s="358"/>
      <c r="F10" s="363"/>
      <c r="G10" s="152"/>
      <c r="H10" s="152"/>
    </row>
    <row r="11" spans="1:8" s="142" customFormat="1" ht="14.25">
      <c r="A11" s="147"/>
      <c r="B11" s="153" t="s">
        <v>756</v>
      </c>
      <c r="C11" s="358"/>
      <c r="D11" s="152"/>
      <c r="E11" s="358"/>
      <c r="F11" s="363"/>
      <c r="G11" s="152"/>
      <c r="H11" s="152"/>
    </row>
    <row r="12" spans="1:8" s="142" customFormat="1" ht="14.25">
      <c r="A12" s="147"/>
      <c r="B12" s="153" t="s">
        <v>757</v>
      </c>
      <c r="C12" s="367"/>
      <c r="D12" s="151"/>
      <c r="E12" s="367"/>
      <c r="F12" s="364"/>
      <c r="G12" s="151"/>
      <c r="H12" s="151"/>
    </row>
    <row r="13" spans="1:8" s="142" customFormat="1" ht="14.25">
      <c r="A13" s="147"/>
      <c r="B13" s="153" t="s">
        <v>758</v>
      </c>
      <c r="C13" s="367"/>
      <c r="D13" s="151"/>
      <c r="E13" s="367"/>
      <c r="F13" s="364"/>
      <c r="G13" s="151"/>
      <c r="H13" s="151"/>
    </row>
    <row r="14" spans="1:8" s="142" customFormat="1" ht="14.25">
      <c r="A14" s="147"/>
      <c r="B14" s="153" t="s">
        <v>759</v>
      </c>
      <c r="C14" s="367"/>
      <c r="D14" s="151"/>
      <c r="E14" s="367"/>
      <c r="F14" s="364"/>
      <c r="G14" s="151"/>
      <c r="H14" s="151"/>
    </row>
    <row r="15" spans="1:8" s="142" customFormat="1" ht="14.25">
      <c r="A15" s="147"/>
      <c r="B15" s="153" t="s">
        <v>760</v>
      </c>
      <c r="C15" s="367"/>
      <c r="D15" s="151">
        <f>((220.3*3383)/9.5525)/1000000</f>
        <v>0.07801883276629155</v>
      </c>
      <c r="E15" s="367"/>
      <c r="F15" s="364"/>
      <c r="G15" s="151"/>
      <c r="H15" s="151"/>
    </row>
    <row r="16" spans="1:8" s="142" customFormat="1" ht="14.25">
      <c r="A16" s="147"/>
      <c r="B16" s="153" t="s">
        <v>761</v>
      </c>
      <c r="C16" s="367"/>
      <c r="D16" s="151"/>
      <c r="E16" s="367"/>
      <c r="F16" s="364"/>
      <c r="G16" s="151"/>
      <c r="H16" s="151"/>
    </row>
    <row r="17" spans="1:8" s="142" customFormat="1" ht="14.25">
      <c r="A17" s="147"/>
      <c r="B17" s="153" t="s">
        <v>6</v>
      </c>
      <c r="C17" s="358">
        <v>0</v>
      </c>
      <c r="D17" s="152">
        <f>D9+D15</f>
        <v>2.318018832766292</v>
      </c>
      <c r="E17" s="358"/>
      <c r="F17" s="363"/>
      <c r="G17" s="152"/>
      <c r="H17" s="152"/>
    </row>
    <row r="18" spans="1:8" s="142" customFormat="1" ht="14.25">
      <c r="A18" s="147"/>
      <c r="B18" s="153"/>
      <c r="C18" s="151"/>
      <c r="D18" s="151"/>
      <c r="E18" s="151"/>
      <c r="F18" s="151"/>
      <c r="G18" s="151"/>
      <c r="H18" s="151"/>
    </row>
    <row r="19" spans="1:8" s="142" customFormat="1" ht="14.25">
      <c r="A19" s="147"/>
      <c r="B19" s="153"/>
      <c r="C19" s="151"/>
      <c r="D19" s="151"/>
      <c r="E19" s="151"/>
      <c r="F19" s="151"/>
      <c r="G19" s="151"/>
      <c r="H19" s="151"/>
    </row>
  </sheetData>
  <sheetProtection formatCells="0" formatColumns="0" formatRows="0" insertColumns="0" insertRows="0" insertHyperlinks="0" deleteColumns="0" deleteRows="0" sort="0" autoFilter="0" pivotTables="0"/>
  <mergeCells count="8">
    <mergeCell ref="B2:H2"/>
    <mergeCell ref="B4:H4"/>
    <mergeCell ref="C7:D7"/>
    <mergeCell ref="E7:F7"/>
    <mergeCell ref="C6:F6"/>
    <mergeCell ref="G7:G8"/>
    <mergeCell ref="H7:H8"/>
    <mergeCell ref="G6:H6"/>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7"/>
  <sheetViews>
    <sheetView showGridLines="0" zoomScaleSheetLayoutView="70" workbookViewId="0" topLeftCell="A1">
      <selection activeCell="B11" sqref="B11:E12"/>
    </sheetView>
  </sheetViews>
  <sheetFormatPr defaultColWidth="11.375" defaultRowHeight="14.25"/>
  <cols>
    <col min="1" max="1" width="1.4921875" style="19" customWidth="1"/>
    <col min="2" max="2" width="41.625" style="19" customWidth="1"/>
    <col min="3" max="7" width="10.375" style="19" customWidth="1"/>
    <col min="8" max="16384" width="11.375" style="19" customWidth="1"/>
  </cols>
  <sheetData>
    <row r="1" ht="5.25" customHeight="1"/>
    <row r="2" spans="2:7" ht="12.75">
      <c r="B2" s="586" t="s">
        <v>317</v>
      </c>
      <c r="C2" s="586"/>
      <c r="D2" s="586"/>
      <c r="E2" s="586"/>
      <c r="F2" s="586"/>
      <c r="G2" s="586"/>
    </row>
    <row r="4" spans="1:5" s="37" customFormat="1" ht="18" customHeight="1">
      <c r="A4" s="95"/>
      <c r="B4" s="389" t="s">
        <v>358</v>
      </c>
      <c r="C4" s="95"/>
      <c r="D4" s="95"/>
      <c r="E4" s="95"/>
    </row>
    <row r="6" spans="1:5" s="91" customFormat="1" ht="14.25" customHeight="1">
      <c r="A6" s="97"/>
      <c r="B6" s="97"/>
      <c r="C6" s="97"/>
      <c r="D6" s="97"/>
      <c r="E6" s="97"/>
    </row>
    <row r="7" spans="1:7" s="91" customFormat="1" ht="14.25">
      <c r="A7" s="97"/>
      <c r="B7" s="96"/>
      <c r="C7" s="587" t="s">
        <v>343</v>
      </c>
      <c r="D7" s="587"/>
      <c r="E7" s="587"/>
      <c r="F7" s="587"/>
      <c r="G7" s="587"/>
    </row>
    <row r="8" spans="1:7" s="142" customFormat="1" ht="14.25">
      <c r="A8" s="143"/>
      <c r="B8" s="144"/>
      <c r="C8" s="145" t="s">
        <v>11</v>
      </c>
      <c r="D8" s="145" t="s">
        <v>171</v>
      </c>
      <c r="E8" s="145" t="s">
        <v>359</v>
      </c>
      <c r="F8" s="145" t="s">
        <v>360</v>
      </c>
      <c r="G8" s="145" t="s">
        <v>52</v>
      </c>
    </row>
    <row r="9" spans="1:7" s="142" customFormat="1" ht="14.25">
      <c r="A9" s="143"/>
      <c r="B9" s="150"/>
      <c r="C9" s="145" t="s">
        <v>347</v>
      </c>
      <c r="D9" s="145" t="s">
        <v>346</v>
      </c>
      <c r="E9" s="145" t="s">
        <v>346</v>
      </c>
      <c r="F9" s="145" t="s">
        <v>346</v>
      </c>
      <c r="G9" s="145" t="s">
        <v>8</v>
      </c>
    </row>
    <row r="10" spans="1:7" s="142" customFormat="1" ht="14.25">
      <c r="A10" s="147"/>
      <c r="B10" s="323" t="s">
        <v>365</v>
      </c>
      <c r="C10" s="324"/>
      <c r="D10" s="324"/>
      <c r="E10" s="324"/>
      <c r="F10" s="324"/>
      <c r="G10" s="324"/>
    </row>
    <row r="11" spans="1:7" s="142" customFormat="1" ht="14.25">
      <c r="A11" s="147"/>
      <c r="B11" s="144" t="s">
        <v>361</v>
      </c>
      <c r="C11" s="152">
        <v>83.7793822440332</v>
      </c>
      <c r="D11" s="152">
        <v>81.62928847536944</v>
      </c>
      <c r="E11" s="152">
        <v>78.49423571091761</v>
      </c>
      <c r="F11" s="152">
        <v>66.25174052749676</v>
      </c>
      <c r="G11" s="152">
        <v>66.79885997298777</v>
      </c>
    </row>
    <row r="12" spans="1:7" s="142" customFormat="1" ht="14.25">
      <c r="A12" s="147"/>
      <c r="B12" s="144" t="s">
        <v>362</v>
      </c>
      <c r="C12" s="152">
        <v>83.7793822440332</v>
      </c>
      <c r="D12" s="152">
        <v>81.62928847536944</v>
      </c>
      <c r="E12" s="152">
        <v>78.49423571091761</v>
      </c>
      <c r="F12" s="152">
        <v>66.25174052749676</v>
      </c>
      <c r="G12" s="152">
        <v>66.79885997298777</v>
      </c>
    </row>
    <row r="13" spans="1:7" s="142" customFormat="1" ht="14.25">
      <c r="A13" s="147"/>
      <c r="B13" s="144" t="s">
        <v>363</v>
      </c>
      <c r="C13" s="152">
        <v>114.6793822440332</v>
      </c>
      <c r="D13" s="152">
        <v>112.52928847536944</v>
      </c>
      <c r="E13" s="152">
        <v>109.39423571091761</v>
      </c>
      <c r="F13" s="152">
        <v>97.15174052749677</v>
      </c>
      <c r="G13" s="152">
        <v>97.69885997298778</v>
      </c>
    </row>
    <row r="14" spans="1:7" s="142" customFormat="1" ht="14.25">
      <c r="A14" s="154"/>
      <c r="B14" s="148" t="s">
        <v>364</v>
      </c>
      <c r="C14" s="149"/>
      <c r="D14" s="149"/>
      <c r="E14" s="149"/>
      <c r="F14" s="149"/>
      <c r="G14" s="149"/>
    </row>
    <row r="15" spans="1:7" s="142" customFormat="1" ht="14.25">
      <c r="A15" s="154"/>
      <c r="B15" s="148" t="s">
        <v>366</v>
      </c>
      <c r="C15" s="324">
        <v>555.1980671938855</v>
      </c>
      <c r="D15" s="324">
        <v>500.92876099999995</v>
      </c>
      <c r="E15" s="324">
        <v>494.95333400000004</v>
      </c>
      <c r="F15" s="324">
        <v>449.11193499999996</v>
      </c>
      <c r="G15" s="324">
        <v>418.33642199999997</v>
      </c>
    </row>
    <row r="16" spans="1:7" s="142" customFormat="1" ht="14.25">
      <c r="A16" s="147"/>
      <c r="B16" s="323" t="s">
        <v>367</v>
      </c>
      <c r="C16" s="324"/>
      <c r="D16" s="324"/>
      <c r="E16" s="324"/>
      <c r="F16" s="324"/>
      <c r="G16" s="324"/>
    </row>
    <row r="17" spans="1:7" s="142" customFormat="1" ht="14.25">
      <c r="A17" s="147"/>
      <c r="B17" s="144" t="s">
        <v>368</v>
      </c>
      <c r="C17" s="584">
        <v>0.1508999890209918</v>
      </c>
      <c r="D17" s="584">
        <v>0.1629558828133836</v>
      </c>
      <c r="E17" s="584">
        <v>0.1585891645108458</v>
      </c>
      <c r="F17" s="584">
        <v>0.1475172120008273</v>
      </c>
      <c r="G17" s="584">
        <v>0.15967737079557412</v>
      </c>
    </row>
    <row r="18" spans="1:7" s="142" customFormat="1" ht="14.25">
      <c r="A18" s="147"/>
      <c r="B18" s="144" t="s">
        <v>369</v>
      </c>
      <c r="C18" s="584">
        <v>0.1508999890209918</v>
      </c>
      <c r="D18" s="584">
        <v>0.1629558828133836</v>
      </c>
      <c r="E18" s="584">
        <v>0.1585891645108458</v>
      </c>
      <c r="F18" s="584">
        <v>0.1475172120008273</v>
      </c>
      <c r="G18" s="584">
        <v>0.15967737079557412</v>
      </c>
    </row>
    <row r="19" spans="1:7" s="142" customFormat="1" ht="14.25">
      <c r="A19" s="147"/>
      <c r="B19" s="144" t="s">
        <v>370</v>
      </c>
      <c r="C19" s="584">
        <v>0.20655580237094923</v>
      </c>
      <c r="D19" s="584">
        <v>0.22464130079240838</v>
      </c>
      <c r="E19" s="584">
        <v>0.22101929251964106</v>
      </c>
      <c r="F19" s="584">
        <v>0.21631965876724424</v>
      </c>
      <c r="G19" s="584">
        <v>0.23354136727064082</v>
      </c>
    </row>
    <row r="20" spans="1:7" s="142" customFormat="1" ht="14.25">
      <c r="A20" s="147"/>
      <c r="B20" s="323" t="s">
        <v>371</v>
      </c>
      <c r="C20" s="324"/>
      <c r="D20" s="324"/>
      <c r="E20" s="324"/>
      <c r="F20" s="324"/>
      <c r="G20" s="324"/>
    </row>
    <row r="21" spans="1:7" s="142" customFormat="1" ht="14.25">
      <c r="A21" s="147"/>
      <c r="B21" s="144" t="s">
        <v>763</v>
      </c>
      <c r="C21" s="152">
        <v>13.879951679847139</v>
      </c>
      <c r="D21" s="152">
        <v>12.523219025</v>
      </c>
      <c r="E21" s="152">
        <v>12.373833350000002</v>
      </c>
      <c r="F21" s="152">
        <v>11.227798374999999</v>
      </c>
      <c r="G21" s="152">
        <v>10.45841055</v>
      </c>
    </row>
    <row r="22" spans="1:7" s="142" customFormat="1" ht="14.25">
      <c r="A22" s="147"/>
      <c r="B22" s="144" t="s">
        <v>764</v>
      </c>
      <c r="C22" s="152">
        <v>5.551980671938856</v>
      </c>
      <c r="D22" s="152">
        <v>5.0092876099999994</v>
      </c>
      <c r="E22" s="152">
        <v>9.89906668</v>
      </c>
      <c r="F22" s="152">
        <v>8.9822387</v>
      </c>
      <c r="G22" s="152">
        <v>8.36672844</v>
      </c>
    </row>
    <row r="23" spans="1:7" s="142" customFormat="1" ht="14.25">
      <c r="A23" s="147"/>
      <c r="B23" s="144" t="s">
        <v>372</v>
      </c>
      <c r="C23" s="152"/>
      <c r="D23" s="152"/>
      <c r="E23" s="152"/>
      <c r="F23" s="152"/>
      <c r="G23" s="152"/>
    </row>
    <row r="24" spans="1:7" s="142" customFormat="1" ht="14.25">
      <c r="A24" s="147"/>
      <c r="B24" s="144" t="s">
        <v>373</v>
      </c>
      <c r="C24" s="152"/>
      <c r="D24" s="152"/>
      <c r="E24" s="152"/>
      <c r="F24" s="152"/>
      <c r="G24" s="152"/>
    </row>
    <row r="25" spans="1:7" s="142" customFormat="1" ht="14.25">
      <c r="A25" s="147"/>
      <c r="B25" s="144" t="s">
        <v>374</v>
      </c>
      <c r="C25" s="152">
        <v>13.879951679847139</v>
      </c>
      <c r="D25" s="152">
        <v>12.523219025</v>
      </c>
      <c r="E25" s="152">
        <v>12.373833350000002</v>
      </c>
      <c r="F25" s="152">
        <v>11.227798374999999</v>
      </c>
      <c r="G25" s="152">
        <v>10.45841055</v>
      </c>
    </row>
    <row r="26" spans="1:7" s="142" customFormat="1" ht="22.5">
      <c r="A26" s="147"/>
      <c r="B26" s="153" t="s">
        <v>375</v>
      </c>
      <c r="C26" s="152">
        <v>50.467498212400066</v>
      </c>
      <c r="D26" s="152">
        <v>51.57356281536944</v>
      </c>
      <c r="E26" s="152">
        <v>48.79703567091761</v>
      </c>
      <c r="F26" s="152">
        <v>39.30502442749677</v>
      </c>
      <c r="G26" s="152">
        <v>41.698674652987776</v>
      </c>
    </row>
    <row r="27" spans="1:7" s="142" customFormat="1" ht="14.25">
      <c r="A27" s="147"/>
      <c r="B27" s="148" t="s">
        <v>376</v>
      </c>
      <c r="C27" s="149"/>
      <c r="D27" s="149"/>
      <c r="E27" s="149"/>
      <c r="F27" s="149"/>
      <c r="G27" s="149"/>
    </row>
    <row r="28" spans="1:7" s="142" customFormat="1" ht="14.25">
      <c r="A28" s="147"/>
      <c r="B28" s="148" t="s">
        <v>377</v>
      </c>
      <c r="C28" s="149">
        <v>891.5860351626883</v>
      </c>
      <c r="D28" s="149">
        <v>856.68542132</v>
      </c>
      <c r="E28" s="149">
        <v>909.5508193617336</v>
      </c>
      <c r="F28" s="149">
        <v>902.6122687669858</v>
      </c>
      <c r="G28" s="149">
        <v>943.4867227823131</v>
      </c>
    </row>
    <row r="29" spans="1:7" s="142" customFormat="1" ht="14.25">
      <c r="A29" s="154"/>
      <c r="B29" s="158" t="s">
        <v>378</v>
      </c>
      <c r="C29" s="325">
        <v>0.09396668289981226</v>
      </c>
      <c r="D29" s="325">
        <v>0.09528502113365395</v>
      </c>
      <c r="E29" s="325">
        <v>0.0863</v>
      </c>
      <c r="F29" s="325">
        <v>0.0734</v>
      </c>
      <c r="G29" s="325">
        <v>0.0708</v>
      </c>
    </row>
    <row r="30" spans="1:7" s="142" customFormat="1" ht="14.25">
      <c r="A30" s="147"/>
      <c r="B30" s="148" t="s">
        <v>379</v>
      </c>
      <c r="C30" s="149"/>
      <c r="D30" s="149"/>
      <c r="E30" s="149"/>
      <c r="F30" s="149"/>
      <c r="G30" s="149"/>
    </row>
    <row r="31" spans="1:7" s="142" customFormat="1" ht="14.25">
      <c r="A31" s="154"/>
      <c r="B31" s="148" t="s">
        <v>380</v>
      </c>
      <c r="C31" s="149">
        <v>319</v>
      </c>
      <c r="D31" s="149">
        <v>340</v>
      </c>
      <c r="E31" s="149">
        <v>262</v>
      </c>
      <c r="F31" s="149">
        <v>294</v>
      </c>
      <c r="G31" s="149">
        <v>271</v>
      </c>
    </row>
    <row r="32" spans="1:7" s="142" customFormat="1" ht="14.25">
      <c r="A32" s="147"/>
      <c r="B32" s="144" t="s">
        <v>381</v>
      </c>
      <c r="C32" s="152">
        <v>144</v>
      </c>
      <c r="D32" s="152">
        <v>130</v>
      </c>
      <c r="E32" s="152">
        <v>100</v>
      </c>
      <c r="F32" s="152">
        <v>102</v>
      </c>
      <c r="G32" s="152">
        <v>100</v>
      </c>
    </row>
    <row r="33" spans="1:7" s="142" customFormat="1" ht="14.25">
      <c r="A33" s="147"/>
      <c r="B33" s="144" t="s">
        <v>382</v>
      </c>
      <c r="C33" s="556">
        <v>2.21</v>
      </c>
      <c r="D33" s="556">
        <v>2.6</v>
      </c>
      <c r="E33" s="556">
        <v>2.62</v>
      </c>
      <c r="F33" s="556">
        <v>2.89</v>
      </c>
      <c r="G33" s="556">
        <v>2.72</v>
      </c>
    </row>
    <row r="34" spans="1:7" s="142" customFormat="1" ht="14.25">
      <c r="A34" s="147"/>
      <c r="B34" s="326" t="s">
        <v>383</v>
      </c>
      <c r="C34" s="149"/>
      <c r="D34" s="149"/>
      <c r="E34" s="149"/>
      <c r="F34" s="149"/>
      <c r="G34" s="149"/>
    </row>
    <row r="35" spans="1:7" s="142" customFormat="1" ht="14.25">
      <c r="A35" s="147"/>
      <c r="B35" s="148" t="s">
        <v>384</v>
      </c>
      <c r="C35" s="580">
        <v>718.245</v>
      </c>
      <c r="D35" s="580">
        <v>687</v>
      </c>
      <c r="E35" s="580">
        <v>643</v>
      </c>
      <c r="F35" s="580">
        <v>594</v>
      </c>
      <c r="G35" s="580">
        <v>583</v>
      </c>
    </row>
    <row r="36" spans="1:7" s="142" customFormat="1" ht="14.25">
      <c r="A36" s="147"/>
      <c r="B36" s="144" t="s">
        <v>385</v>
      </c>
      <c r="C36" s="581">
        <v>441.9199715924999</v>
      </c>
      <c r="D36" s="581">
        <v>410</v>
      </c>
      <c r="E36" s="581">
        <v>397</v>
      </c>
      <c r="F36" s="581">
        <v>372</v>
      </c>
      <c r="G36" s="581">
        <v>356</v>
      </c>
    </row>
    <row r="37" spans="1:7" s="159" customFormat="1" ht="14.25">
      <c r="A37" s="161"/>
      <c r="B37" s="144" t="s">
        <v>386</v>
      </c>
      <c r="C37" s="556">
        <v>1.625282961102068</v>
      </c>
      <c r="D37" s="556">
        <v>1.675609756097561</v>
      </c>
      <c r="E37" s="556">
        <v>1.619647355163728</v>
      </c>
      <c r="F37" s="556">
        <v>1.596774193548387</v>
      </c>
      <c r="G37" s="556">
        <v>1.6376404494382022</v>
      </c>
    </row>
  </sheetData>
  <sheetProtection formatCells="0" formatColumns="0" formatRows="0" insertColumns="0" insertRows="0" insertHyperlinks="0" deleteColumns="0" deleteRows="0" sort="0" autoFilter="0" pivotTables="0"/>
  <mergeCells count="2">
    <mergeCell ref="B2:G2"/>
    <mergeCell ref="C7:G7"/>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showGridLines="0" zoomScaleSheetLayoutView="70" workbookViewId="0" topLeftCell="A1">
      <selection activeCell="F23" sqref="F23"/>
    </sheetView>
  </sheetViews>
  <sheetFormatPr defaultColWidth="11.375" defaultRowHeight="14.25"/>
  <cols>
    <col min="1" max="1" width="1.4921875" style="19" customWidth="1"/>
    <col min="2" max="2" width="41.125" style="19" customWidth="1"/>
    <col min="3" max="4" width="10.50390625" style="19" customWidth="1"/>
    <col min="5" max="16384" width="11.375" style="19" customWidth="1"/>
  </cols>
  <sheetData>
    <row r="1" ht="5.25" customHeight="1"/>
    <row r="2" spans="2:4" ht="12.75">
      <c r="B2" s="586" t="s">
        <v>317</v>
      </c>
      <c r="C2" s="586"/>
      <c r="D2" s="586"/>
    </row>
    <row r="4" spans="1:4" s="37" customFormat="1" ht="37.5" customHeight="1">
      <c r="A4" s="95"/>
      <c r="B4" s="601" t="s">
        <v>677</v>
      </c>
      <c r="C4" s="601"/>
      <c r="D4" s="601"/>
    </row>
    <row r="5" spans="1:4" s="91" customFormat="1" ht="14.25" customHeight="1">
      <c r="A5" s="97"/>
      <c r="B5" s="97"/>
      <c r="C5" s="97"/>
      <c r="D5" s="97"/>
    </row>
    <row r="6" spans="1:4" s="91" customFormat="1" ht="14.25" customHeight="1">
      <c r="A6" s="97"/>
      <c r="B6" s="97"/>
      <c r="C6" s="627"/>
      <c r="D6" s="627"/>
    </row>
    <row r="7" spans="1:4" s="142" customFormat="1" ht="22.5">
      <c r="A7" s="143"/>
      <c r="B7" s="150" t="s">
        <v>340</v>
      </c>
      <c r="C7" s="369" t="s">
        <v>610</v>
      </c>
      <c r="D7" s="368" t="s">
        <v>611</v>
      </c>
    </row>
    <row r="8" spans="1:4" s="142" customFormat="1" ht="14.25">
      <c r="A8" s="147"/>
      <c r="B8" s="353" t="s">
        <v>612</v>
      </c>
      <c r="C8" s="362"/>
      <c r="D8" s="371" t="s">
        <v>453</v>
      </c>
    </row>
    <row r="9" spans="1:4" s="142" customFormat="1" ht="14.25">
      <c r="A9" s="147"/>
      <c r="B9" s="156" t="s">
        <v>613</v>
      </c>
      <c r="C9" s="363">
        <v>0</v>
      </c>
      <c r="D9" s="152"/>
    </row>
    <row r="10" spans="1:4" s="142" customFormat="1" ht="14.25">
      <c r="A10" s="147"/>
      <c r="B10" s="156" t="s">
        <v>614</v>
      </c>
      <c r="C10" s="363">
        <v>0</v>
      </c>
      <c r="D10" s="152"/>
    </row>
    <row r="11" spans="1:4" s="142" customFormat="1" ht="14.25">
      <c r="A11" s="147"/>
      <c r="B11" s="156" t="s">
        <v>615</v>
      </c>
      <c r="C11" s="363">
        <v>0</v>
      </c>
      <c r="D11" s="152"/>
    </row>
    <row r="12" spans="1:4" s="142" customFormat="1" ht="14.25">
      <c r="A12" s="147"/>
      <c r="B12" s="156" t="s">
        <v>616</v>
      </c>
      <c r="C12" s="363">
        <v>0</v>
      </c>
      <c r="D12" s="152"/>
    </row>
    <row r="13" spans="1:4" s="142" customFormat="1" ht="14.25">
      <c r="A13" s="147"/>
      <c r="B13" s="156" t="s">
        <v>617</v>
      </c>
      <c r="C13" s="363">
        <v>0</v>
      </c>
      <c r="D13" s="152"/>
    </row>
    <row r="14" spans="1:4" s="142" customFormat="1" ht="14.25">
      <c r="A14" s="147"/>
      <c r="B14" s="331" t="s">
        <v>618</v>
      </c>
      <c r="C14" s="363"/>
      <c r="D14" s="152"/>
    </row>
    <row r="15" spans="1:4" s="142" customFormat="1" ht="14.25">
      <c r="A15" s="147"/>
      <c r="B15" s="331" t="s">
        <v>619</v>
      </c>
      <c r="C15" s="363"/>
      <c r="D15" s="152"/>
    </row>
    <row r="16" spans="1:4" s="142" customFormat="1" ht="14.25">
      <c r="A16" s="147"/>
      <c r="B16" s="156" t="s">
        <v>620</v>
      </c>
      <c r="C16" s="363"/>
      <c r="D16" s="152"/>
    </row>
    <row r="17" spans="1:4" s="142" customFormat="1" ht="14.25">
      <c r="A17" s="147"/>
      <c r="B17" s="156" t="s">
        <v>621</v>
      </c>
      <c r="C17" s="363"/>
      <c r="D17" s="152"/>
    </row>
  </sheetData>
  <sheetProtection formatCells="0" formatColumns="0" formatRows="0" insertColumns="0" insertRows="0" insertHyperlinks="0" deleteColumns="0" deleteRows="0" sort="0" autoFilter="0" pivotTables="0"/>
  <mergeCells count="3">
    <mergeCell ref="B2:D2"/>
    <mergeCell ref="B4:D4"/>
    <mergeCell ref="C6:D6"/>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showGridLines="0" zoomScaleSheetLayoutView="70" workbookViewId="0" topLeftCell="A1">
      <selection activeCell="B5" sqref="B5"/>
    </sheetView>
  </sheetViews>
  <sheetFormatPr defaultColWidth="11.375" defaultRowHeight="14.25"/>
  <cols>
    <col min="1" max="1" width="1.4921875" style="19" customWidth="1"/>
    <col min="2" max="2" width="43.75390625" style="19" customWidth="1"/>
    <col min="3" max="4" width="10.50390625" style="19" customWidth="1"/>
    <col min="5" max="16384" width="11.375" style="19" customWidth="1"/>
  </cols>
  <sheetData>
    <row r="2" spans="2:4" ht="12.75">
      <c r="B2" s="586" t="s">
        <v>317</v>
      </c>
      <c r="C2" s="586"/>
      <c r="D2" s="586"/>
    </row>
    <row r="4" spans="1:4" s="37" customFormat="1" ht="15.75">
      <c r="A4" s="95"/>
      <c r="B4" s="601" t="s">
        <v>791</v>
      </c>
      <c r="C4" s="601"/>
      <c r="D4" s="601"/>
    </row>
    <row r="5" spans="1:4" s="91" customFormat="1" ht="14.25">
      <c r="A5" s="97"/>
      <c r="B5" s="97"/>
      <c r="C5" s="97"/>
      <c r="D5" s="97"/>
    </row>
    <row r="6" spans="1:4" s="91" customFormat="1" ht="14.25">
      <c r="A6" s="97"/>
      <c r="B6" s="97"/>
      <c r="C6" s="627"/>
      <c r="D6" s="627"/>
    </row>
    <row r="7" spans="1:4" s="142" customFormat="1" ht="22.5">
      <c r="A7" s="143"/>
      <c r="B7" s="150" t="s">
        <v>340</v>
      </c>
      <c r="C7" s="368" t="s">
        <v>622</v>
      </c>
      <c r="D7" s="368" t="s">
        <v>2</v>
      </c>
    </row>
    <row r="8" spans="1:4" s="142" customFormat="1" ht="14.25">
      <c r="A8" s="147"/>
      <c r="B8" s="353" t="s">
        <v>623</v>
      </c>
      <c r="C8" s="372"/>
      <c r="D8" s="371" t="s">
        <v>453</v>
      </c>
    </row>
    <row r="9" spans="1:4" s="142" customFormat="1" ht="22.5">
      <c r="A9" s="147"/>
      <c r="B9" s="345" t="s">
        <v>624</v>
      </c>
      <c r="C9" s="152"/>
      <c r="D9" s="152"/>
    </row>
    <row r="10" spans="1:4" s="142" customFormat="1" ht="14.25">
      <c r="A10" s="147"/>
      <c r="B10" s="156" t="s">
        <v>625</v>
      </c>
      <c r="C10" s="152"/>
      <c r="D10" s="152"/>
    </row>
    <row r="11" spans="1:4" s="142" customFormat="1" ht="14.25">
      <c r="A11" s="147"/>
      <c r="B11" s="156" t="s">
        <v>626</v>
      </c>
      <c r="C11" s="152"/>
      <c r="D11" s="152"/>
    </row>
    <row r="12" spans="1:4" s="142" customFormat="1" ht="14.25">
      <c r="A12" s="147"/>
      <c r="B12" s="156" t="s">
        <v>627</v>
      </c>
      <c r="C12" s="152"/>
      <c r="D12" s="152"/>
    </row>
    <row r="13" spans="1:4" s="142" customFormat="1" ht="14.25">
      <c r="A13" s="147"/>
      <c r="B13" s="156" t="s">
        <v>628</v>
      </c>
      <c r="C13" s="152"/>
      <c r="D13" s="152"/>
    </row>
    <row r="14" spans="1:4" s="142" customFormat="1" ht="14.25">
      <c r="A14" s="147"/>
      <c r="B14" s="345" t="s">
        <v>629</v>
      </c>
      <c r="C14" s="152"/>
      <c r="D14" s="373"/>
    </row>
    <row r="15" spans="1:4" s="142" customFormat="1" ht="14.25">
      <c r="A15" s="147"/>
      <c r="B15" s="345" t="s">
        <v>630</v>
      </c>
      <c r="C15" s="152"/>
      <c r="D15" s="152"/>
    </row>
    <row r="16" spans="1:4" s="142" customFormat="1" ht="14.25">
      <c r="A16" s="147"/>
      <c r="B16" s="345" t="s">
        <v>631</v>
      </c>
      <c r="C16" s="152"/>
      <c r="D16" s="152"/>
    </row>
    <row r="17" spans="1:4" s="142" customFormat="1" ht="14.25">
      <c r="A17" s="147"/>
      <c r="B17" s="345" t="s">
        <v>632</v>
      </c>
      <c r="C17" s="152"/>
      <c r="D17" s="152"/>
    </row>
    <row r="18" spans="1:4" s="142" customFormat="1" ht="14.25">
      <c r="A18" s="147"/>
      <c r="B18" s="331" t="s">
        <v>633</v>
      </c>
      <c r="C18" s="373"/>
      <c r="D18" s="152"/>
    </row>
    <row r="19" spans="1:4" s="142" customFormat="1" ht="22.5">
      <c r="A19" s="147"/>
      <c r="B19" s="345" t="s">
        <v>634</v>
      </c>
      <c r="C19" s="152"/>
      <c r="D19" s="152"/>
    </row>
    <row r="20" spans="1:4" s="142" customFormat="1" ht="14.25">
      <c r="A20" s="147"/>
      <c r="B20" s="156" t="s">
        <v>625</v>
      </c>
      <c r="C20" s="152"/>
      <c r="D20" s="152"/>
    </row>
    <row r="21" spans="1:4" s="142" customFormat="1" ht="14.25">
      <c r="A21" s="147"/>
      <c r="B21" s="156" t="s">
        <v>626</v>
      </c>
      <c r="C21" s="152"/>
      <c r="D21" s="152"/>
    </row>
    <row r="22" spans="1:4" s="142" customFormat="1" ht="14.25">
      <c r="A22" s="147"/>
      <c r="B22" s="156" t="s">
        <v>627</v>
      </c>
      <c r="C22" s="152"/>
      <c r="D22" s="152"/>
    </row>
    <row r="23" spans="1:4" s="142" customFormat="1" ht="14.25">
      <c r="A23" s="147"/>
      <c r="B23" s="156" t="s">
        <v>628</v>
      </c>
      <c r="C23" s="152"/>
      <c r="D23" s="152"/>
    </row>
    <row r="24" spans="1:4" s="142" customFormat="1" ht="14.25">
      <c r="A24" s="147"/>
      <c r="B24" s="345" t="s">
        <v>629</v>
      </c>
      <c r="C24" s="152"/>
      <c r="D24" s="373"/>
    </row>
    <row r="25" spans="1:4" s="142" customFormat="1" ht="14.25">
      <c r="A25" s="147"/>
      <c r="B25" s="345" t="s">
        <v>630</v>
      </c>
      <c r="C25" s="152"/>
      <c r="D25" s="152"/>
    </row>
    <row r="26" spans="1:4" s="142" customFormat="1" ht="14.25">
      <c r="A26" s="147"/>
      <c r="B26" s="345" t="s">
        <v>631</v>
      </c>
      <c r="C26" s="152"/>
      <c r="D26" s="152"/>
    </row>
    <row r="27" spans="1:4" s="142" customFormat="1" ht="14.25">
      <c r="A27" s="147"/>
      <c r="B27" s="345" t="s">
        <v>632</v>
      </c>
      <c r="C27" s="152"/>
      <c r="D27" s="152"/>
    </row>
  </sheetData>
  <sheetProtection formatCells="0" formatColumns="0" formatRows="0" insertColumns="0" insertRows="0" insertHyperlinks="0" deleteColumns="0" deleteRows="0" sort="0" autoFilter="0" pivotTables="0"/>
  <mergeCells count="3">
    <mergeCell ref="B2:D2"/>
    <mergeCell ref="B4:D4"/>
    <mergeCell ref="C6:D6"/>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SheetLayoutView="70" workbookViewId="0" topLeftCell="A1">
      <selection activeCell="E22" sqref="E22"/>
    </sheetView>
  </sheetViews>
  <sheetFormatPr defaultColWidth="11.375" defaultRowHeight="14.25"/>
  <cols>
    <col min="1" max="1" width="1.4921875" style="19" customWidth="1"/>
    <col min="2" max="2" width="32.50390625" style="19" bestFit="1" customWidth="1"/>
    <col min="3" max="3" width="15.875" style="19" bestFit="1" customWidth="1"/>
    <col min="4" max="7" width="10.50390625" style="19" customWidth="1"/>
    <col min="8" max="16384" width="11.375" style="19" customWidth="1"/>
  </cols>
  <sheetData>
    <row r="1" ht="5.25" customHeight="1"/>
    <row r="2" spans="2:7" ht="12.75">
      <c r="B2" s="586" t="s">
        <v>317</v>
      </c>
      <c r="C2" s="586"/>
      <c r="D2" s="586"/>
      <c r="E2" s="586"/>
      <c r="F2" s="586"/>
      <c r="G2" s="586"/>
    </row>
    <row r="4" spans="1:7" s="37" customFormat="1" ht="37.5" customHeight="1">
      <c r="A4" s="95"/>
      <c r="B4" s="601" t="s">
        <v>678</v>
      </c>
      <c r="C4" s="601"/>
      <c r="D4" s="601"/>
      <c r="E4" s="601"/>
      <c r="F4" s="601"/>
      <c r="G4" s="601"/>
    </row>
    <row r="5" spans="1:7" s="91" customFormat="1" ht="14.25" customHeight="1">
      <c r="A5" s="97"/>
      <c r="B5" s="97"/>
      <c r="C5" s="97"/>
      <c r="D5" s="97"/>
      <c r="E5" s="97"/>
      <c r="F5" s="97"/>
      <c r="G5" s="97"/>
    </row>
    <row r="6" spans="1:7" s="91" customFormat="1" ht="14.25" customHeight="1">
      <c r="A6" s="97"/>
      <c r="B6" s="97"/>
      <c r="C6" s="97"/>
      <c r="D6" s="627"/>
      <c r="E6" s="627"/>
      <c r="F6" s="370"/>
      <c r="G6" s="370"/>
    </row>
    <row r="7" spans="1:7" s="142" customFormat="1" ht="22.5">
      <c r="A7" s="143"/>
      <c r="B7" s="150" t="s">
        <v>340</v>
      </c>
      <c r="C7" s="150"/>
      <c r="D7" s="507" t="s">
        <v>641</v>
      </c>
      <c r="E7" s="507" t="s">
        <v>642</v>
      </c>
      <c r="F7" s="507" t="s">
        <v>643</v>
      </c>
      <c r="G7" s="507" t="s">
        <v>644</v>
      </c>
    </row>
    <row r="8" spans="1:7" s="142" customFormat="1" ht="14.25">
      <c r="A8" s="147"/>
      <c r="B8" s="635" t="s">
        <v>640</v>
      </c>
      <c r="C8" s="349" t="s">
        <v>635</v>
      </c>
      <c r="D8" s="149">
        <v>0</v>
      </c>
      <c r="E8" s="371">
        <v>0</v>
      </c>
      <c r="F8" s="149">
        <v>0</v>
      </c>
      <c r="G8" s="291">
        <v>0.13672855056500002</v>
      </c>
    </row>
    <row r="9" spans="1:7" s="142" customFormat="1" ht="14.25">
      <c r="A9" s="147"/>
      <c r="B9" s="637"/>
      <c r="C9" s="153" t="s">
        <v>636</v>
      </c>
      <c r="D9" s="152">
        <v>0</v>
      </c>
      <c r="E9" s="152"/>
      <c r="F9" s="152"/>
      <c r="G9" s="292">
        <v>0</v>
      </c>
    </row>
    <row r="10" spans="1:7" s="142" customFormat="1" ht="14.25">
      <c r="A10" s="147"/>
      <c r="B10" s="637"/>
      <c r="C10" s="153" t="s">
        <v>637</v>
      </c>
      <c r="D10" s="152">
        <v>0</v>
      </c>
      <c r="E10" s="152"/>
      <c r="F10" s="152"/>
      <c r="G10" s="292">
        <v>0.04808711680000002</v>
      </c>
    </row>
    <row r="11" spans="1:7" s="142" customFormat="1" ht="14.25">
      <c r="A11" s="147"/>
      <c r="B11" s="637"/>
      <c r="C11" s="153" t="s">
        <v>72</v>
      </c>
      <c r="D11" s="151"/>
      <c r="E11" s="151"/>
      <c r="F11" s="151"/>
      <c r="G11" s="292">
        <v>0</v>
      </c>
    </row>
    <row r="12" spans="1:7" s="142" customFormat="1" ht="14.25">
      <c r="A12" s="147"/>
      <c r="B12" s="637"/>
      <c r="C12" s="153" t="s">
        <v>638</v>
      </c>
      <c r="D12" s="151"/>
      <c r="E12" s="151"/>
      <c r="F12" s="151"/>
      <c r="G12" s="292">
        <v>0.402581870475138</v>
      </c>
    </row>
    <row r="13" spans="1:7" s="142" customFormat="1" ht="14.25">
      <c r="A13" s="147"/>
      <c r="B13" s="636"/>
      <c r="C13" s="376" t="s">
        <v>639</v>
      </c>
      <c r="D13" s="377"/>
      <c r="E13" s="377"/>
      <c r="F13" s="377"/>
      <c r="G13" s="543">
        <v>0</v>
      </c>
    </row>
    <row r="14" spans="1:7" s="142" customFormat="1" ht="14.25">
      <c r="A14" s="147"/>
      <c r="B14" s="635" t="s">
        <v>645</v>
      </c>
      <c r="C14" s="349" t="s">
        <v>636</v>
      </c>
      <c r="D14" s="378"/>
      <c r="E14" s="378"/>
      <c r="F14" s="378"/>
      <c r="G14" s="291">
        <v>0</v>
      </c>
    </row>
    <row r="15" spans="1:7" s="142" customFormat="1" ht="14.25">
      <c r="A15" s="147"/>
      <c r="B15" s="636"/>
      <c r="C15" s="376" t="s">
        <v>639</v>
      </c>
      <c r="D15" s="377"/>
      <c r="E15" s="377"/>
      <c r="F15" s="377"/>
      <c r="G15" s="543">
        <v>0</v>
      </c>
    </row>
    <row r="16" spans="1:7" s="142" customFormat="1" ht="14.25">
      <c r="A16" s="147"/>
      <c r="B16" s="635" t="s">
        <v>646</v>
      </c>
      <c r="C16" s="349" t="s">
        <v>636</v>
      </c>
      <c r="D16" s="149">
        <v>0</v>
      </c>
      <c r="E16" s="149"/>
      <c r="F16" s="149"/>
      <c r="G16" s="291">
        <v>0</v>
      </c>
    </row>
    <row r="17" spans="1:7" s="142" customFormat="1" ht="14.25">
      <c r="A17" s="147"/>
      <c r="B17" s="636"/>
      <c r="C17" s="376" t="s">
        <v>639</v>
      </c>
      <c r="D17" s="328">
        <v>0</v>
      </c>
      <c r="E17" s="328"/>
      <c r="F17" s="328"/>
      <c r="G17" s="543">
        <v>0</v>
      </c>
    </row>
    <row r="18" spans="1:7" s="142" customFormat="1" ht="14.25">
      <c r="A18" s="147"/>
      <c r="B18" s="153" t="s">
        <v>647</v>
      </c>
      <c r="C18" s="153"/>
      <c r="D18" s="151"/>
      <c r="E18" s="151"/>
      <c r="F18" s="151"/>
      <c r="G18" s="291">
        <v>0.587397537840138</v>
      </c>
    </row>
    <row r="19" spans="1:7" s="142" customFormat="1" ht="14.25">
      <c r="A19" s="147"/>
      <c r="B19" s="153" t="s">
        <v>6</v>
      </c>
      <c r="C19" s="153"/>
      <c r="D19" s="151"/>
      <c r="E19" s="151"/>
      <c r="F19" s="151"/>
      <c r="G19" s="152">
        <v>0</v>
      </c>
    </row>
  </sheetData>
  <sheetProtection formatCells="0" formatColumns="0" formatRows="0" insertColumns="0" insertRows="0" insertHyperlinks="0" deleteColumns="0" deleteRows="0" sort="0" autoFilter="0" pivotTables="0"/>
  <mergeCells count="6">
    <mergeCell ref="B16:B17"/>
    <mergeCell ref="B2:G2"/>
    <mergeCell ref="B4:G4"/>
    <mergeCell ref="D6:E6"/>
    <mergeCell ref="B8:B13"/>
    <mergeCell ref="B14:B15"/>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5"/>
  <sheetViews>
    <sheetView showGridLines="0" workbookViewId="0" topLeftCell="A1"/>
  </sheetViews>
  <sheetFormatPr defaultColWidth="11.375" defaultRowHeight="14.25"/>
  <cols>
    <col min="1" max="1" width="1.4921875" style="4" customWidth="1"/>
    <col min="2" max="2" width="20.00390625" style="4" customWidth="1"/>
    <col min="3" max="5" width="11.875" style="4" customWidth="1"/>
    <col min="6" max="16384" width="11.375" style="4" customWidth="1"/>
  </cols>
  <sheetData>
    <row r="1" s="49" customFormat="1" ht="5.25" customHeight="1"/>
    <row r="2" spans="2:8" s="43" customFormat="1" ht="12.75">
      <c r="B2" s="586" t="s">
        <v>317</v>
      </c>
      <c r="C2" s="586"/>
      <c r="D2" s="586"/>
      <c r="E2" s="586"/>
      <c r="F2" s="586"/>
      <c r="G2" s="586"/>
      <c r="H2" s="586"/>
    </row>
    <row r="3" s="43" customFormat="1" ht="12.75"/>
    <row r="4" spans="1:8" s="35" customFormat="1" ht="18" customHeight="1">
      <c r="A4" s="306"/>
      <c r="B4" s="391" t="s">
        <v>679</v>
      </c>
      <c r="C4" s="307"/>
      <c r="D4" s="308"/>
      <c r="E4" s="309"/>
      <c r="F4" s="310"/>
      <c r="G4" s="310"/>
      <c r="H4" s="311"/>
    </row>
    <row r="5" spans="1:8" s="98" customFormat="1" ht="14.25">
      <c r="A5" s="312"/>
      <c r="B5" s="313"/>
      <c r="C5" s="53"/>
      <c r="D5" s="53"/>
      <c r="E5" s="314"/>
      <c r="F5" s="53"/>
      <c r="G5" s="53"/>
      <c r="H5" s="315"/>
    </row>
    <row r="6" spans="1:8" s="98" customFormat="1" ht="14.25">
      <c r="A6" s="312"/>
      <c r="B6" s="72"/>
      <c r="C6" s="71"/>
      <c r="D6" s="71"/>
      <c r="E6" s="1" t="s">
        <v>343</v>
      </c>
      <c r="F6" s="53"/>
      <c r="G6" s="53"/>
      <c r="H6" s="315"/>
    </row>
    <row r="7" spans="1:8" s="98" customFormat="1" ht="11.25" customHeight="1">
      <c r="A7" s="312"/>
      <c r="B7" s="71"/>
      <c r="C7" s="316" t="s">
        <v>218</v>
      </c>
      <c r="D7" s="71"/>
      <c r="E7" s="1"/>
      <c r="F7" s="53"/>
      <c r="G7" s="53"/>
      <c r="H7" s="315"/>
    </row>
    <row r="8" spans="1:8" s="98" customFormat="1" ht="11.25" customHeight="1">
      <c r="A8" s="312"/>
      <c r="B8" s="71"/>
      <c r="C8" s="316" t="s">
        <v>61</v>
      </c>
      <c r="D8" s="316" t="s">
        <v>219</v>
      </c>
      <c r="E8" s="316" t="s">
        <v>220</v>
      </c>
      <c r="F8" s="53"/>
      <c r="G8" s="53"/>
      <c r="H8" s="315"/>
    </row>
    <row r="9" spans="1:8" s="98" customFormat="1" ht="11.25" customHeight="1">
      <c r="A9" s="312"/>
      <c r="B9" s="8" t="s">
        <v>340</v>
      </c>
      <c r="C9" s="133" t="s">
        <v>355</v>
      </c>
      <c r="D9" s="133" t="s">
        <v>355</v>
      </c>
      <c r="E9" s="133" t="s">
        <v>355</v>
      </c>
      <c r="F9" s="68"/>
      <c r="G9" s="53"/>
      <c r="H9" s="315"/>
    </row>
    <row r="10" spans="1:8" s="98" customFormat="1" ht="14.25">
      <c r="A10" s="312"/>
      <c r="B10" s="131" t="s">
        <v>221</v>
      </c>
      <c r="C10" s="132"/>
      <c r="D10" s="134"/>
      <c r="E10" s="132"/>
      <c r="F10" s="68"/>
      <c r="G10" s="53"/>
      <c r="H10" s="315"/>
    </row>
    <row r="11" spans="1:8" s="98" customFormat="1" ht="14.25">
      <c r="A11" s="312"/>
      <c r="B11" s="5" t="s">
        <v>222</v>
      </c>
      <c r="C11" s="69"/>
      <c r="D11" s="73"/>
      <c r="E11" s="69"/>
      <c r="F11" s="68"/>
      <c r="G11" s="53"/>
      <c r="H11" s="315"/>
    </row>
    <row r="12" spans="1:8" s="98" customFormat="1" ht="14.25">
      <c r="A12" s="312"/>
      <c r="B12" s="8" t="s">
        <v>223</v>
      </c>
      <c r="C12" s="69"/>
      <c r="D12" s="73"/>
      <c r="E12" s="69"/>
      <c r="F12" s="68"/>
      <c r="G12" s="53"/>
      <c r="H12" s="315"/>
    </row>
    <row r="13" spans="1:8" s="98" customFormat="1" ht="14.25">
      <c r="A13" s="312"/>
      <c r="B13" s="8" t="s">
        <v>224</v>
      </c>
      <c r="C13" s="69"/>
      <c r="D13" s="73"/>
      <c r="E13" s="69"/>
      <c r="F13" s="68"/>
      <c r="G13" s="53"/>
      <c r="H13" s="315"/>
    </row>
    <row r="14" spans="1:8" s="98" customFormat="1" ht="14.25">
      <c r="A14" s="312"/>
      <c r="B14" s="8" t="s">
        <v>225</v>
      </c>
      <c r="C14" s="69"/>
      <c r="D14" s="73"/>
      <c r="E14" s="69"/>
      <c r="F14" s="68"/>
      <c r="G14" s="53"/>
      <c r="H14" s="315"/>
    </row>
    <row r="15" spans="1:8" s="98" customFormat="1" ht="14.25">
      <c r="A15" s="312"/>
      <c r="B15" s="8" t="s">
        <v>226</v>
      </c>
      <c r="C15" s="69"/>
      <c r="D15" s="73"/>
      <c r="E15" s="69"/>
      <c r="F15" s="68"/>
      <c r="G15" s="53"/>
      <c r="H15" s="315"/>
    </row>
    <row r="16" spans="1:8" s="98" customFormat="1" ht="14.25">
      <c r="A16" s="312"/>
      <c r="B16" s="8" t="s">
        <v>227</v>
      </c>
      <c r="C16" s="69"/>
      <c r="D16" s="73"/>
      <c r="E16" s="69"/>
      <c r="F16" s="68"/>
      <c r="G16" s="53"/>
      <c r="H16" s="315"/>
    </row>
    <row r="17" spans="1:8" s="98" customFormat="1" ht="14.25">
      <c r="A17" s="312"/>
      <c r="B17" s="8" t="s">
        <v>228</v>
      </c>
      <c r="C17" s="69"/>
      <c r="D17" s="73"/>
      <c r="E17" s="69"/>
      <c r="F17" s="53"/>
      <c r="G17" s="53"/>
      <c r="H17" s="315"/>
    </row>
    <row r="18" spans="1:8" s="98" customFormat="1" ht="14.25">
      <c r="A18" s="312"/>
      <c r="B18" s="135" t="s">
        <v>230</v>
      </c>
      <c r="C18" s="132"/>
      <c r="D18" s="135"/>
      <c r="E18" s="132"/>
      <c r="F18" s="53"/>
      <c r="G18" s="53"/>
      <c r="H18" s="315"/>
    </row>
    <row r="19" spans="1:8" s="98" customFormat="1" ht="14.25">
      <c r="A19" s="312"/>
      <c r="B19" s="135" t="s">
        <v>231</v>
      </c>
      <c r="C19" s="132">
        <v>41.808</v>
      </c>
      <c r="D19" s="134">
        <f>15%</f>
        <v>0.15</v>
      </c>
      <c r="E19" s="132">
        <f>C19*D19</f>
        <v>6.271199999999999</v>
      </c>
      <c r="F19" s="317"/>
      <c r="G19" s="317"/>
      <c r="H19" s="315"/>
    </row>
    <row r="20" spans="1:8" s="98" customFormat="1" ht="14.25">
      <c r="A20" s="312"/>
      <c r="B20" s="136" t="s">
        <v>229</v>
      </c>
      <c r="C20" s="137">
        <f>C18+C19</f>
        <v>41.808</v>
      </c>
      <c r="D20" s="136"/>
      <c r="E20" s="137">
        <f>E18+E19</f>
        <v>6.271199999999999</v>
      </c>
      <c r="F20" s="53"/>
      <c r="G20" s="53"/>
      <c r="H20" s="315"/>
    </row>
    <row r="21" spans="1:8" s="98" customFormat="1" ht="11.25" customHeight="1">
      <c r="A21" s="312"/>
      <c r="B21" s="135"/>
      <c r="C21" s="132"/>
      <c r="D21" s="135"/>
      <c r="E21" s="132"/>
      <c r="F21" s="53"/>
      <c r="G21" s="53"/>
      <c r="H21" s="315"/>
    </row>
    <row r="22" spans="1:8" s="40" customFormat="1" ht="11.25" customHeight="1">
      <c r="A22" s="318"/>
      <c r="B22" s="319"/>
      <c r="C22" s="319"/>
      <c r="D22" s="319"/>
      <c r="E22" s="319"/>
      <c r="F22" s="319"/>
      <c r="G22" s="319"/>
      <c r="H22" s="320"/>
    </row>
    <row r="23" spans="2:7" s="40" customFormat="1" ht="11.25" customHeight="1">
      <c r="B23" s="70"/>
      <c r="C23" s="70"/>
      <c r="D23" s="70"/>
      <c r="E23" s="70"/>
      <c r="F23" s="70"/>
      <c r="G23" s="67"/>
    </row>
    <row r="24" spans="2:7" s="40" customFormat="1" ht="11.25" customHeight="1">
      <c r="B24" s="67"/>
      <c r="C24" s="67"/>
      <c r="D24" s="67"/>
      <c r="E24" s="67"/>
      <c r="F24" s="67"/>
      <c r="G24" s="70"/>
    </row>
    <row r="25" spans="2:7" s="40" customFormat="1" ht="11.25" customHeight="1">
      <c r="B25" s="67"/>
      <c r="C25" s="67"/>
      <c r="D25" s="67"/>
      <c r="E25" s="67"/>
      <c r="F25" s="67"/>
      <c r="G25" s="67"/>
    </row>
    <row r="26" spans="2:7" s="40" customFormat="1" ht="11.25" customHeight="1">
      <c r="B26" s="67"/>
      <c r="C26" s="67"/>
      <c r="D26" s="67"/>
      <c r="E26" s="67"/>
      <c r="F26" s="67"/>
      <c r="G26" s="67"/>
    </row>
    <row r="27" spans="2:7" s="40" customFormat="1" ht="11.25" customHeight="1">
      <c r="B27" s="67"/>
      <c r="C27" s="67"/>
      <c r="D27" s="67"/>
      <c r="E27" s="67"/>
      <c r="F27" s="67"/>
      <c r="G27" s="67"/>
    </row>
    <row r="28" spans="2:7" s="40" customFormat="1" ht="11.25" customHeight="1">
      <c r="B28" s="67"/>
      <c r="C28" s="67"/>
      <c r="D28" s="67"/>
      <c r="E28" s="67"/>
      <c r="F28" s="67"/>
      <c r="G28" s="67"/>
    </row>
    <row r="29" spans="2:7" s="40" customFormat="1" ht="11.25" customHeight="1">
      <c r="B29" s="67"/>
      <c r="C29" s="67"/>
      <c r="D29" s="67"/>
      <c r="E29" s="67"/>
      <c r="F29" s="67"/>
      <c r="G29" s="67"/>
    </row>
    <row r="30" spans="2:7" s="40" customFormat="1" ht="11.25" customHeight="1">
      <c r="B30" s="67"/>
      <c r="C30" s="67"/>
      <c r="D30" s="67"/>
      <c r="E30" s="67"/>
      <c r="F30" s="67"/>
      <c r="G30" s="67"/>
    </row>
    <row r="31" spans="2:7" s="40" customFormat="1" ht="11.25" customHeight="1">
      <c r="B31" s="67"/>
      <c r="C31" s="67"/>
      <c r="D31" s="67"/>
      <c r="E31" s="67"/>
      <c r="F31" s="67"/>
      <c r="G31" s="67"/>
    </row>
    <row r="32" spans="2:7" s="40" customFormat="1" ht="11.25" customHeight="1">
      <c r="B32" s="67"/>
      <c r="C32" s="67"/>
      <c r="D32" s="67"/>
      <c r="E32" s="67"/>
      <c r="F32" s="67"/>
      <c r="G32" s="67"/>
    </row>
    <row r="33" spans="2:7" s="40" customFormat="1" ht="11.25" customHeight="1">
      <c r="B33" s="67"/>
      <c r="C33" s="67"/>
      <c r="D33" s="67"/>
      <c r="E33" s="67"/>
      <c r="F33" s="67"/>
      <c r="G33" s="67"/>
    </row>
    <row r="34" spans="2:7" s="40" customFormat="1" ht="11.25" customHeight="1">
      <c r="B34" s="67"/>
      <c r="C34" s="67"/>
      <c r="D34" s="67"/>
      <c r="E34" s="67"/>
      <c r="F34" s="67"/>
      <c r="G34" s="67"/>
    </row>
    <row r="35" spans="2:7" s="40" customFormat="1" ht="11.25" customHeight="1">
      <c r="B35" s="67"/>
      <c r="C35" s="67"/>
      <c r="D35" s="67"/>
      <c r="E35" s="67"/>
      <c r="F35" s="67"/>
      <c r="G35" s="67"/>
    </row>
    <row r="36" spans="2:7" s="40" customFormat="1" ht="11.25" customHeight="1">
      <c r="B36" s="67"/>
      <c r="C36" s="67"/>
      <c r="D36" s="67"/>
      <c r="E36" s="67"/>
      <c r="F36" s="67"/>
      <c r="G36" s="67"/>
    </row>
    <row r="37" spans="2:7" s="40" customFormat="1" ht="11.25" customHeight="1">
      <c r="B37" s="67"/>
      <c r="C37" s="67"/>
      <c r="D37" s="67"/>
      <c r="E37" s="67"/>
      <c r="F37" s="67"/>
      <c r="G37" s="67"/>
    </row>
    <row r="38" spans="2:7" s="40" customFormat="1" ht="11.25" customHeight="1">
      <c r="B38" s="67"/>
      <c r="C38" s="67"/>
      <c r="D38" s="67"/>
      <c r="E38" s="67"/>
      <c r="F38" s="67"/>
      <c r="G38" s="67"/>
    </row>
    <row r="39" spans="2:7" s="40" customFormat="1" ht="11.25" customHeight="1">
      <c r="B39" s="70"/>
      <c r="C39" s="70"/>
      <c r="D39" s="70"/>
      <c r="E39" s="70"/>
      <c r="F39" s="70"/>
      <c r="G39" s="67"/>
    </row>
    <row r="40" spans="2:7" s="40" customFormat="1" ht="11.25" customHeight="1">
      <c r="B40" s="67"/>
      <c r="C40" s="67"/>
      <c r="D40" s="67"/>
      <c r="E40" s="67"/>
      <c r="F40" s="67"/>
      <c r="G40" s="70"/>
    </row>
    <row r="41" spans="2:7" s="40" customFormat="1" ht="11.25" customHeight="1">
      <c r="B41" s="67"/>
      <c r="C41" s="67"/>
      <c r="D41" s="67"/>
      <c r="E41" s="67"/>
      <c r="F41" s="67"/>
      <c r="G41" s="67"/>
    </row>
    <row r="42" s="40" customFormat="1" ht="11.25" customHeight="1">
      <c r="G42" s="67"/>
    </row>
    <row r="43" s="40" customFormat="1" ht="11.25" customHeight="1"/>
    <row r="44" s="40" customFormat="1" ht="11.25" customHeight="1"/>
    <row r="45" s="40" customFormat="1" ht="11.25" customHeight="1"/>
    <row r="46" s="40" customFormat="1" ht="11.25" customHeight="1"/>
    <row r="47" s="40" customFormat="1" ht="11.25" customHeight="1"/>
    <row r="48" s="40" customFormat="1" ht="11.25" customHeight="1"/>
    <row r="49" s="40" customFormat="1" ht="11.25" customHeight="1"/>
    <row r="50" s="40" customFormat="1" ht="11.25" customHeight="1"/>
    <row r="51" s="40" customFormat="1" ht="11.25" customHeight="1"/>
    <row r="52" s="40" customFormat="1" ht="11.25" customHeight="1"/>
    <row r="53" s="40" customFormat="1" ht="11.25" customHeight="1"/>
    <row r="54" s="40" customFormat="1" ht="11.25" customHeight="1"/>
    <row r="55" s="40" customFormat="1" ht="11.25" customHeight="1"/>
    <row r="56" s="40" customFormat="1" ht="11.25" customHeight="1"/>
    <row r="57" s="40" customFormat="1" ht="11.25" customHeight="1"/>
    <row r="58" s="40" customFormat="1" ht="11.25" customHeight="1"/>
    <row r="59" s="40" customFormat="1" ht="11.25" customHeight="1"/>
    <row r="60" s="40" customFormat="1" ht="11.25" customHeight="1"/>
    <row r="61" s="40" customFormat="1" ht="11.25" customHeight="1"/>
    <row r="62" s="40" customFormat="1" ht="11.25" customHeight="1"/>
    <row r="63" s="40" customFormat="1" ht="11.25" customHeight="1"/>
    <row r="64" s="40" customFormat="1" ht="11.25" customHeight="1"/>
    <row r="65" spans="2:6" s="40" customFormat="1" ht="11.25" customHeight="1">
      <c r="B65" s="4"/>
      <c r="C65" s="4"/>
      <c r="D65" s="4"/>
      <c r="E65" s="4"/>
      <c r="F65" s="4"/>
    </row>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rintOptions/>
  <pageMargins left="0.25" right="0.25" top="0.75" bottom="0.75" header="0.3" footer="0.3"/>
  <pageSetup fitToWidth="0" horizontalDpi="600" verticalDpi="600" orientation="landscape" paperSize="9" scale="84"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1"/>
  <sheetViews>
    <sheetView showGridLines="0" workbookViewId="0" topLeftCell="A1"/>
  </sheetViews>
  <sheetFormatPr defaultColWidth="11.375" defaultRowHeight="14.25"/>
  <cols>
    <col min="1" max="1" width="1.4921875" style="98" customWidth="1"/>
    <col min="2" max="2" width="23.625" style="98" customWidth="1"/>
    <col min="3" max="5" width="11.875" style="98" customWidth="1"/>
    <col min="6" max="16384" width="11.375" style="98" customWidth="1"/>
  </cols>
  <sheetData>
    <row r="1" ht="5.25" customHeight="1"/>
    <row r="2" spans="2:8" s="43" customFormat="1" ht="12.75">
      <c r="B2" s="586" t="s">
        <v>317</v>
      </c>
      <c r="C2" s="586"/>
      <c r="D2" s="586"/>
      <c r="E2" s="586"/>
      <c r="F2" s="586"/>
      <c r="G2" s="586"/>
      <c r="H2" s="586"/>
    </row>
    <row r="3" s="43" customFormat="1" ht="12.75"/>
    <row r="4" spans="1:8" s="35" customFormat="1" ht="18" customHeight="1">
      <c r="A4" s="306"/>
      <c r="B4" s="391" t="s">
        <v>680</v>
      </c>
      <c r="C4" s="307"/>
      <c r="D4" s="308"/>
      <c r="E4" s="309"/>
      <c r="F4" s="310"/>
      <c r="G4" s="310"/>
      <c r="H4" s="311"/>
    </row>
    <row r="5" spans="1:8" ht="14.25">
      <c r="A5" s="312"/>
      <c r="B5" s="313"/>
      <c r="C5" s="53"/>
      <c r="D5" s="53"/>
      <c r="E5" s="314"/>
      <c r="F5" s="53"/>
      <c r="G5" s="53"/>
      <c r="H5" s="315"/>
    </row>
    <row r="6" spans="1:8" ht="11.25" customHeight="1">
      <c r="A6" s="312"/>
      <c r="B6" s="71"/>
      <c r="C6" s="316"/>
      <c r="D6" s="71"/>
      <c r="E6" s="1"/>
      <c r="F6" s="53"/>
      <c r="G6" s="53"/>
      <c r="H6" s="315"/>
    </row>
    <row r="7" spans="1:8" ht="11.25" customHeight="1">
      <c r="A7" s="312"/>
      <c r="B7" s="71"/>
      <c r="C7" s="316"/>
      <c r="D7" s="316"/>
      <c r="E7" s="316"/>
      <c r="F7" s="53"/>
      <c r="G7" s="53"/>
      <c r="H7" s="315"/>
    </row>
    <row r="8" spans="1:8" ht="11.25" customHeight="1">
      <c r="A8" s="312"/>
      <c r="B8" s="8" t="s">
        <v>340</v>
      </c>
      <c r="C8" s="381">
        <v>2016</v>
      </c>
      <c r="D8" s="381">
        <f>C8-1</f>
        <v>2015</v>
      </c>
      <c r="E8" s="381">
        <f>D8-1</f>
        <v>2014</v>
      </c>
      <c r="F8" s="68"/>
      <c r="G8" s="53"/>
      <c r="H8" s="315"/>
    </row>
    <row r="9" spans="1:8" ht="14.25">
      <c r="A9" s="312"/>
      <c r="B9" s="131" t="s">
        <v>648</v>
      </c>
      <c r="C9" s="132">
        <v>596.8083053333334</v>
      </c>
      <c r="D9" s="134">
        <v>0.18</v>
      </c>
      <c r="E9" s="132">
        <v>107.42549496</v>
      </c>
      <c r="F9" s="68"/>
      <c r="G9" s="53"/>
      <c r="H9" s="315"/>
    </row>
    <row r="10" spans="1:8" ht="14.25">
      <c r="A10" s="312"/>
      <c r="B10" s="379" t="s">
        <v>649</v>
      </c>
      <c r="C10" s="69">
        <v>4084.0973026666666</v>
      </c>
      <c r="D10" s="73">
        <v>0.18</v>
      </c>
      <c r="E10" s="69">
        <v>735.1375144799999</v>
      </c>
      <c r="F10" s="68"/>
      <c r="G10" s="53"/>
      <c r="H10" s="315"/>
    </row>
    <row r="11" spans="1:8" ht="14.25">
      <c r="A11" s="312"/>
      <c r="B11" s="380" t="s">
        <v>650</v>
      </c>
      <c r="C11" s="69">
        <v>545.3127986666666</v>
      </c>
      <c r="D11" s="73">
        <v>0.12</v>
      </c>
      <c r="E11" s="69">
        <v>65.43753584</v>
      </c>
      <c r="F11" s="68"/>
      <c r="G11" s="53"/>
      <c r="H11" s="315"/>
    </row>
    <row r="12" spans="1:8" ht="14.25">
      <c r="A12" s="312"/>
      <c r="B12" s="380" t="s">
        <v>651</v>
      </c>
      <c r="C12" s="69">
        <v>20962.239753333335</v>
      </c>
      <c r="D12" s="73">
        <v>0.15</v>
      </c>
      <c r="E12" s="69">
        <v>3144.335963</v>
      </c>
      <c r="F12" s="68"/>
      <c r="G12" s="53"/>
      <c r="H12" s="315"/>
    </row>
    <row r="13" spans="1:8" ht="14.25">
      <c r="A13" s="312"/>
      <c r="B13" s="131" t="s">
        <v>269</v>
      </c>
      <c r="C13" s="132">
        <v>596.8083053333334</v>
      </c>
      <c r="D13" s="134">
        <v>0.18</v>
      </c>
      <c r="E13" s="132">
        <v>107.42549496</v>
      </c>
      <c r="F13" s="68"/>
      <c r="G13" s="53"/>
      <c r="H13" s="315"/>
    </row>
    <row r="14" spans="1:8" ht="14.25">
      <c r="A14" s="312"/>
      <c r="B14" s="379" t="s">
        <v>652</v>
      </c>
      <c r="C14" s="69">
        <v>4084.0973026666666</v>
      </c>
      <c r="D14" s="73">
        <v>0.18</v>
      </c>
      <c r="E14" s="69">
        <v>735.1375144799999</v>
      </c>
      <c r="F14" s="68"/>
      <c r="G14" s="53"/>
      <c r="H14" s="315"/>
    </row>
    <row r="15" spans="1:8" ht="14.25">
      <c r="A15" s="312"/>
      <c r="B15" s="380" t="s">
        <v>653</v>
      </c>
      <c r="C15" s="69">
        <v>545.3127986666666</v>
      </c>
      <c r="D15" s="73">
        <v>0.12</v>
      </c>
      <c r="E15" s="69">
        <v>65.43753584</v>
      </c>
      <c r="F15" s="68"/>
      <c r="G15" s="53"/>
      <c r="H15" s="315"/>
    </row>
    <row r="16" spans="1:8" ht="14.25">
      <c r="A16" s="312"/>
      <c r="B16" s="380" t="s">
        <v>655</v>
      </c>
      <c r="C16" s="69"/>
      <c r="D16" s="73"/>
      <c r="E16" s="69"/>
      <c r="F16" s="68"/>
      <c r="G16" s="53"/>
      <c r="H16" s="315"/>
    </row>
    <row r="17" spans="1:8" ht="14.25">
      <c r="A17" s="312"/>
      <c r="B17" s="380" t="s">
        <v>654</v>
      </c>
      <c r="C17" s="69">
        <v>20962.239753333335</v>
      </c>
      <c r="D17" s="73">
        <v>0.15</v>
      </c>
      <c r="E17" s="69">
        <v>3144.335963</v>
      </c>
      <c r="F17" s="68"/>
      <c r="G17" s="53"/>
      <c r="H17" s="315"/>
    </row>
    <row r="18" spans="1:8" ht="14.25">
      <c r="A18" s="312"/>
      <c r="B18" s="131" t="s">
        <v>656</v>
      </c>
      <c r="C18" s="132">
        <v>596.8083053333334</v>
      </c>
      <c r="D18" s="134">
        <v>0.18</v>
      </c>
      <c r="E18" s="132">
        <v>107.42549496</v>
      </c>
      <c r="F18" s="68"/>
      <c r="G18" s="53"/>
      <c r="H18" s="315"/>
    </row>
    <row r="19" spans="1:8" ht="14.25">
      <c r="A19" s="312"/>
      <c r="B19" s="379" t="s">
        <v>657</v>
      </c>
      <c r="C19" s="69">
        <v>4084.0973026666666</v>
      </c>
      <c r="D19" s="73">
        <v>0.18</v>
      </c>
      <c r="E19" s="69">
        <v>735.1375144799999</v>
      </c>
      <c r="F19" s="68"/>
      <c r="G19" s="53"/>
      <c r="H19" s="315"/>
    </row>
    <row r="20" spans="1:8" ht="14.25">
      <c r="A20" s="312"/>
      <c r="B20" s="380" t="s">
        <v>658</v>
      </c>
      <c r="C20" s="69">
        <v>545.3127986666666</v>
      </c>
      <c r="D20" s="73">
        <v>0.12</v>
      </c>
      <c r="E20" s="69">
        <v>65.43753584</v>
      </c>
      <c r="F20" s="68"/>
      <c r="G20" s="53"/>
      <c r="H20" s="315"/>
    </row>
    <row r="21" spans="1:8" ht="11.25" customHeight="1">
      <c r="A21" s="318"/>
      <c r="B21" s="319"/>
      <c r="C21" s="319"/>
      <c r="D21" s="319"/>
      <c r="E21" s="319"/>
      <c r="F21" s="319"/>
      <c r="G21" s="319"/>
      <c r="H21" s="320"/>
    </row>
    <row r="22" spans="2:7" ht="11.25" customHeight="1">
      <c r="B22" s="70"/>
      <c r="C22" s="70"/>
      <c r="D22" s="70"/>
      <c r="E22" s="70"/>
      <c r="F22" s="70"/>
      <c r="G22" s="67"/>
    </row>
    <row r="23" spans="2:7" ht="11.25" customHeight="1">
      <c r="B23" s="67"/>
      <c r="C23" s="67"/>
      <c r="D23" s="67"/>
      <c r="E23" s="67"/>
      <c r="F23" s="67"/>
      <c r="G23" s="70"/>
    </row>
    <row r="24" spans="2:7" ht="11.25" customHeight="1">
      <c r="B24" s="67"/>
      <c r="C24" s="67"/>
      <c r="D24" s="67"/>
      <c r="E24" s="67"/>
      <c r="F24" s="67"/>
      <c r="G24" s="67"/>
    </row>
    <row r="25" spans="2:7" ht="11.25" customHeight="1">
      <c r="B25" s="67"/>
      <c r="C25" s="67"/>
      <c r="D25" s="67"/>
      <c r="E25" s="67"/>
      <c r="F25" s="67"/>
      <c r="G25" s="67"/>
    </row>
    <row r="26" spans="2:7" ht="11.25" customHeight="1">
      <c r="B26" s="67"/>
      <c r="C26" s="67"/>
      <c r="D26" s="67"/>
      <c r="E26" s="67"/>
      <c r="F26" s="67"/>
      <c r="G26" s="67"/>
    </row>
    <row r="27" spans="2:7" ht="11.25" customHeight="1">
      <c r="B27" s="67"/>
      <c r="C27" s="67"/>
      <c r="D27" s="67"/>
      <c r="E27" s="67"/>
      <c r="F27" s="67"/>
      <c r="G27" s="67"/>
    </row>
    <row r="28" spans="2:7" ht="11.25" customHeight="1">
      <c r="B28" s="67"/>
      <c r="C28" s="67"/>
      <c r="D28" s="67"/>
      <c r="E28" s="67"/>
      <c r="F28" s="67"/>
      <c r="G28" s="67"/>
    </row>
    <row r="29" spans="2:7" ht="11.25" customHeight="1">
      <c r="B29" s="67"/>
      <c r="C29" s="67"/>
      <c r="D29" s="67"/>
      <c r="E29" s="67"/>
      <c r="F29" s="67"/>
      <c r="G29" s="67"/>
    </row>
    <row r="30" spans="2:7" ht="11.25" customHeight="1">
      <c r="B30" s="67"/>
      <c r="C30" s="67"/>
      <c r="D30" s="67"/>
      <c r="E30" s="67"/>
      <c r="F30" s="67"/>
      <c r="G30" s="67"/>
    </row>
    <row r="31" spans="2:7" ht="11.25" customHeight="1">
      <c r="B31" s="67"/>
      <c r="C31" s="67"/>
      <c r="D31" s="67"/>
      <c r="E31" s="67"/>
      <c r="F31" s="67"/>
      <c r="G31" s="67"/>
    </row>
    <row r="32" spans="2:7" ht="11.25" customHeight="1">
      <c r="B32" s="67"/>
      <c r="C32" s="67"/>
      <c r="D32" s="67"/>
      <c r="E32" s="67"/>
      <c r="F32" s="67"/>
      <c r="G32" s="67"/>
    </row>
    <row r="33" spans="2:7" ht="11.25" customHeight="1">
      <c r="B33" s="67"/>
      <c r="C33" s="67"/>
      <c r="D33" s="67"/>
      <c r="E33" s="67"/>
      <c r="F33" s="67"/>
      <c r="G33" s="67"/>
    </row>
    <row r="34" spans="2:7" ht="11.25" customHeight="1">
      <c r="B34" s="67"/>
      <c r="C34" s="67"/>
      <c r="D34" s="67"/>
      <c r="E34" s="67"/>
      <c r="F34" s="67"/>
      <c r="G34" s="67"/>
    </row>
    <row r="35" spans="2:7" ht="11.25" customHeight="1">
      <c r="B35" s="67"/>
      <c r="C35" s="67"/>
      <c r="D35" s="67"/>
      <c r="E35" s="67"/>
      <c r="F35" s="67"/>
      <c r="G35" s="67"/>
    </row>
    <row r="36" spans="2:7" ht="11.25" customHeight="1">
      <c r="B36" s="67"/>
      <c r="C36" s="67"/>
      <c r="D36" s="67"/>
      <c r="E36" s="67"/>
      <c r="F36" s="67"/>
      <c r="G36" s="67"/>
    </row>
    <row r="37" spans="2:7" ht="11.25" customHeight="1">
      <c r="B37" s="67"/>
      <c r="C37" s="67"/>
      <c r="D37" s="67"/>
      <c r="E37" s="67"/>
      <c r="F37" s="67"/>
      <c r="G37" s="67"/>
    </row>
    <row r="38" spans="2:7" ht="11.25" customHeight="1">
      <c r="B38" s="70"/>
      <c r="C38" s="70"/>
      <c r="D38" s="70"/>
      <c r="E38" s="70"/>
      <c r="F38" s="70"/>
      <c r="G38" s="67"/>
    </row>
    <row r="39" spans="2:7" ht="11.25" customHeight="1">
      <c r="B39" s="67"/>
      <c r="C39" s="67"/>
      <c r="D39" s="67"/>
      <c r="E39" s="67"/>
      <c r="F39" s="67"/>
      <c r="G39" s="70"/>
    </row>
    <row r="40" spans="2:7" ht="11.25" customHeight="1">
      <c r="B40" s="67"/>
      <c r="C40" s="67"/>
      <c r="D40" s="67"/>
      <c r="E40" s="67"/>
      <c r="F40" s="67"/>
      <c r="G40" s="67"/>
    </row>
    <row r="41" ht="11.25" customHeight="1">
      <c r="G41" s="67"/>
    </row>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rintOptions/>
  <pageMargins left="0.25" right="0.25" top="0.75" bottom="0.75" header="0.3" footer="0.3"/>
  <pageSetup fitToWidth="0" horizontalDpi="600" verticalDpi="600" orientation="landscape" paperSize="9" scale="84"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showGridLines="0" workbookViewId="0" topLeftCell="A1"/>
  </sheetViews>
  <sheetFormatPr defaultColWidth="11.375" defaultRowHeight="14.25"/>
  <cols>
    <col min="1" max="1" width="1.4921875" style="98" customWidth="1"/>
    <col min="2" max="2" width="25.25390625" style="98" customWidth="1"/>
    <col min="3" max="5" width="11.875" style="98" customWidth="1"/>
    <col min="6" max="16384" width="11.375" style="98" customWidth="1"/>
  </cols>
  <sheetData>
    <row r="1" ht="5.25" customHeight="1"/>
    <row r="2" spans="2:8" s="43" customFormat="1" ht="12.75">
      <c r="B2" s="586" t="s">
        <v>317</v>
      </c>
      <c r="C2" s="586"/>
      <c r="D2" s="586"/>
      <c r="E2" s="586"/>
      <c r="F2" s="586"/>
      <c r="G2" s="586"/>
      <c r="H2" s="586"/>
    </row>
    <row r="3" s="43" customFormat="1" ht="12.75"/>
    <row r="4" spans="1:8" s="544" customFormat="1" ht="18" customHeight="1">
      <c r="A4" s="306"/>
      <c r="B4" s="391" t="s">
        <v>681</v>
      </c>
      <c r="C4" s="307"/>
      <c r="D4" s="308"/>
      <c r="E4" s="309"/>
      <c r="F4" s="310"/>
      <c r="G4" s="310"/>
      <c r="H4" s="311"/>
    </row>
    <row r="5" spans="1:8" ht="14.25">
      <c r="A5" s="312"/>
      <c r="B5" s="313"/>
      <c r="C5" s="53"/>
      <c r="D5" s="53"/>
      <c r="E5" s="314"/>
      <c r="F5" s="53"/>
      <c r="G5" s="53"/>
      <c r="H5" s="315"/>
    </row>
    <row r="6" spans="1:8" ht="11.25" customHeight="1">
      <c r="A6" s="312"/>
      <c r="B6" s="71"/>
      <c r="C6" s="316"/>
      <c r="D6" s="71"/>
      <c r="E6" s="1"/>
      <c r="F6" s="53"/>
      <c r="G6" s="53"/>
      <c r="H6" s="315"/>
    </row>
    <row r="7" spans="1:8" ht="11.25" customHeight="1">
      <c r="A7" s="312"/>
      <c r="B7" s="71"/>
      <c r="C7" s="316"/>
      <c r="D7" s="316"/>
      <c r="E7" s="316"/>
      <c r="F7" s="53"/>
      <c r="G7" s="53"/>
      <c r="H7" s="315"/>
    </row>
    <row r="8" spans="1:8" ht="11.25" customHeight="1">
      <c r="A8" s="312"/>
      <c r="B8" s="8" t="s">
        <v>340</v>
      </c>
      <c r="C8" s="381">
        <v>2016</v>
      </c>
      <c r="D8" s="381">
        <v>2015</v>
      </c>
      <c r="E8" s="381">
        <v>2014</v>
      </c>
      <c r="F8" s="68"/>
      <c r="G8" s="53"/>
      <c r="H8" s="315"/>
    </row>
    <row r="9" spans="1:8" ht="14.25">
      <c r="A9" s="312"/>
      <c r="B9" s="131" t="s">
        <v>659</v>
      </c>
      <c r="C9" s="132"/>
      <c r="D9" s="134"/>
      <c r="E9" s="132"/>
      <c r="F9" s="68"/>
      <c r="G9" s="53"/>
      <c r="H9" s="315"/>
    </row>
    <row r="10" spans="1:8" ht="14.25">
      <c r="A10" s="312"/>
      <c r="B10" s="382" t="s">
        <v>660</v>
      </c>
      <c r="C10" s="69"/>
      <c r="D10" s="73"/>
      <c r="E10" s="69"/>
      <c r="F10" s="68"/>
      <c r="G10" s="53"/>
      <c r="H10" s="315"/>
    </row>
    <row r="11" spans="1:8" ht="14.25">
      <c r="A11" s="312"/>
      <c r="B11" s="382" t="s">
        <v>661</v>
      </c>
      <c r="C11" s="582">
        <v>0.047</v>
      </c>
      <c r="D11" s="582">
        <v>0.00019</v>
      </c>
      <c r="E11" s="582">
        <v>0.016</v>
      </c>
      <c r="F11" s="68"/>
      <c r="G11" s="53"/>
      <c r="H11" s="315"/>
    </row>
    <row r="12" spans="1:8" ht="11.25" customHeight="1">
      <c r="A12" s="318"/>
      <c r="B12" s="319"/>
      <c r="C12" s="319"/>
      <c r="D12" s="319"/>
      <c r="E12" s="319"/>
      <c r="F12" s="319"/>
      <c r="G12" s="319"/>
      <c r="H12" s="320"/>
    </row>
    <row r="13" spans="2:7" ht="11.25" customHeight="1">
      <c r="B13" s="70"/>
      <c r="C13" s="70"/>
      <c r="D13" s="70"/>
      <c r="E13" s="70"/>
      <c r="F13" s="70"/>
      <c r="G13" s="67"/>
    </row>
    <row r="14" spans="2:7" ht="11.25" customHeight="1">
      <c r="B14" s="67"/>
      <c r="C14" s="67"/>
      <c r="D14" s="67"/>
      <c r="E14" s="67"/>
      <c r="F14" s="67"/>
      <c r="G14" s="70"/>
    </row>
    <row r="15" spans="2:7" ht="11.25" customHeight="1">
      <c r="B15" s="67"/>
      <c r="C15" s="67"/>
      <c r="D15" s="67"/>
      <c r="E15" s="67"/>
      <c r="F15" s="67"/>
      <c r="G15" s="67"/>
    </row>
    <row r="16" spans="2:7" ht="11.25" customHeight="1">
      <c r="B16" s="67"/>
      <c r="C16" s="67"/>
      <c r="D16" s="67"/>
      <c r="E16" s="67"/>
      <c r="F16" s="67"/>
      <c r="G16" s="67"/>
    </row>
    <row r="17" spans="2:7" ht="11.25" customHeight="1">
      <c r="B17" s="67"/>
      <c r="C17" s="67"/>
      <c r="D17" s="67"/>
      <c r="E17" s="67"/>
      <c r="F17" s="67"/>
      <c r="G17" s="67"/>
    </row>
    <row r="18" spans="2:7" ht="11.25" customHeight="1">
      <c r="B18" s="67"/>
      <c r="C18" s="67"/>
      <c r="D18" s="67"/>
      <c r="E18" s="67"/>
      <c r="F18" s="67"/>
      <c r="G18" s="67"/>
    </row>
    <row r="19" spans="2:7" ht="11.25" customHeight="1">
      <c r="B19" s="67"/>
      <c r="C19" s="67"/>
      <c r="D19" s="67"/>
      <c r="E19" s="67"/>
      <c r="F19" s="67"/>
      <c r="G19" s="67"/>
    </row>
    <row r="20" spans="2:7" ht="11.25" customHeight="1">
      <c r="B20" s="67"/>
      <c r="C20" s="67"/>
      <c r="D20" s="67"/>
      <c r="E20" s="67"/>
      <c r="F20" s="67"/>
      <c r="G20" s="67"/>
    </row>
    <row r="21" spans="2:7" ht="11.25" customHeight="1">
      <c r="B21" s="67"/>
      <c r="C21" s="67"/>
      <c r="D21" s="67"/>
      <c r="E21" s="67"/>
      <c r="F21" s="67"/>
      <c r="G21" s="67"/>
    </row>
    <row r="22" spans="2:7" ht="11.25" customHeight="1">
      <c r="B22" s="67"/>
      <c r="C22" s="67"/>
      <c r="D22" s="67"/>
      <c r="E22" s="67"/>
      <c r="F22" s="67"/>
      <c r="G22" s="67"/>
    </row>
    <row r="23" spans="2:7" ht="11.25" customHeight="1">
      <c r="B23" s="67"/>
      <c r="C23" s="67"/>
      <c r="D23" s="67"/>
      <c r="E23" s="67"/>
      <c r="F23" s="67"/>
      <c r="G23" s="67"/>
    </row>
    <row r="24" spans="2:7" ht="11.25" customHeight="1">
      <c r="B24" s="67"/>
      <c r="C24" s="67"/>
      <c r="D24" s="67"/>
      <c r="E24" s="67"/>
      <c r="F24" s="67"/>
      <c r="G24" s="67"/>
    </row>
    <row r="25" spans="2:7" ht="11.25" customHeight="1">
      <c r="B25" s="67"/>
      <c r="C25" s="67"/>
      <c r="D25" s="67"/>
      <c r="E25" s="67"/>
      <c r="F25" s="67"/>
      <c r="G25" s="67"/>
    </row>
    <row r="26" spans="2:7" ht="11.25" customHeight="1">
      <c r="B26" s="67"/>
      <c r="C26" s="67"/>
      <c r="D26" s="67"/>
      <c r="E26" s="67"/>
      <c r="F26" s="67"/>
      <c r="G26" s="67"/>
    </row>
    <row r="27" spans="2:7" ht="11.25" customHeight="1">
      <c r="B27" s="67"/>
      <c r="C27" s="67"/>
      <c r="D27" s="67"/>
      <c r="E27" s="67"/>
      <c r="F27" s="67"/>
      <c r="G27" s="67"/>
    </row>
    <row r="28" spans="2:7" ht="11.25" customHeight="1">
      <c r="B28" s="67"/>
      <c r="C28" s="67"/>
      <c r="D28" s="67"/>
      <c r="E28" s="67"/>
      <c r="F28" s="67"/>
      <c r="G28" s="67"/>
    </row>
    <row r="29" spans="2:7" ht="11.25" customHeight="1">
      <c r="B29" s="70"/>
      <c r="C29" s="70"/>
      <c r="D29" s="70"/>
      <c r="E29" s="70"/>
      <c r="F29" s="70"/>
      <c r="G29" s="67"/>
    </row>
    <row r="30" spans="2:7" ht="11.25" customHeight="1">
      <c r="B30" s="67"/>
      <c r="C30" s="67"/>
      <c r="D30" s="67"/>
      <c r="E30" s="67"/>
      <c r="F30" s="67"/>
      <c r="G30" s="70"/>
    </row>
    <row r="31" spans="2:7" ht="11.25" customHeight="1">
      <c r="B31" s="67"/>
      <c r="C31" s="67"/>
      <c r="D31" s="67"/>
      <c r="E31" s="67"/>
      <c r="F31" s="67"/>
      <c r="G31" s="67"/>
    </row>
    <row r="32" ht="11.25" customHeight="1">
      <c r="G32" s="67"/>
    </row>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rintOptions/>
  <pageMargins left="0.25" right="0.25" top="0.75" bottom="0.75" header="0.3" footer="0.3"/>
  <pageSetup fitToWidth="0" horizontalDpi="600" verticalDpi="600" orientation="landscape" paperSize="9" scale="84"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
  <sheetViews>
    <sheetView showGridLines="0" showRowColHeaders="0" workbookViewId="0" topLeftCell="A1">
      <selection activeCell="H5" sqref="H5"/>
    </sheetView>
  </sheetViews>
  <sheetFormatPr defaultColWidth="9.00390625" defaultRowHeight="14.25"/>
  <cols>
    <col min="1" max="1" width="1.4921875" style="91" customWidth="1"/>
    <col min="2" max="16384" width="9.00390625" style="91" customWidth="1"/>
  </cols>
  <sheetData>
    <row r="1" ht="5.25" customHeight="1"/>
    <row r="2" spans="2:8" ht="12.75">
      <c r="B2" s="586" t="s">
        <v>317</v>
      </c>
      <c r="C2" s="586"/>
      <c r="D2" s="586"/>
      <c r="E2" s="586"/>
      <c r="F2" s="586"/>
      <c r="G2" s="586"/>
      <c r="H2" s="586"/>
    </row>
    <row r="4" ht="15.75">
      <c r="B4" s="385" t="s">
        <v>338</v>
      </c>
    </row>
    <row r="6" s="98" customFormat="1" ht="14.25">
      <c r="B6" s="98" t="s">
        <v>345</v>
      </c>
    </row>
    <row r="7" s="98" customFormat="1" ht="14.25"/>
    <row r="8" s="98" customFormat="1" ht="14.25"/>
    <row r="9" s="98" customFormat="1" ht="14.25"/>
    <row r="10" s="98" customFormat="1" ht="14.25"/>
    <row r="11" s="98" customFormat="1" ht="14.25"/>
    <row r="12" s="98" customFormat="1" ht="11.25"/>
    <row r="13" s="98" customFormat="1" ht="11.25"/>
    <row r="14" s="98" customFormat="1" ht="11.25"/>
    <row r="15" s="98" customFormat="1" ht="11.25"/>
    <row r="16" s="98" customFormat="1" ht="11.25"/>
    <row r="17" s="98" customFormat="1" ht="11.25"/>
    <row r="18" s="98" customFormat="1" ht="11.25"/>
    <row r="19" s="98" customFormat="1" ht="11.25"/>
    <row r="20" s="98" customFormat="1" ht="11.25"/>
    <row r="21" s="98" customFormat="1" ht="11.25"/>
    <row r="22" s="98" customFormat="1" ht="11.25"/>
    <row r="23" s="98" customFormat="1" ht="11.25"/>
    <row r="24" s="98" customFormat="1" ht="11.25"/>
    <row r="25" s="98" customFormat="1" ht="11.25"/>
    <row r="26" s="98" customFormat="1" ht="11.25"/>
    <row r="27" s="98" customFormat="1" ht="11.25"/>
    <row r="28" s="98" customFormat="1" ht="11.25"/>
    <row r="29" s="98" customFormat="1" ht="11.25"/>
    <row r="30" s="98" customFormat="1" ht="11.25"/>
    <row r="31" s="98" customFormat="1" ht="11.25"/>
    <row r="32" s="98" customFormat="1" ht="11.25"/>
    <row r="33" s="98" customFormat="1" ht="11.25"/>
    <row r="34" s="98" customFormat="1" ht="14.25"/>
    <row r="35" s="98" customFormat="1" ht="14.25"/>
    <row r="36" s="98" customFormat="1" ht="14.25"/>
    <row r="37" s="98" customFormat="1" ht="14.25"/>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rintOptions/>
  <pageMargins left="0.25" right="0.25" top="0.75" bottom="0.75" header="0.3" footer="0.3"/>
  <pageSetup fitToHeight="0" fitToWidth="0" horizontalDpi="600" verticalDpi="600" orientation="landscape" paperSize="9" scale="9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53"/>
  <sheetViews>
    <sheetView showGridLines="0" zoomScaleSheetLayoutView="70" workbookViewId="0" topLeftCell="A1">
      <selection activeCell="B5" sqref="B5"/>
    </sheetView>
  </sheetViews>
  <sheetFormatPr defaultColWidth="11.375" defaultRowHeight="14.25"/>
  <cols>
    <col min="1" max="1" width="1.4921875" style="19" customWidth="1"/>
    <col min="2" max="2" width="41.625" style="19" customWidth="1"/>
    <col min="3" max="8" width="10.375" style="19" customWidth="1"/>
    <col min="9" max="16384" width="11.375" style="19" customWidth="1"/>
  </cols>
  <sheetData>
    <row r="1" ht="5.25" customHeight="1"/>
    <row r="2" spans="2:8" ht="12.75">
      <c r="B2" s="586" t="s">
        <v>317</v>
      </c>
      <c r="C2" s="586"/>
      <c r="D2" s="586"/>
      <c r="E2" s="586"/>
      <c r="F2" s="586"/>
      <c r="G2" s="586"/>
      <c r="H2" s="586"/>
    </row>
    <row r="4" spans="1:6" s="37" customFormat="1" ht="18" customHeight="1">
      <c r="A4" s="95"/>
      <c r="B4" s="389" t="s">
        <v>790</v>
      </c>
      <c r="C4" s="95"/>
      <c r="D4" s="95"/>
      <c r="E4" s="95"/>
      <c r="F4" s="95"/>
    </row>
    <row r="6" spans="1:6" s="91" customFormat="1" ht="14.25" customHeight="1">
      <c r="A6" s="97"/>
      <c r="B6" s="97"/>
      <c r="C6" s="97"/>
      <c r="D6" s="97"/>
      <c r="E6" s="97"/>
      <c r="F6" s="97"/>
    </row>
    <row r="7" spans="1:8" s="91" customFormat="1" ht="14.25">
      <c r="A7" s="97"/>
      <c r="B7" s="96" t="s">
        <v>10</v>
      </c>
      <c r="C7" s="588" t="s">
        <v>339</v>
      </c>
      <c r="D7" s="588"/>
      <c r="E7" s="321"/>
      <c r="F7" s="588" t="s">
        <v>334</v>
      </c>
      <c r="G7" s="588"/>
      <c r="H7" s="321"/>
    </row>
    <row r="8" spans="1:8" s="142" customFormat="1" ht="45">
      <c r="A8" s="143"/>
      <c r="B8" s="144"/>
      <c r="C8" s="327" t="s">
        <v>406</v>
      </c>
      <c r="D8" s="327" t="s">
        <v>407</v>
      </c>
      <c r="E8" s="145" t="s">
        <v>404</v>
      </c>
      <c r="F8" s="327" t="s">
        <v>406</v>
      </c>
      <c r="G8" s="327" t="s">
        <v>407</v>
      </c>
      <c r="H8" s="145" t="s">
        <v>404</v>
      </c>
    </row>
    <row r="9" spans="1:8" s="142" customFormat="1" ht="14.25">
      <c r="A9" s="143"/>
      <c r="B9" s="150" t="s">
        <v>340</v>
      </c>
      <c r="C9" s="145" t="s">
        <v>403</v>
      </c>
      <c r="D9" s="145" t="s">
        <v>403</v>
      </c>
      <c r="E9" s="145"/>
      <c r="F9" s="145" t="s">
        <v>403</v>
      </c>
      <c r="G9" s="145" t="s">
        <v>403</v>
      </c>
      <c r="H9" s="145"/>
    </row>
    <row r="10" spans="1:8" s="142" customFormat="1" ht="14.25">
      <c r="A10" s="147"/>
      <c r="B10" s="148" t="s">
        <v>405</v>
      </c>
      <c r="C10" s="149"/>
      <c r="D10" s="149"/>
      <c r="E10" s="149"/>
      <c r="F10" s="149"/>
      <c r="G10" s="149"/>
      <c r="H10" s="149"/>
    </row>
    <row r="11" spans="1:8" s="142" customFormat="1" ht="14.25">
      <c r="A11" s="154"/>
      <c r="B11" s="148" t="s">
        <v>408</v>
      </c>
      <c r="C11" s="392">
        <v>300.37108559</v>
      </c>
      <c r="D11" s="392">
        <v>300.37108559</v>
      </c>
      <c r="E11" s="392"/>
      <c r="F11" s="392">
        <v>306.50006863000004</v>
      </c>
      <c r="G11" s="392">
        <v>306.50006863000004</v>
      </c>
      <c r="H11" s="149"/>
    </row>
    <row r="12" spans="1:8" s="142" customFormat="1" ht="14.25">
      <c r="A12" s="147"/>
      <c r="B12" s="144" t="s">
        <v>409</v>
      </c>
      <c r="C12" s="393">
        <v>0</v>
      </c>
      <c r="D12" s="393">
        <v>0</v>
      </c>
      <c r="E12" s="393"/>
      <c r="F12" s="393">
        <v>0</v>
      </c>
      <c r="G12" s="393">
        <v>0</v>
      </c>
      <c r="H12" s="152"/>
    </row>
    <row r="13" spans="1:8" s="142" customFormat="1" ht="14.25">
      <c r="A13" s="147"/>
      <c r="B13" s="144" t="s">
        <v>410</v>
      </c>
      <c r="C13" s="393">
        <v>0.29924701000000004</v>
      </c>
      <c r="D13" s="393">
        <v>0.29924701000000004</v>
      </c>
      <c r="E13" s="393"/>
      <c r="F13" s="393">
        <v>0.29924701000000004</v>
      </c>
      <c r="G13" s="393">
        <v>0.29924701000000004</v>
      </c>
      <c r="H13" s="152"/>
    </row>
    <row r="14" spans="1:8" s="142" customFormat="1" ht="14.25">
      <c r="A14" s="147"/>
      <c r="B14" s="144" t="s">
        <v>411</v>
      </c>
      <c r="C14" s="393">
        <v>63.81712262</v>
      </c>
      <c r="D14" s="393">
        <v>63.81712262</v>
      </c>
      <c r="E14" s="393"/>
      <c r="F14" s="393">
        <v>75.01183525</v>
      </c>
      <c r="G14" s="393">
        <v>75.01183525</v>
      </c>
      <c r="H14" s="152"/>
    </row>
    <row r="15" spans="1:8" s="142" customFormat="1" ht="14.25">
      <c r="A15" s="147"/>
      <c r="B15" s="144" t="s">
        <v>412</v>
      </c>
      <c r="C15" s="393"/>
      <c r="D15" s="393"/>
      <c r="E15" s="393"/>
      <c r="F15" s="393"/>
      <c r="G15" s="393"/>
      <c r="H15" s="152"/>
    </row>
    <row r="16" spans="1:8" s="142" customFormat="1" ht="14.25">
      <c r="A16" s="147"/>
      <c r="B16" s="144" t="s">
        <v>413</v>
      </c>
      <c r="C16" s="393"/>
      <c r="D16" s="393"/>
      <c r="E16" s="393"/>
      <c r="F16" s="393"/>
      <c r="G16" s="393"/>
      <c r="H16" s="152"/>
    </row>
    <row r="17" spans="1:8" s="142" customFormat="1" ht="14.25">
      <c r="A17" s="147"/>
      <c r="B17" s="144" t="s">
        <v>414</v>
      </c>
      <c r="C17" s="393">
        <v>524.7788127</v>
      </c>
      <c r="D17" s="393">
        <v>524.7788127</v>
      </c>
      <c r="E17" s="393"/>
      <c r="F17" s="393">
        <v>537.64380882</v>
      </c>
      <c r="G17" s="393">
        <v>537.64380882</v>
      </c>
      <c r="H17" s="152"/>
    </row>
    <row r="18" spans="1:8" s="142" customFormat="1" ht="14.25">
      <c r="A18" s="147"/>
      <c r="B18" s="144" t="s">
        <v>415</v>
      </c>
      <c r="C18" s="393"/>
      <c r="D18" s="393"/>
      <c r="E18" s="393"/>
      <c r="F18" s="393"/>
      <c r="G18" s="393"/>
      <c r="H18" s="152"/>
    </row>
    <row r="19" spans="1:8" s="142" customFormat="1" ht="14.25">
      <c r="A19" s="147"/>
      <c r="B19" s="144" t="s">
        <v>416</v>
      </c>
      <c r="C19" s="393">
        <v>0.6294632099999999</v>
      </c>
      <c r="D19" s="393">
        <v>0.6294632099999999</v>
      </c>
      <c r="E19" s="393"/>
      <c r="F19" s="393">
        <v>0.6294632099999999</v>
      </c>
      <c r="G19" s="393">
        <v>0.6294632099999999</v>
      </c>
      <c r="H19" s="152"/>
    </row>
    <row r="20" spans="1:8" s="142" customFormat="1" ht="14.25">
      <c r="A20" s="147"/>
      <c r="B20" s="144" t="s">
        <v>417</v>
      </c>
      <c r="C20" s="393">
        <v>0.005720520000000001</v>
      </c>
      <c r="D20" s="393">
        <v>0.005720520000000001</v>
      </c>
      <c r="E20" s="393"/>
      <c r="F20" s="393">
        <v>0.11801474</v>
      </c>
      <c r="G20" s="393">
        <v>0.11801474</v>
      </c>
      <c r="H20" s="152"/>
    </row>
    <row r="21" spans="1:8" s="142" customFormat="1" ht="14.25">
      <c r="A21" s="147"/>
      <c r="B21" s="144" t="s">
        <v>418</v>
      </c>
      <c r="C21" s="393">
        <v>3.2527733300000006</v>
      </c>
      <c r="D21" s="393">
        <v>3.2527733300000006</v>
      </c>
      <c r="E21" s="393"/>
      <c r="F21" s="393">
        <v>6.01044556</v>
      </c>
      <c r="G21" s="393">
        <v>6.01044556</v>
      </c>
      <c r="H21" s="152"/>
    </row>
    <row r="22" spans="1:8" s="142" customFormat="1" ht="14.25">
      <c r="A22" s="147"/>
      <c r="B22" s="144" t="s">
        <v>419</v>
      </c>
      <c r="C22" s="393">
        <v>0.325</v>
      </c>
      <c r="D22" s="393">
        <v>0.325</v>
      </c>
      <c r="E22" s="393"/>
      <c r="F22" s="393"/>
      <c r="G22" s="393"/>
      <c r="H22" s="152"/>
    </row>
    <row r="23" spans="1:8" s="142" customFormat="1" ht="14.25">
      <c r="A23" s="147"/>
      <c r="B23" s="144" t="s">
        <v>420</v>
      </c>
      <c r="C23" s="393">
        <v>0.7172279699999999</v>
      </c>
      <c r="D23" s="393">
        <v>0.7172279699999999</v>
      </c>
      <c r="E23" s="393"/>
      <c r="F23" s="393">
        <v>8.113999380000001</v>
      </c>
      <c r="G23" s="393">
        <v>8.113999380000001</v>
      </c>
      <c r="H23" s="152"/>
    </row>
    <row r="24" spans="1:8" s="142" customFormat="1" ht="14.25">
      <c r="A24" s="147"/>
      <c r="B24" s="155" t="s">
        <v>421</v>
      </c>
      <c r="C24" s="393">
        <v>0</v>
      </c>
      <c r="D24" s="393">
        <v>0</v>
      </c>
      <c r="E24" s="393"/>
      <c r="F24" s="393">
        <v>3.61387871</v>
      </c>
      <c r="G24" s="393">
        <v>3.61387871</v>
      </c>
      <c r="H24" s="152"/>
    </row>
    <row r="25" spans="1:8" s="142" customFormat="1" ht="14.25">
      <c r="A25" s="147"/>
      <c r="B25" s="155" t="s">
        <v>422</v>
      </c>
      <c r="C25" s="393">
        <v>0.7172279699999999</v>
      </c>
      <c r="D25" s="393">
        <v>0.7172279699999999</v>
      </c>
      <c r="E25" s="393"/>
      <c r="F25" s="393">
        <v>4.500120670000001</v>
      </c>
      <c r="G25" s="393">
        <v>4.500120670000001</v>
      </c>
      <c r="H25" s="152"/>
    </row>
    <row r="26" spans="1:8" s="142" customFormat="1" ht="14.25">
      <c r="A26" s="147"/>
      <c r="B26" s="156" t="s">
        <v>423</v>
      </c>
      <c r="C26" s="393"/>
      <c r="D26" s="393"/>
      <c r="E26" s="393"/>
      <c r="F26" s="393"/>
      <c r="G26" s="393"/>
      <c r="H26" s="152"/>
    </row>
    <row r="27" spans="1:8" s="142" customFormat="1" ht="14.25">
      <c r="A27" s="147"/>
      <c r="B27" s="144" t="s">
        <v>424</v>
      </c>
      <c r="C27" s="393">
        <v>1.0238571699999999</v>
      </c>
      <c r="D27" s="393">
        <v>1.0238571699999999</v>
      </c>
      <c r="E27" s="393"/>
      <c r="F27" s="393">
        <v>1.22549643</v>
      </c>
      <c r="G27" s="393">
        <v>1.22549643</v>
      </c>
      <c r="H27" s="152"/>
    </row>
    <row r="28" spans="1:8" s="142" customFormat="1" ht="14.25">
      <c r="A28" s="147"/>
      <c r="B28" s="331" t="s">
        <v>425</v>
      </c>
      <c r="C28" s="394">
        <f>SUM(C11:C23,C27)</f>
        <v>895.22031012</v>
      </c>
      <c r="D28" s="394">
        <f>SUM(D11:D23,D27)</f>
        <v>895.22031012</v>
      </c>
      <c r="E28" s="394"/>
      <c r="F28" s="394">
        <f>SUM(F11:F23,F27)</f>
        <v>935.5523790300001</v>
      </c>
      <c r="G28" s="394">
        <f>SUM(G11:G23,G27)</f>
        <v>935.5523790300001</v>
      </c>
      <c r="H28" s="394"/>
    </row>
    <row r="29" spans="1:8" s="142" customFormat="1" ht="14.25">
      <c r="A29" s="154"/>
      <c r="B29" s="148" t="s">
        <v>426</v>
      </c>
      <c r="C29" s="149"/>
      <c r="D29" s="149"/>
      <c r="E29" s="149"/>
      <c r="F29" s="149"/>
      <c r="G29" s="149"/>
      <c r="H29" s="149"/>
    </row>
    <row r="30" spans="1:8" s="142" customFormat="1" ht="14.25">
      <c r="A30" s="154"/>
      <c r="B30" s="148" t="s">
        <v>427</v>
      </c>
      <c r="C30" s="392"/>
      <c r="D30" s="392"/>
      <c r="E30" s="392"/>
      <c r="F30" s="392"/>
      <c r="G30" s="392"/>
      <c r="H30" s="149"/>
    </row>
    <row r="31" spans="1:8" s="142" customFormat="1" ht="14.25">
      <c r="A31" s="147"/>
      <c r="B31" s="144" t="s">
        <v>428</v>
      </c>
      <c r="C31" s="393"/>
      <c r="D31" s="393"/>
      <c r="E31" s="393"/>
      <c r="F31" s="393"/>
      <c r="G31" s="393"/>
      <c r="H31" s="152"/>
    </row>
    <row r="32" spans="1:8" s="142" customFormat="1" ht="14.25">
      <c r="A32" s="147"/>
      <c r="B32" s="144" t="s">
        <v>429</v>
      </c>
      <c r="C32" s="393">
        <v>784.63068717</v>
      </c>
      <c r="D32" s="393">
        <v>784.63068717</v>
      </c>
      <c r="E32" s="393"/>
      <c r="F32" s="393">
        <v>776.81123796</v>
      </c>
      <c r="G32" s="393">
        <v>776.81123796</v>
      </c>
      <c r="H32" s="152"/>
    </row>
    <row r="33" spans="1:8" s="142" customFormat="1" ht="14.25">
      <c r="A33" s="147"/>
      <c r="B33" s="144" t="s">
        <v>430</v>
      </c>
      <c r="C33" s="393">
        <v>0</v>
      </c>
      <c r="D33" s="393">
        <v>0</v>
      </c>
      <c r="E33" s="393"/>
      <c r="F33" s="393">
        <v>0</v>
      </c>
      <c r="G33" s="393">
        <v>0</v>
      </c>
      <c r="H33" s="152"/>
    </row>
    <row r="34" spans="1:8" s="142" customFormat="1" ht="14.25">
      <c r="A34" s="147"/>
      <c r="B34" s="144" t="s">
        <v>431</v>
      </c>
      <c r="C34" s="393">
        <v>0</v>
      </c>
      <c r="D34" s="393">
        <v>0</v>
      </c>
      <c r="E34" s="393"/>
      <c r="F34" s="393">
        <v>0</v>
      </c>
      <c r="G34" s="393">
        <v>0</v>
      </c>
      <c r="H34" s="152"/>
    </row>
    <row r="35" spans="1:8" s="142" customFormat="1" ht="14.25">
      <c r="A35" s="147"/>
      <c r="B35" s="144" t="s">
        <v>432</v>
      </c>
      <c r="C35" s="393">
        <v>0</v>
      </c>
      <c r="D35" s="393">
        <v>0</v>
      </c>
      <c r="E35" s="393"/>
      <c r="F35" s="393">
        <v>0</v>
      </c>
      <c r="G35" s="393">
        <v>0</v>
      </c>
      <c r="H35" s="152"/>
    </row>
    <row r="36" spans="1:8" s="142" customFormat="1" ht="14.25">
      <c r="A36" s="147"/>
      <c r="B36" s="144" t="s">
        <v>412</v>
      </c>
      <c r="C36" s="393">
        <v>0.20904304</v>
      </c>
      <c r="D36" s="393">
        <v>0.20904304</v>
      </c>
      <c r="E36" s="393"/>
      <c r="F36" s="393">
        <v>0.20904304</v>
      </c>
      <c r="G36" s="393">
        <v>0.20904304</v>
      </c>
      <c r="H36" s="152"/>
    </row>
    <row r="37" spans="1:8" s="142" customFormat="1" ht="14.25">
      <c r="A37" s="147"/>
      <c r="B37" s="144" t="s">
        <v>433</v>
      </c>
      <c r="C37" s="393">
        <v>20.1497222</v>
      </c>
      <c r="D37" s="393">
        <v>20.1497222</v>
      </c>
      <c r="E37" s="393"/>
      <c r="F37" s="393">
        <v>31.110436640000003</v>
      </c>
      <c r="G37" s="393">
        <v>31.110436640000003</v>
      </c>
      <c r="H37" s="152"/>
    </row>
    <row r="38" spans="1:8" s="142" customFormat="1" ht="14.25">
      <c r="A38" s="147"/>
      <c r="B38" s="144" t="s">
        <v>434</v>
      </c>
      <c r="C38" s="393">
        <v>14.709635739999998</v>
      </c>
      <c r="D38" s="393">
        <v>14.709635739999998</v>
      </c>
      <c r="E38" s="393"/>
      <c r="F38" s="393">
        <v>18.81180724999999</v>
      </c>
      <c r="G38" s="393">
        <v>18.81180724999999</v>
      </c>
      <c r="H38" s="152"/>
    </row>
    <row r="39" spans="1:8" s="142" customFormat="1" ht="14.25">
      <c r="A39" s="147"/>
      <c r="B39" s="144" t="s">
        <v>435</v>
      </c>
      <c r="C39" s="393">
        <v>0.52634216</v>
      </c>
      <c r="D39" s="395">
        <v>0.52634216</v>
      </c>
      <c r="E39" s="395"/>
      <c r="F39" s="393">
        <v>0.8861756199999999</v>
      </c>
      <c r="G39" s="395">
        <v>0.8861756199999999</v>
      </c>
      <c r="H39" s="151"/>
    </row>
    <row r="40" spans="1:8" s="142" customFormat="1" ht="14.25">
      <c r="A40" s="147"/>
      <c r="B40" s="155" t="s">
        <v>436</v>
      </c>
      <c r="C40" s="393"/>
      <c r="D40" s="395"/>
      <c r="E40" s="395"/>
      <c r="F40" s="393"/>
      <c r="G40" s="395"/>
      <c r="H40" s="151"/>
    </row>
    <row r="41" spans="1:8" s="142" customFormat="1" ht="14.25">
      <c r="A41" s="147"/>
      <c r="B41" s="155" t="s">
        <v>437</v>
      </c>
      <c r="C41" s="393">
        <v>0.52634216</v>
      </c>
      <c r="D41" s="395">
        <v>0.52634216</v>
      </c>
      <c r="E41" s="395"/>
      <c r="F41" s="393">
        <v>0.8861756199999999</v>
      </c>
      <c r="G41" s="395">
        <v>0.8861756199999999</v>
      </c>
      <c r="H41" s="151"/>
    </row>
    <row r="42" spans="1:8" s="142" customFormat="1" ht="14.25">
      <c r="A42" s="147"/>
      <c r="B42" s="156" t="s">
        <v>438</v>
      </c>
      <c r="C42" s="393"/>
      <c r="D42" s="395"/>
      <c r="E42" s="395"/>
      <c r="F42" s="393"/>
      <c r="G42" s="395"/>
      <c r="H42" s="151"/>
    </row>
    <row r="43" spans="1:8" s="142" customFormat="1" ht="14.25">
      <c r="A43" s="147"/>
      <c r="B43" s="144" t="s">
        <v>439</v>
      </c>
      <c r="C43" s="393"/>
      <c r="D43" s="395"/>
      <c r="E43" s="395"/>
      <c r="F43" s="393"/>
      <c r="G43" s="395"/>
      <c r="H43" s="151"/>
    </row>
    <row r="44" spans="1:8" s="142" customFormat="1" ht="14.25">
      <c r="A44" s="147"/>
      <c r="B44" s="144" t="s">
        <v>440</v>
      </c>
      <c r="C44" s="393"/>
      <c r="D44" s="395"/>
      <c r="E44" s="395"/>
      <c r="F44" s="393"/>
      <c r="G44" s="395"/>
      <c r="H44" s="151"/>
    </row>
    <row r="45" spans="1:8" s="142" customFormat="1" ht="14.25">
      <c r="A45" s="147"/>
      <c r="B45" s="144" t="s">
        <v>441</v>
      </c>
      <c r="C45" s="393"/>
      <c r="D45" s="395"/>
      <c r="E45" s="395"/>
      <c r="F45" s="393"/>
      <c r="G45" s="395"/>
      <c r="H45" s="151"/>
    </row>
    <row r="46" spans="1:8" s="142" customFormat="1" ht="14.25">
      <c r="A46" s="147"/>
      <c r="B46" s="334" t="s">
        <v>442</v>
      </c>
      <c r="C46" s="396">
        <f>SUM(C30:C39,C43:C45)</f>
        <v>820.22543031</v>
      </c>
      <c r="D46" s="394">
        <f>SUM(D30:D39,D43:D45)</f>
        <v>820.22543031</v>
      </c>
      <c r="E46" s="394"/>
      <c r="F46" s="396">
        <f>SUM(F30:F39,F43:F45)</f>
        <v>827.82870051</v>
      </c>
      <c r="G46" s="394">
        <f>SUM(G30:G39,G43:G45)</f>
        <v>827.82870051</v>
      </c>
      <c r="H46" s="333"/>
    </row>
    <row r="47" spans="1:8" s="142" customFormat="1" ht="14.25">
      <c r="A47" s="147"/>
      <c r="B47" s="148" t="s">
        <v>443</v>
      </c>
      <c r="C47" s="392"/>
      <c r="D47" s="392"/>
      <c r="E47" s="392"/>
      <c r="F47" s="392"/>
      <c r="G47" s="392"/>
      <c r="H47" s="149"/>
    </row>
    <row r="48" spans="1:8" s="142" customFormat="1" ht="14.25">
      <c r="A48" s="154"/>
      <c r="B48" s="148" t="s">
        <v>444</v>
      </c>
      <c r="C48" s="149">
        <v>56.5</v>
      </c>
      <c r="D48" s="149">
        <v>56.5</v>
      </c>
      <c r="E48" s="149"/>
      <c r="F48" s="149">
        <v>25.356005</v>
      </c>
      <c r="G48" s="149">
        <v>25.356005</v>
      </c>
      <c r="H48" s="149"/>
    </row>
    <row r="49" spans="1:8" s="142" customFormat="1" ht="14.25">
      <c r="A49" s="154"/>
      <c r="B49" s="155" t="s">
        <v>445</v>
      </c>
      <c r="C49" s="152">
        <v>56.5</v>
      </c>
      <c r="D49" s="152">
        <v>56.5</v>
      </c>
      <c r="E49" s="152"/>
      <c r="F49" s="152">
        <v>25.356005</v>
      </c>
      <c r="G49" s="152">
        <v>25.356005</v>
      </c>
      <c r="H49" s="152"/>
    </row>
    <row r="50" spans="1:8" s="142" customFormat="1" ht="14.25">
      <c r="A50" s="154"/>
      <c r="B50" s="155" t="s">
        <v>446</v>
      </c>
      <c r="C50" s="152"/>
      <c r="D50" s="152"/>
      <c r="E50" s="152"/>
      <c r="F50" s="152"/>
      <c r="G50" s="152"/>
      <c r="H50" s="152"/>
    </row>
    <row r="51" spans="1:8" s="142" customFormat="1" ht="14.25">
      <c r="A51" s="154"/>
      <c r="B51" s="144" t="s">
        <v>447</v>
      </c>
      <c r="C51" s="152">
        <v>6.737321980000001</v>
      </c>
      <c r="D51" s="152">
        <v>6.737321980000001</v>
      </c>
      <c r="E51" s="152"/>
      <c r="F51" s="152">
        <v>10.516652794474586</v>
      </c>
      <c r="G51" s="152">
        <v>10.516652794474586</v>
      </c>
      <c r="H51" s="152"/>
    </row>
    <row r="52" spans="1:8" s="142" customFormat="1" ht="14.25">
      <c r="A52" s="154"/>
      <c r="B52" s="144" t="s">
        <v>448</v>
      </c>
      <c r="C52" s="397">
        <v>-0.04019089</v>
      </c>
      <c r="D52" s="152">
        <v>-0.04019089</v>
      </c>
      <c r="E52" s="152"/>
      <c r="F52" s="152">
        <v>-0.04019089</v>
      </c>
      <c r="G52" s="152">
        <v>-0.04019089</v>
      </c>
      <c r="H52" s="152"/>
    </row>
    <row r="53" spans="1:8" s="142" customFormat="1" ht="14.25">
      <c r="A53" s="154"/>
      <c r="B53" s="335" t="s">
        <v>449</v>
      </c>
      <c r="C53" s="332">
        <v>74.99487936</v>
      </c>
      <c r="D53" s="332">
        <v>74.99487936</v>
      </c>
      <c r="E53" s="332"/>
      <c r="F53" s="332">
        <v>107.72367851999998</v>
      </c>
      <c r="G53" s="332">
        <v>107.72367851999998</v>
      </c>
      <c r="H53" s="332"/>
    </row>
  </sheetData>
  <sheetProtection formatCells="0" formatColumns="0" formatRows="0" insertColumns="0" insertRows="0" insertHyperlinks="0" deleteColumns="0" deleteRows="0" sort="0" autoFilter="0" pivotTables="0"/>
  <mergeCells count="3">
    <mergeCell ref="B2:H2"/>
    <mergeCell ref="C7:D7"/>
    <mergeCell ref="F7:G7"/>
  </mergeCells>
  <hyperlinks>
    <hyperlink ref="B2" location="Contents!A1" display="Back to index page"/>
  </hyperlinks>
  <printOptions/>
  <pageMargins left="0.25" right="0.25" top="0.75" bottom="0.75" header="0.3" footer="0.3"/>
  <pageSetup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2"/>
  <sheetViews>
    <sheetView showGridLines="0" zoomScaleSheetLayoutView="70" workbookViewId="0" topLeftCell="A1"/>
  </sheetViews>
  <sheetFormatPr defaultColWidth="11.375" defaultRowHeight="14.25"/>
  <cols>
    <col min="1" max="1" width="1.4921875" style="19" customWidth="1"/>
    <col min="2" max="2" width="41.625" style="19" customWidth="1"/>
    <col min="3" max="8" width="10.375" style="19" customWidth="1"/>
    <col min="9" max="16384" width="11.375" style="19" customWidth="1"/>
  </cols>
  <sheetData>
    <row r="1" ht="5.25" customHeight="1"/>
    <row r="2" spans="2:8" ht="12.75">
      <c r="B2" s="586" t="s">
        <v>317</v>
      </c>
      <c r="C2" s="586"/>
      <c r="D2" s="586"/>
      <c r="E2" s="586"/>
      <c r="F2" s="586"/>
      <c r="G2" s="586"/>
      <c r="H2" s="586"/>
    </row>
    <row r="4" spans="1:5" s="37" customFormat="1" ht="18" customHeight="1">
      <c r="A4" s="95"/>
      <c r="B4" s="389" t="s">
        <v>686</v>
      </c>
      <c r="C4" s="95"/>
      <c r="D4" s="95"/>
      <c r="E4" s="95"/>
    </row>
    <row r="6" spans="1:5" s="91" customFormat="1" ht="14.25" customHeight="1">
      <c r="A6" s="97"/>
      <c r="B6" s="97"/>
      <c r="C6" s="97"/>
      <c r="D6" s="97"/>
      <c r="E6" s="97"/>
    </row>
    <row r="7" spans="1:8" s="91" customFormat="1" ht="14.25">
      <c r="A7" s="97"/>
      <c r="B7" s="96"/>
      <c r="C7" s="588" t="s">
        <v>339</v>
      </c>
      <c r="D7" s="588"/>
      <c r="E7" s="506"/>
      <c r="F7" s="587" t="s">
        <v>334</v>
      </c>
      <c r="G7" s="587"/>
      <c r="H7" s="587"/>
    </row>
    <row r="8" spans="1:8" s="142" customFormat="1" ht="14.25">
      <c r="A8" s="143"/>
      <c r="B8" s="144"/>
      <c r="C8" s="145" t="s">
        <v>11</v>
      </c>
      <c r="D8" s="145" t="s">
        <v>11</v>
      </c>
      <c r="E8" s="145" t="s">
        <v>387</v>
      </c>
      <c r="F8" s="145" t="s">
        <v>11</v>
      </c>
      <c r="G8" s="145" t="s">
        <v>11</v>
      </c>
      <c r="H8" s="145" t="s">
        <v>387</v>
      </c>
    </row>
    <row r="9" spans="1:8" s="142" customFormat="1" ht="14.25">
      <c r="A9" s="143"/>
      <c r="B9" s="150" t="s">
        <v>340</v>
      </c>
      <c r="C9" s="145" t="s">
        <v>347</v>
      </c>
      <c r="D9" s="145" t="s">
        <v>12</v>
      </c>
      <c r="E9" s="327" t="s">
        <v>388</v>
      </c>
      <c r="F9" s="145" t="s">
        <v>347</v>
      </c>
      <c r="G9" s="145" t="s">
        <v>12</v>
      </c>
      <c r="H9" s="327" t="s">
        <v>388</v>
      </c>
    </row>
    <row r="10" spans="1:8" s="142" customFormat="1" ht="14.25">
      <c r="A10" s="147"/>
      <c r="B10" s="148" t="s">
        <v>389</v>
      </c>
      <c r="C10" s="291">
        <v>475.7549203759997</v>
      </c>
      <c r="D10" s="291">
        <v>362.7110366868364</v>
      </c>
      <c r="E10" s="291">
        <v>38.06039363007998</v>
      </c>
      <c r="F10" s="291">
        <v>485.8497122664838</v>
      </c>
      <c r="G10" s="291">
        <v>365.0142430498055</v>
      </c>
      <c r="H10" s="291">
        <v>38.867976981318705</v>
      </c>
    </row>
    <row r="11" spans="1:8" s="142" customFormat="1" ht="14.25">
      <c r="A11" s="147"/>
      <c r="B11" s="155" t="s">
        <v>390</v>
      </c>
      <c r="C11" s="292">
        <v>475.7549203759997</v>
      </c>
      <c r="D11" s="292">
        <v>362.7110366868364</v>
      </c>
      <c r="E11" s="292">
        <v>38.06039363007998</v>
      </c>
      <c r="F11" s="292">
        <v>485.8497122664838</v>
      </c>
      <c r="G11" s="292">
        <v>365.0142430498055</v>
      </c>
      <c r="H11" s="292">
        <v>38.867976981318705</v>
      </c>
    </row>
    <row r="12" spans="1:8" s="142" customFormat="1" ht="14.25">
      <c r="A12" s="147"/>
      <c r="B12" s="144" t="s">
        <v>712</v>
      </c>
      <c r="C12" s="292">
        <v>0.375</v>
      </c>
      <c r="D12" s="292">
        <v>0.325</v>
      </c>
      <c r="E12" s="292">
        <v>0.03</v>
      </c>
      <c r="F12" s="292">
        <v>0.05</v>
      </c>
      <c r="G12" s="292">
        <v>0</v>
      </c>
      <c r="H12" s="292">
        <v>0.004</v>
      </c>
    </row>
    <row r="13" spans="1:8" s="142" customFormat="1" ht="14.25">
      <c r="A13" s="147"/>
      <c r="B13" s="144" t="s">
        <v>713</v>
      </c>
      <c r="C13" s="292">
        <v>0</v>
      </c>
      <c r="D13" s="292"/>
      <c r="E13" s="292"/>
      <c r="F13" s="292"/>
      <c r="G13" s="292"/>
      <c r="H13" s="292"/>
    </row>
    <row r="14" spans="1:8" s="142" customFormat="1" ht="14.25">
      <c r="A14" s="147"/>
      <c r="B14" s="144" t="s">
        <v>714</v>
      </c>
      <c r="C14" s="292">
        <v>0.02</v>
      </c>
      <c r="D14" s="292">
        <v>0.02</v>
      </c>
      <c r="E14" s="292">
        <v>0.0016</v>
      </c>
      <c r="F14" s="292">
        <v>10.8863228</v>
      </c>
      <c r="G14" s="292">
        <v>6.3688180999999995</v>
      </c>
      <c r="H14" s="292">
        <v>0.870905824</v>
      </c>
    </row>
    <row r="15" spans="1:8" s="142" customFormat="1" ht="14.25">
      <c r="A15" s="147"/>
      <c r="B15" s="144" t="s">
        <v>715</v>
      </c>
      <c r="C15" s="292"/>
      <c r="D15" s="292"/>
      <c r="E15" s="292"/>
      <c r="F15" s="292"/>
      <c r="G15" s="292"/>
      <c r="H15" s="292"/>
    </row>
    <row r="16" spans="1:8" s="142" customFormat="1" ht="14.25">
      <c r="A16" s="147"/>
      <c r="B16" s="155" t="s">
        <v>391</v>
      </c>
      <c r="C16" s="292">
        <v>0</v>
      </c>
      <c r="D16" s="292">
        <v>0</v>
      </c>
      <c r="E16" s="292">
        <v>0</v>
      </c>
      <c r="F16" s="292"/>
      <c r="G16" s="292"/>
      <c r="H16" s="292">
        <v>0</v>
      </c>
    </row>
    <row r="17" spans="1:8" s="142" customFormat="1" ht="14.25">
      <c r="A17" s="147"/>
      <c r="B17" s="144" t="s">
        <v>392</v>
      </c>
      <c r="C17" s="292">
        <v>0.17032137600000002</v>
      </c>
      <c r="D17" s="292">
        <v>0</v>
      </c>
      <c r="E17" s="292">
        <v>0.013625710080000002</v>
      </c>
      <c r="F17" s="292">
        <v>0.17032137600000002</v>
      </c>
      <c r="G17" s="292">
        <v>0</v>
      </c>
      <c r="H17" s="292">
        <v>0.013625710080000002</v>
      </c>
    </row>
    <row r="18" spans="1:8" s="142" customFormat="1" ht="14.25">
      <c r="A18" s="147"/>
      <c r="B18" s="155" t="s">
        <v>393</v>
      </c>
      <c r="C18" s="292">
        <v>0.17032137600000002</v>
      </c>
      <c r="D18" s="292">
        <v>0</v>
      </c>
      <c r="E18" s="292">
        <v>0.013625710080000002</v>
      </c>
      <c r="F18" s="292">
        <v>0.17032137600000002</v>
      </c>
      <c r="G18" s="292">
        <v>0</v>
      </c>
      <c r="H18" s="292">
        <v>0.013625710080000002</v>
      </c>
    </row>
    <row r="19" spans="1:8" s="142" customFormat="1" ht="14.25">
      <c r="A19" s="147"/>
      <c r="B19" s="155" t="s">
        <v>394</v>
      </c>
      <c r="C19" s="292"/>
      <c r="D19" s="292"/>
      <c r="E19" s="292"/>
      <c r="F19" s="292"/>
      <c r="G19" s="292"/>
      <c r="H19" s="292"/>
    </row>
    <row r="20" spans="1:8" s="142" customFormat="1" ht="14.25">
      <c r="A20" s="147"/>
      <c r="B20" s="144" t="s">
        <v>716</v>
      </c>
      <c r="C20" s="292">
        <v>0.024225</v>
      </c>
      <c r="D20" s="292">
        <v>0</v>
      </c>
      <c r="E20" s="292">
        <v>0.001938</v>
      </c>
      <c r="F20" s="292">
        <v>0.024225</v>
      </c>
      <c r="G20" s="292">
        <v>0</v>
      </c>
      <c r="H20" s="292">
        <v>0.001938</v>
      </c>
    </row>
    <row r="21" spans="1:8" s="142" customFormat="1" ht="14.25">
      <c r="A21" s="147"/>
      <c r="B21" s="144" t="s">
        <v>395</v>
      </c>
      <c r="C21" s="292">
        <v>0</v>
      </c>
      <c r="D21" s="509"/>
      <c r="E21" s="292"/>
      <c r="F21" s="292">
        <v>0</v>
      </c>
      <c r="G21" s="292"/>
      <c r="H21" s="292"/>
    </row>
    <row r="22" spans="2:8" ht="14.25">
      <c r="B22" s="144" t="s">
        <v>396</v>
      </c>
      <c r="C22" s="509"/>
      <c r="D22" s="509"/>
      <c r="E22" s="292"/>
      <c r="F22" s="509"/>
      <c r="G22" s="509"/>
      <c r="H22" s="292"/>
    </row>
    <row r="23" spans="2:8" ht="14.25">
      <c r="B23" s="155" t="s">
        <v>397</v>
      </c>
      <c r="C23" s="509"/>
      <c r="D23" s="509"/>
      <c r="E23" s="292"/>
      <c r="F23" s="509"/>
      <c r="G23" s="509"/>
      <c r="H23" s="292"/>
    </row>
    <row r="24" spans="2:8" ht="14.25">
      <c r="B24" s="155" t="s">
        <v>398</v>
      </c>
      <c r="C24" s="509"/>
      <c r="D24" s="509"/>
      <c r="E24" s="292"/>
      <c r="F24" s="509"/>
      <c r="G24" s="509"/>
      <c r="H24" s="292"/>
    </row>
    <row r="25" spans="2:8" ht="14.25">
      <c r="B25" s="155" t="s">
        <v>399</v>
      </c>
      <c r="C25" s="509"/>
      <c r="D25" s="509"/>
      <c r="E25" s="292"/>
      <c r="F25" s="509"/>
      <c r="G25" s="509"/>
      <c r="H25" s="292"/>
    </row>
    <row r="26" spans="2:8" ht="14.25">
      <c r="B26" s="144" t="s">
        <v>68</v>
      </c>
      <c r="C26" s="292">
        <v>2.5350236780017377</v>
      </c>
      <c r="D26" s="292">
        <v>2.215923979198054</v>
      </c>
      <c r="E26" s="292">
        <v>0.20280189424013903</v>
      </c>
      <c r="F26" s="292">
        <v>7.342469223001725</v>
      </c>
      <c r="G26" s="292">
        <v>8.955632</v>
      </c>
      <c r="H26" s="292">
        <v>0.587397537840138</v>
      </c>
    </row>
    <row r="27" spans="2:8" ht="14.25">
      <c r="B27" s="155" t="s">
        <v>390</v>
      </c>
      <c r="C27" s="292">
        <v>2.5350236780017377</v>
      </c>
      <c r="D27" s="509">
        <v>2.215923979198054</v>
      </c>
      <c r="E27" s="292">
        <v>0.20280189424013903</v>
      </c>
      <c r="F27" s="292">
        <v>7.342469223001725</v>
      </c>
      <c r="G27" s="292">
        <v>8.955632</v>
      </c>
      <c r="H27" s="292">
        <v>0.587397537840138</v>
      </c>
    </row>
    <row r="28" spans="2:8" ht="14.25">
      <c r="B28" s="155" t="s">
        <v>400</v>
      </c>
      <c r="C28" s="509"/>
      <c r="D28" s="509"/>
      <c r="E28" s="292"/>
      <c r="F28" s="509"/>
      <c r="G28" s="509"/>
      <c r="H28" s="292"/>
    </row>
    <row r="29" spans="2:8" ht="14.25">
      <c r="B29" s="144" t="s">
        <v>75</v>
      </c>
      <c r="C29" s="292">
        <v>36.42879558125001</v>
      </c>
      <c r="D29" s="509">
        <v>27.548281862500005</v>
      </c>
      <c r="E29" s="292">
        <v>2.9143036465000005</v>
      </c>
      <c r="F29" s="292">
        <v>61.81133932840014</v>
      </c>
      <c r="G29" s="292">
        <v>44.36654752840014</v>
      </c>
      <c r="H29" s="292">
        <v>4.944907146272011</v>
      </c>
    </row>
    <row r="30" spans="2:8" ht="14.25">
      <c r="B30" s="144" t="s">
        <v>401</v>
      </c>
      <c r="C30" s="509"/>
      <c r="D30" s="509"/>
      <c r="E30" s="292"/>
      <c r="F30" s="509"/>
      <c r="G30" s="509"/>
      <c r="H30" s="292"/>
    </row>
    <row r="31" spans="2:8" ht="14.25">
      <c r="B31" s="144" t="s">
        <v>402</v>
      </c>
      <c r="C31" s="509"/>
      <c r="D31" s="509"/>
      <c r="E31" s="509"/>
      <c r="F31" s="509"/>
      <c r="G31" s="509"/>
      <c r="H31" s="509"/>
    </row>
    <row r="32" spans="2:8" ht="14.25">
      <c r="B32" s="144" t="s">
        <v>6</v>
      </c>
      <c r="C32" s="509">
        <v>514.9132860112514</v>
      </c>
      <c r="D32" s="509">
        <v>392.47524252853447</v>
      </c>
      <c r="E32" s="509">
        <v>41.19306288090012</v>
      </c>
      <c r="F32" s="509">
        <v>555.1980671938857</v>
      </c>
      <c r="G32" s="509">
        <v>418.3364225782056</v>
      </c>
      <c r="H32" s="509">
        <v>44.415845375510855</v>
      </c>
    </row>
  </sheetData>
  <sheetProtection formatCells="0" formatColumns="0" formatRows="0" insertColumns="0" insertRows="0" insertHyperlinks="0" deleteColumns="0" deleteRows="0" sort="0" autoFilter="0" pivotTables="0"/>
  <mergeCells count="3">
    <mergeCell ref="B2:H2"/>
    <mergeCell ref="C7:D7"/>
    <mergeCell ref="F7:H7"/>
  </mergeCells>
  <hyperlinks>
    <hyperlink ref="B2" location="Contents!A1" display="Back to index page"/>
  </hyperlinks>
  <printOptions/>
  <pageMargins left="0.2362204724409449" right="0.2362204724409449" top="0.7480314960629921" bottom="0.7480314960629921"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5"/>
  <sheetViews>
    <sheetView showGridLines="0" workbookViewId="0" topLeftCell="A1"/>
  </sheetViews>
  <sheetFormatPr defaultColWidth="11.375" defaultRowHeight="14.25"/>
  <cols>
    <col min="1" max="1" width="1.4921875" style="31" customWidth="1"/>
    <col min="2" max="2" width="24.875" style="31" customWidth="1"/>
    <col min="3" max="4" width="12.375" style="31" customWidth="1"/>
    <col min="5" max="8" width="12.375" style="26" customWidth="1"/>
    <col min="9" max="16384" width="11.375" style="26" customWidth="1"/>
  </cols>
  <sheetData>
    <row r="1" ht="5.25" customHeight="1"/>
    <row r="2" spans="2:8" ht="12.75">
      <c r="B2" s="586" t="s">
        <v>317</v>
      </c>
      <c r="C2" s="586"/>
      <c r="D2" s="586"/>
      <c r="E2" s="586"/>
      <c r="F2" s="586"/>
      <c r="G2" s="586"/>
      <c r="H2" s="586"/>
    </row>
    <row r="3" spans="1:4" s="45" customFormat="1" ht="12.75">
      <c r="A3" s="47"/>
      <c r="B3" s="47"/>
      <c r="C3" s="47"/>
      <c r="D3" s="47"/>
    </row>
    <row r="4" spans="1:5" s="16" customFormat="1" ht="18" customHeight="1">
      <c r="A4" s="17"/>
      <c r="B4" s="389" t="s">
        <v>336</v>
      </c>
      <c r="C4" s="51"/>
      <c r="D4" s="51"/>
      <c r="E4" s="51"/>
    </row>
    <row r="5" s="19" customFormat="1" ht="14.25"/>
    <row r="6" spans="2:8" s="25" customFormat="1" ht="12" customHeight="1">
      <c r="B6" s="590" t="s">
        <v>40</v>
      </c>
      <c r="C6" s="590"/>
      <c r="D6" s="590"/>
      <c r="E6" s="263"/>
      <c r="F6" s="263"/>
      <c r="G6" s="591" t="s">
        <v>335</v>
      </c>
      <c r="H6" s="591"/>
    </row>
    <row r="7" spans="2:8" s="25" customFormat="1" ht="12" customHeight="1">
      <c r="B7" s="264"/>
      <c r="C7" s="265"/>
      <c r="D7" s="265"/>
      <c r="E7" s="265" t="s">
        <v>41</v>
      </c>
      <c r="F7" s="265" t="s">
        <v>42</v>
      </c>
      <c r="G7" s="265" t="s">
        <v>43</v>
      </c>
      <c r="H7" s="265" t="s">
        <v>43</v>
      </c>
    </row>
    <row r="8" spans="2:8" s="28" customFormat="1" ht="9.95" customHeight="1">
      <c r="B8" s="264"/>
      <c r="C8" s="265" t="s">
        <v>44</v>
      </c>
      <c r="D8" s="265"/>
      <c r="E8" s="266" t="s">
        <v>45</v>
      </c>
      <c r="F8" s="265" t="s">
        <v>46</v>
      </c>
      <c r="G8" s="265" t="s">
        <v>47</v>
      </c>
      <c r="H8" s="265" t="s">
        <v>47</v>
      </c>
    </row>
    <row r="9" spans="2:8" s="27" customFormat="1" ht="9.95" customHeight="1">
      <c r="B9" s="264"/>
      <c r="C9" s="267" t="s">
        <v>48</v>
      </c>
      <c r="D9" s="265" t="s">
        <v>315</v>
      </c>
      <c r="E9" s="265" t="s">
        <v>49</v>
      </c>
      <c r="F9" s="265" t="s">
        <v>50</v>
      </c>
      <c r="G9" s="265" t="s">
        <v>51</v>
      </c>
      <c r="H9" s="265" t="s">
        <v>51</v>
      </c>
    </row>
    <row r="10" spans="2:8" s="28" customFormat="1" ht="14.1" customHeight="1">
      <c r="B10" s="264"/>
      <c r="C10" s="265" t="s">
        <v>52</v>
      </c>
      <c r="D10" s="265" t="s">
        <v>52</v>
      </c>
      <c r="E10" s="265" t="s">
        <v>52</v>
      </c>
      <c r="F10" s="265" t="s">
        <v>52</v>
      </c>
      <c r="G10" s="265" t="s">
        <v>52</v>
      </c>
      <c r="H10" s="265" t="s">
        <v>11</v>
      </c>
    </row>
    <row r="11" spans="2:8" s="28" customFormat="1" ht="14.25">
      <c r="B11" s="264" t="s">
        <v>340</v>
      </c>
      <c r="C11" s="145" t="s">
        <v>347</v>
      </c>
      <c r="D11" s="145" t="s">
        <v>346</v>
      </c>
      <c r="E11" s="145" t="s">
        <v>347</v>
      </c>
      <c r="F11" s="145" t="s">
        <v>346</v>
      </c>
      <c r="G11" s="145" t="s">
        <v>347</v>
      </c>
      <c r="H11" s="145" t="s">
        <v>12</v>
      </c>
    </row>
    <row r="12" spans="2:8" s="28" customFormat="1" ht="14.25">
      <c r="B12" s="105" t="s">
        <v>53</v>
      </c>
      <c r="C12" s="106"/>
      <c r="D12" s="106"/>
      <c r="E12" s="106"/>
      <c r="F12" s="106"/>
      <c r="G12" s="106"/>
      <c r="H12" s="106"/>
    </row>
    <row r="13" spans="2:8" s="28" customFormat="1" ht="14.25">
      <c r="B13" s="55" t="s">
        <v>54</v>
      </c>
      <c r="C13" s="56"/>
      <c r="D13" s="56"/>
      <c r="E13" s="56"/>
      <c r="F13" s="56"/>
      <c r="G13" s="56"/>
      <c r="H13" s="56"/>
    </row>
    <row r="14" spans="2:8" s="28" customFormat="1" ht="14.25">
      <c r="B14" s="55" t="s">
        <v>55</v>
      </c>
      <c r="C14" s="56"/>
      <c r="D14" s="56"/>
      <c r="E14" s="56"/>
      <c r="F14" s="56"/>
      <c r="G14" s="56"/>
      <c r="H14" s="56"/>
    </row>
    <row r="15" spans="2:8" s="28" customFormat="1" ht="14.25">
      <c r="B15" s="55" t="s">
        <v>56</v>
      </c>
      <c r="C15" s="56"/>
      <c r="D15" s="56"/>
      <c r="E15" s="56"/>
      <c r="F15" s="56"/>
      <c r="G15" s="56"/>
      <c r="H15" s="56"/>
    </row>
    <row r="16" spans="2:8" s="28" customFormat="1" ht="14.25">
      <c r="B16" s="55" t="s">
        <v>57</v>
      </c>
      <c r="C16" s="56"/>
      <c r="D16" s="56"/>
      <c r="E16" s="56"/>
      <c r="F16" s="56"/>
      <c r="G16" s="56"/>
      <c r="H16" s="56"/>
    </row>
    <row r="17" spans="2:8" s="28" customFormat="1" ht="14.25">
      <c r="B17" s="55" t="s">
        <v>58</v>
      </c>
      <c r="C17" s="56"/>
      <c r="D17" s="56"/>
      <c r="E17" s="56"/>
      <c r="F17" s="56"/>
      <c r="G17" s="56"/>
      <c r="H17" s="56"/>
    </row>
    <row r="18" spans="2:8" s="28" customFormat="1" ht="14.25">
      <c r="B18" s="109" t="s">
        <v>59</v>
      </c>
      <c r="C18" s="107"/>
      <c r="D18" s="107"/>
      <c r="E18" s="107"/>
      <c r="F18" s="107"/>
      <c r="G18" s="107"/>
      <c r="H18" s="107"/>
    </row>
    <row r="19" spans="2:8" s="28" customFormat="1" ht="14.25">
      <c r="B19" s="108" t="s">
        <v>61</v>
      </c>
      <c r="C19" s="107"/>
      <c r="D19" s="107"/>
      <c r="E19" s="107" t="s">
        <v>60</v>
      </c>
      <c r="F19" s="107"/>
      <c r="G19" s="107"/>
      <c r="H19" s="107"/>
    </row>
    <row r="20" spans="2:8" s="28" customFormat="1" ht="14.25">
      <c r="B20" s="510" t="s">
        <v>62</v>
      </c>
      <c r="C20" s="511">
        <v>287.6847339099999</v>
      </c>
      <c r="D20" s="511">
        <v>326.5700204199999</v>
      </c>
      <c r="E20" s="511">
        <v>0.4586782516268798</v>
      </c>
      <c r="F20" s="511">
        <v>1.4979056599999998</v>
      </c>
      <c r="G20" s="511">
        <v>0.11983245279999999</v>
      </c>
      <c r="H20" s="511">
        <v>0</v>
      </c>
    </row>
    <row r="21" spans="2:8" s="28" customFormat="1" ht="14.25">
      <c r="B21" s="510" t="s">
        <v>63</v>
      </c>
      <c r="C21" s="511">
        <v>64.62469537</v>
      </c>
      <c r="D21" s="511">
        <v>30.948489139999992</v>
      </c>
      <c r="E21" s="511">
        <v>19.999999948301184</v>
      </c>
      <c r="F21" s="511">
        <v>6.189697811999996</v>
      </c>
      <c r="G21" s="511">
        <v>0.4951758249599997</v>
      </c>
      <c r="H21" s="511">
        <v>0.4232608</v>
      </c>
    </row>
    <row r="22" spans="2:8" s="28" customFormat="1" ht="14.25">
      <c r="B22" s="510" t="s">
        <v>54</v>
      </c>
      <c r="C22" s="511">
        <v>541.1661424499994</v>
      </c>
      <c r="D22" s="511">
        <v>399.94736729399926</v>
      </c>
      <c r="E22" s="511">
        <v>98.27225833720263</v>
      </c>
      <c r="F22" s="511">
        <v>393.0373099999996</v>
      </c>
      <c r="G22" s="511">
        <v>31.44298479999997</v>
      </c>
      <c r="H22" s="511">
        <v>22.965912296152926</v>
      </c>
    </row>
    <row r="23" spans="2:8" s="28" customFormat="1" ht="14.25">
      <c r="B23" s="512" t="s">
        <v>56</v>
      </c>
      <c r="C23" s="511">
        <v>20.927014499999995</v>
      </c>
      <c r="D23" s="511">
        <v>20.224854269999994</v>
      </c>
      <c r="E23" s="511">
        <v>35.00000022497075</v>
      </c>
      <c r="F23" s="511">
        <v>7.0786990400000045</v>
      </c>
      <c r="G23" s="511">
        <v>0.5662959232000003</v>
      </c>
      <c r="H23" s="511">
        <v>0</v>
      </c>
    </row>
    <row r="24" spans="2:8" s="28" customFormat="1" ht="14.25">
      <c r="B24" s="510" t="s">
        <v>64</v>
      </c>
      <c r="C24" s="511">
        <v>115.59149496999942</v>
      </c>
      <c r="D24" s="511">
        <v>99.07312966799932</v>
      </c>
      <c r="E24" s="511">
        <v>61.76619564261701</v>
      </c>
      <c r="F24" s="511">
        <v>61.1937031000001</v>
      </c>
      <c r="G24" s="511">
        <v>4.895496248000008</v>
      </c>
      <c r="H24" s="511">
        <v>4.978372846793989</v>
      </c>
    </row>
    <row r="25" spans="2:8" s="28" customFormat="1" ht="14.25">
      <c r="B25" s="510" t="s">
        <v>65</v>
      </c>
      <c r="C25" s="511">
        <v>0.375</v>
      </c>
      <c r="D25" s="511">
        <v>0.375</v>
      </c>
      <c r="E25" s="511">
        <v>100</v>
      </c>
      <c r="F25" s="511">
        <v>0.375</v>
      </c>
      <c r="G25" s="511">
        <v>0.03</v>
      </c>
      <c r="H25" s="511">
        <v>0.026</v>
      </c>
    </row>
    <row r="26" spans="2:8" s="28" customFormat="1" ht="14.25">
      <c r="B26" s="510" t="s">
        <v>9</v>
      </c>
      <c r="C26" s="511">
        <v>9.75534778999986</v>
      </c>
      <c r="D26" s="511">
        <v>9.386593299999845</v>
      </c>
      <c r="E26" s="511">
        <v>69.81154856256656</v>
      </c>
      <c r="F26" s="511">
        <v>6.552926140000011</v>
      </c>
      <c r="G26" s="511">
        <v>0.5242340912000009</v>
      </c>
      <c r="H26" s="511">
        <v>0.6233369919999987</v>
      </c>
    </row>
    <row r="27" spans="2:8" s="28" customFormat="1" ht="14.25">
      <c r="B27" s="513" t="s">
        <v>66</v>
      </c>
      <c r="C27" s="514">
        <v>1040.1244289899985</v>
      </c>
      <c r="D27" s="514">
        <v>886.5254540919983</v>
      </c>
      <c r="E27" s="514">
        <v>53.6843290347996</v>
      </c>
      <c r="F27" s="514">
        <v>475.9252417519997</v>
      </c>
      <c r="G27" s="514">
        <v>38.07401934015998</v>
      </c>
      <c r="H27" s="514">
        <v>29.016882934946914</v>
      </c>
    </row>
    <row r="28" spans="2:8" s="28" customFormat="1" ht="14.25">
      <c r="B28" s="513" t="s">
        <v>67</v>
      </c>
      <c r="C28" s="514">
        <v>1040.1244289899985</v>
      </c>
      <c r="D28" s="514">
        <v>886.5254540919983</v>
      </c>
      <c r="E28" s="514">
        <v>53.6843290347996</v>
      </c>
      <c r="F28" s="514">
        <v>475.9252417519997</v>
      </c>
      <c r="G28" s="514">
        <v>38.07401934015998</v>
      </c>
      <c r="H28" s="514">
        <v>29.016882934946914</v>
      </c>
    </row>
    <row r="29" spans="2:8" s="28" customFormat="1" ht="14.25">
      <c r="B29" s="513" t="s">
        <v>68</v>
      </c>
      <c r="C29" s="515"/>
      <c r="D29" s="515"/>
      <c r="E29" s="515"/>
      <c r="F29" s="515"/>
      <c r="G29" s="515"/>
      <c r="H29" s="515"/>
    </row>
    <row r="30" spans="2:8" s="28" customFormat="1" ht="14.25">
      <c r="B30" s="510" t="s">
        <v>69</v>
      </c>
      <c r="C30" s="516"/>
      <c r="D30" s="516"/>
      <c r="E30" s="516"/>
      <c r="F30" s="511">
        <v>1.7091068820625002</v>
      </c>
      <c r="G30" s="511">
        <v>0.13672855056500002</v>
      </c>
      <c r="H30" s="511">
        <v>0.15576350059809774</v>
      </c>
    </row>
    <row r="31" spans="2:8" s="28" customFormat="1" ht="14.25">
      <c r="B31" s="510" t="s">
        <v>70</v>
      </c>
      <c r="C31" s="516"/>
      <c r="D31" s="516"/>
      <c r="E31" s="516"/>
      <c r="F31" s="511">
        <v>0.6010889600000002</v>
      </c>
      <c r="G31" s="511">
        <v>0.04808711680000002</v>
      </c>
      <c r="H31" s="511">
        <v>0.0069262512</v>
      </c>
    </row>
    <row r="32" spans="2:8" s="28" customFormat="1" ht="14.25">
      <c r="B32" s="510" t="s">
        <v>71</v>
      </c>
      <c r="C32" s="516"/>
      <c r="D32" s="516"/>
      <c r="E32" s="516"/>
      <c r="F32" s="511">
        <v>0.22482783593923747</v>
      </c>
      <c r="G32" s="511">
        <v>0.017986226875138997</v>
      </c>
      <c r="H32" s="511">
        <v>0.014584166537746598</v>
      </c>
    </row>
    <row r="33" spans="2:8" s="28" customFormat="1" ht="14.25">
      <c r="B33" s="510" t="s">
        <v>72</v>
      </c>
      <c r="C33" s="516"/>
      <c r="D33" s="516"/>
      <c r="E33" s="516"/>
      <c r="F33" s="511">
        <v>0</v>
      </c>
      <c r="G33" s="511">
        <v>0</v>
      </c>
      <c r="H33" s="511">
        <v>0</v>
      </c>
    </row>
    <row r="34" spans="2:8" s="28" customFormat="1" ht="14.25">
      <c r="B34" s="513" t="s">
        <v>74</v>
      </c>
      <c r="C34" s="515"/>
      <c r="D34" s="515"/>
      <c r="E34" s="515"/>
      <c r="F34" s="514">
        <v>2.5350236780017377</v>
      </c>
      <c r="G34" s="514">
        <v>0.20280189424013906</v>
      </c>
      <c r="H34" s="514">
        <v>0.17727391833584435</v>
      </c>
    </row>
    <row r="35" spans="2:8" s="28" customFormat="1" ht="14.25">
      <c r="B35" s="513" t="s">
        <v>73</v>
      </c>
      <c r="C35" s="514"/>
      <c r="D35" s="514"/>
      <c r="E35" s="514"/>
      <c r="F35" s="514">
        <v>0.024225</v>
      </c>
      <c r="G35" s="514">
        <v>0.001938</v>
      </c>
      <c r="H35" s="514">
        <v>0</v>
      </c>
    </row>
    <row r="36" spans="2:8" s="28" customFormat="1" ht="14.25">
      <c r="B36" s="513" t="s">
        <v>75</v>
      </c>
      <c r="C36" s="515"/>
      <c r="D36" s="515"/>
      <c r="E36" s="515"/>
      <c r="F36" s="514">
        <v>36.42879558125001</v>
      </c>
      <c r="G36" s="514">
        <v>2.9143036465000005</v>
      </c>
      <c r="H36" s="514">
        <v>2.2038625490000006</v>
      </c>
    </row>
    <row r="37" spans="2:8" s="28" customFormat="1" ht="14.25">
      <c r="B37" s="589" t="s">
        <v>76</v>
      </c>
      <c r="C37" s="589"/>
      <c r="D37" s="589"/>
      <c r="E37" s="515"/>
      <c r="F37" s="514">
        <v>514.9132860112514</v>
      </c>
      <c r="G37" s="514">
        <v>41.19306288090012</v>
      </c>
      <c r="H37" s="514">
        <v>31.39801940228276</v>
      </c>
    </row>
    <row r="38" spans="2:8" s="28" customFormat="1" ht="14.1" customHeight="1">
      <c r="B38" s="592" t="s">
        <v>77</v>
      </c>
      <c r="C38" s="592"/>
      <c r="D38" s="592"/>
      <c r="E38" s="516"/>
      <c r="F38" s="511">
        <v>0</v>
      </c>
      <c r="G38" s="511">
        <v>0</v>
      </c>
      <c r="H38" s="511">
        <v>0</v>
      </c>
    </row>
    <row r="39" spans="2:8" s="28" customFormat="1" ht="14.25">
      <c r="B39" s="589" t="s">
        <v>78</v>
      </c>
      <c r="C39" s="589"/>
      <c r="D39" s="515"/>
      <c r="E39" s="515"/>
      <c r="F39" s="514">
        <v>514.9132860112514</v>
      </c>
      <c r="G39" s="514">
        <v>41.19306288090012</v>
      </c>
      <c r="H39" s="514">
        <v>31.39801940228276</v>
      </c>
    </row>
    <row r="40" spans="1:8" ht="14.25">
      <c r="A40" s="26"/>
      <c r="B40" s="111" t="s">
        <v>79</v>
      </c>
      <c r="C40" s="113"/>
      <c r="D40" s="113"/>
      <c r="E40" s="113"/>
      <c r="F40" s="113"/>
      <c r="G40" s="113"/>
      <c r="H40" s="113"/>
    </row>
    <row r="41" s="25" customFormat="1" ht="12" customHeight="1">
      <c r="B41" s="34"/>
    </row>
    <row r="42" s="28" customFormat="1" ht="14.25">
      <c r="A42" s="18"/>
    </row>
    <row r="43" spans="1:10" s="28" customFormat="1" ht="14.25">
      <c r="A43" s="18"/>
      <c r="B43" s="256"/>
      <c r="C43" s="256"/>
      <c r="D43" s="256"/>
      <c r="E43" s="192"/>
      <c r="F43" s="192"/>
      <c r="G43" s="192"/>
      <c r="H43" s="192"/>
      <c r="I43" s="192"/>
      <c r="J43" s="192"/>
    </row>
    <row r="44" spans="1:10" s="28" customFormat="1" ht="14.25">
      <c r="A44" s="18"/>
      <c r="B44" s="256"/>
      <c r="C44" s="256"/>
      <c r="D44" s="256"/>
      <c r="E44" s="192"/>
      <c r="F44" s="192"/>
      <c r="G44" s="192"/>
      <c r="H44" s="192"/>
      <c r="I44" s="192"/>
      <c r="J44" s="192"/>
    </row>
    <row r="45" spans="2:10" s="226" customFormat="1" ht="14.25">
      <c r="B45" s="256"/>
      <c r="C45" s="256"/>
      <c r="D45" s="256"/>
      <c r="E45" s="192"/>
      <c r="F45" s="192"/>
      <c r="G45" s="192"/>
      <c r="H45" s="192"/>
      <c r="I45" s="192"/>
      <c r="J45" s="192"/>
    </row>
    <row r="46" spans="1:10" s="142" customFormat="1" ht="12" customHeight="1">
      <c r="A46" s="259"/>
      <c r="B46" s="31"/>
      <c r="C46" s="31"/>
      <c r="D46" s="31"/>
      <c r="E46" s="26"/>
      <c r="F46" s="26"/>
      <c r="G46" s="26"/>
      <c r="H46" s="26"/>
      <c r="I46" s="26"/>
      <c r="J46" s="26"/>
    </row>
    <row r="47" spans="1:10" s="142" customFormat="1" ht="12" customHeight="1">
      <c r="A47" s="259"/>
      <c r="B47" s="31"/>
      <c r="C47" s="31"/>
      <c r="D47" s="31"/>
      <c r="E47" s="26"/>
      <c r="F47" s="26"/>
      <c r="G47" s="26"/>
      <c r="H47" s="26"/>
      <c r="I47" s="26"/>
      <c r="J47" s="26"/>
    </row>
    <row r="48" spans="1:10" s="142" customFormat="1" ht="9.95" customHeight="1">
      <c r="A48" s="259"/>
      <c r="B48" s="31"/>
      <c r="C48" s="31"/>
      <c r="D48" s="31"/>
      <c r="E48" s="26"/>
      <c r="F48" s="26"/>
      <c r="G48" s="26"/>
      <c r="H48" s="26"/>
      <c r="I48" s="26"/>
      <c r="J48" s="26"/>
    </row>
    <row r="49" spans="1:10" s="142" customFormat="1" ht="9.95" customHeight="1">
      <c r="A49" s="259"/>
      <c r="B49" s="31"/>
      <c r="C49" s="31"/>
      <c r="D49" s="31"/>
      <c r="E49" s="26"/>
      <c r="F49" s="26"/>
      <c r="G49" s="26"/>
      <c r="H49" s="26"/>
      <c r="I49" s="26"/>
      <c r="J49" s="26"/>
    </row>
    <row r="50" spans="1:10" s="142" customFormat="1" ht="9.95" customHeight="1">
      <c r="A50" s="259"/>
      <c r="B50" s="31"/>
      <c r="C50" s="31"/>
      <c r="D50" s="31"/>
      <c r="E50" s="26"/>
      <c r="F50" s="26"/>
      <c r="G50" s="26"/>
      <c r="H50" s="26"/>
      <c r="I50" s="26"/>
      <c r="J50" s="26"/>
    </row>
    <row r="51" spans="1:10" s="142" customFormat="1" ht="14.25">
      <c r="A51" s="259"/>
      <c r="B51" s="31"/>
      <c r="C51" s="31"/>
      <c r="D51" s="31"/>
      <c r="E51" s="26"/>
      <c r="F51" s="26"/>
      <c r="G51" s="26"/>
      <c r="H51" s="26"/>
      <c r="I51" s="26"/>
      <c r="J51" s="26"/>
    </row>
    <row r="52" spans="1:10" s="142" customFormat="1" ht="14.25">
      <c r="A52" s="259"/>
      <c r="B52" s="31"/>
      <c r="C52" s="31"/>
      <c r="D52" s="31"/>
      <c r="E52" s="26"/>
      <c r="F52" s="26"/>
      <c r="G52" s="26"/>
      <c r="H52" s="26"/>
      <c r="I52" s="26"/>
      <c r="J52" s="26"/>
    </row>
    <row r="53" spans="1:10" s="142" customFormat="1" ht="14.25">
      <c r="A53" s="259"/>
      <c r="B53" s="31"/>
      <c r="C53" s="31"/>
      <c r="D53" s="31"/>
      <c r="E53" s="26"/>
      <c r="F53" s="26"/>
      <c r="G53" s="26"/>
      <c r="H53" s="26"/>
      <c r="I53" s="26"/>
      <c r="J53" s="26"/>
    </row>
    <row r="54" spans="1:10" s="142" customFormat="1" ht="14.25">
      <c r="A54" s="259"/>
      <c r="B54" s="31"/>
      <c r="C54" s="31"/>
      <c r="D54" s="31"/>
      <c r="E54" s="26"/>
      <c r="F54" s="26"/>
      <c r="G54" s="26"/>
      <c r="H54" s="26"/>
      <c r="I54" s="26"/>
      <c r="J54" s="26"/>
    </row>
    <row r="55" spans="1:10" s="142" customFormat="1" ht="14.25">
      <c r="A55" s="259"/>
      <c r="B55" s="31"/>
      <c r="C55" s="31"/>
      <c r="D55" s="31"/>
      <c r="E55" s="26"/>
      <c r="F55" s="26"/>
      <c r="G55" s="26"/>
      <c r="H55" s="26"/>
      <c r="I55" s="26"/>
      <c r="J55" s="26"/>
    </row>
    <row r="56" spans="1:10" s="142" customFormat="1" ht="14.25">
      <c r="A56" s="259"/>
      <c r="B56" s="31"/>
      <c r="C56" s="31"/>
      <c r="D56" s="31"/>
      <c r="E56" s="26"/>
      <c r="F56" s="26"/>
      <c r="G56" s="26"/>
      <c r="H56" s="26"/>
      <c r="I56" s="26"/>
      <c r="J56" s="26"/>
    </row>
    <row r="57" spans="1:10" s="142" customFormat="1" ht="14.25">
      <c r="A57" s="259"/>
      <c r="B57" s="31"/>
      <c r="C57" s="31"/>
      <c r="D57" s="31"/>
      <c r="E57" s="26"/>
      <c r="F57" s="26"/>
      <c r="G57" s="26"/>
      <c r="H57" s="26"/>
      <c r="I57" s="26"/>
      <c r="J57" s="26"/>
    </row>
    <row r="58" spans="1:10" s="142" customFormat="1" ht="14.25">
      <c r="A58" s="259"/>
      <c r="B58" s="31"/>
      <c r="C58" s="31"/>
      <c r="D58" s="31"/>
      <c r="E58" s="26"/>
      <c r="F58" s="26"/>
      <c r="G58" s="26"/>
      <c r="H58" s="26"/>
      <c r="I58" s="26"/>
      <c r="J58" s="26"/>
    </row>
    <row r="59" spans="1:10" s="142" customFormat="1" ht="14.25">
      <c r="A59" s="259"/>
      <c r="B59" s="31"/>
      <c r="C59" s="31"/>
      <c r="D59" s="31"/>
      <c r="E59" s="26"/>
      <c r="F59" s="26"/>
      <c r="G59" s="26"/>
      <c r="H59" s="26"/>
      <c r="I59" s="26"/>
      <c r="J59" s="26"/>
    </row>
    <row r="60" spans="1:10" s="142" customFormat="1" ht="14.25">
      <c r="A60" s="259"/>
      <c r="B60" s="31"/>
      <c r="C60" s="31"/>
      <c r="D60" s="31"/>
      <c r="E60" s="26"/>
      <c r="F60" s="26"/>
      <c r="G60" s="26"/>
      <c r="H60" s="26"/>
      <c r="I60" s="26"/>
      <c r="J60" s="26"/>
    </row>
    <row r="61" spans="1:10" s="142" customFormat="1" ht="14.25">
      <c r="A61" s="259"/>
      <c r="B61" s="31"/>
      <c r="C61" s="31"/>
      <c r="D61" s="31"/>
      <c r="E61" s="26"/>
      <c r="F61" s="26"/>
      <c r="G61" s="26"/>
      <c r="H61" s="26"/>
      <c r="I61" s="26"/>
      <c r="J61" s="26"/>
    </row>
    <row r="62" spans="1:10" s="142" customFormat="1" ht="14.25">
      <c r="A62" s="259"/>
      <c r="B62" s="31"/>
      <c r="C62" s="31"/>
      <c r="D62" s="31"/>
      <c r="E62" s="26"/>
      <c r="F62" s="26"/>
      <c r="G62" s="26"/>
      <c r="H62" s="26"/>
      <c r="I62" s="26"/>
      <c r="J62" s="26"/>
    </row>
    <row r="63" spans="1:10" s="142" customFormat="1" ht="14.25">
      <c r="A63" s="259"/>
      <c r="B63" s="31"/>
      <c r="C63" s="31"/>
      <c r="D63" s="31"/>
      <c r="E63" s="26"/>
      <c r="F63" s="26"/>
      <c r="G63" s="26"/>
      <c r="H63" s="26"/>
      <c r="I63" s="26"/>
      <c r="J63" s="26"/>
    </row>
    <row r="64" spans="1:10" s="142" customFormat="1" ht="14.25">
      <c r="A64" s="259"/>
      <c r="B64" s="31"/>
      <c r="C64" s="31"/>
      <c r="D64" s="31"/>
      <c r="E64" s="26"/>
      <c r="F64" s="26"/>
      <c r="G64" s="26"/>
      <c r="H64" s="26"/>
      <c r="I64" s="26"/>
      <c r="J64" s="26"/>
    </row>
    <row r="65" spans="1:10" s="142" customFormat="1" ht="14.25">
      <c r="A65" s="259"/>
      <c r="B65" s="31"/>
      <c r="C65" s="31"/>
      <c r="D65" s="31"/>
      <c r="E65" s="26"/>
      <c r="F65" s="26"/>
      <c r="G65" s="26"/>
      <c r="H65" s="26"/>
      <c r="I65" s="26"/>
      <c r="J65" s="26"/>
    </row>
    <row r="66" spans="1:10" s="142" customFormat="1" ht="14.25">
      <c r="A66" s="259"/>
      <c r="B66" s="31"/>
      <c r="C66" s="31"/>
      <c r="D66" s="31"/>
      <c r="E66" s="26"/>
      <c r="F66" s="26"/>
      <c r="G66" s="26"/>
      <c r="H66" s="26"/>
      <c r="I66" s="26"/>
      <c r="J66" s="26"/>
    </row>
    <row r="67" spans="1:10" s="142" customFormat="1" ht="14.25">
      <c r="A67" s="259"/>
      <c r="B67" s="31"/>
      <c r="C67" s="31"/>
      <c r="D67" s="31"/>
      <c r="E67" s="26"/>
      <c r="F67" s="26"/>
      <c r="G67" s="26"/>
      <c r="H67" s="26"/>
      <c r="I67" s="26"/>
      <c r="J67" s="26"/>
    </row>
    <row r="68" spans="1:10" s="142" customFormat="1" ht="14.25">
      <c r="A68" s="259"/>
      <c r="B68" s="31"/>
      <c r="C68" s="31"/>
      <c r="D68" s="31"/>
      <c r="E68" s="26"/>
      <c r="F68" s="26"/>
      <c r="G68" s="26"/>
      <c r="H68" s="26"/>
      <c r="I68" s="26"/>
      <c r="J68" s="26"/>
    </row>
    <row r="69" spans="1:10" s="142" customFormat="1" ht="14.25">
      <c r="A69" s="259"/>
      <c r="B69" s="31"/>
      <c r="C69" s="31"/>
      <c r="D69" s="31"/>
      <c r="E69" s="26"/>
      <c r="F69" s="26"/>
      <c r="G69" s="26"/>
      <c r="H69" s="26"/>
      <c r="I69" s="26"/>
      <c r="J69" s="26"/>
    </row>
    <row r="70" spans="1:10" s="142" customFormat="1" ht="14.25">
      <c r="A70" s="259"/>
      <c r="B70" s="31"/>
      <c r="C70" s="31"/>
      <c r="D70" s="31"/>
      <c r="E70" s="26"/>
      <c r="F70" s="26"/>
      <c r="G70" s="26"/>
      <c r="H70" s="26"/>
      <c r="I70" s="26"/>
      <c r="J70" s="26"/>
    </row>
    <row r="71" spans="1:10" s="142" customFormat="1" ht="14.25">
      <c r="A71" s="259"/>
      <c r="B71" s="31"/>
      <c r="C71" s="31"/>
      <c r="D71" s="31"/>
      <c r="E71" s="26"/>
      <c r="F71" s="26"/>
      <c r="G71" s="26"/>
      <c r="H71" s="26"/>
      <c r="I71" s="26"/>
      <c r="J71" s="26"/>
    </row>
    <row r="72" spans="1:10" s="142" customFormat="1" ht="14.25">
      <c r="A72" s="259"/>
      <c r="B72" s="31"/>
      <c r="C72" s="31"/>
      <c r="D72" s="31"/>
      <c r="E72" s="26"/>
      <c r="F72" s="26"/>
      <c r="G72" s="26"/>
      <c r="H72" s="26"/>
      <c r="I72" s="26"/>
      <c r="J72" s="26"/>
    </row>
    <row r="73" spans="1:10" s="142" customFormat="1" ht="14.25">
      <c r="A73" s="259"/>
      <c r="B73" s="31"/>
      <c r="C73" s="31"/>
      <c r="D73" s="31"/>
      <c r="E73" s="26"/>
      <c r="F73" s="26"/>
      <c r="G73" s="26"/>
      <c r="H73" s="26"/>
      <c r="I73" s="26"/>
      <c r="J73" s="26"/>
    </row>
    <row r="74" spans="1:10" s="142" customFormat="1" ht="14.25">
      <c r="A74" s="259"/>
      <c r="B74" s="31"/>
      <c r="C74" s="31"/>
      <c r="D74" s="31"/>
      <c r="E74" s="26"/>
      <c r="F74" s="26"/>
      <c r="G74" s="26"/>
      <c r="H74" s="26"/>
      <c r="I74" s="26"/>
      <c r="J74" s="26"/>
    </row>
    <row r="75" spans="1:10" s="142" customFormat="1" ht="14.25">
      <c r="A75" s="259"/>
      <c r="B75" s="31"/>
      <c r="C75" s="31"/>
      <c r="D75" s="31"/>
      <c r="E75" s="26"/>
      <c r="F75" s="26"/>
      <c r="G75" s="26"/>
      <c r="H75" s="26"/>
      <c r="I75" s="26"/>
      <c r="J75" s="26"/>
    </row>
    <row r="76" spans="1:10" s="142" customFormat="1" ht="14.25">
      <c r="A76" s="259"/>
      <c r="B76" s="31"/>
      <c r="C76" s="31"/>
      <c r="D76" s="31"/>
      <c r="E76" s="26"/>
      <c r="F76" s="26"/>
      <c r="G76" s="26"/>
      <c r="H76" s="26"/>
      <c r="I76" s="26"/>
      <c r="J76" s="26"/>
    </row>
    <row r="77" spans="1:10" s="142" customFormat="1" ht="14.25">
      <c r="A77" s="257"/>
      <c r="B77" s="31"/>
      <c r="C77" s="31"/>
      <c r="D77" s="31"/>
      <c r="E77" s="26"/>
      <c r="F77" s="26"/>
      <c r="G77" s="26"/>
      <c r="H77" s="26"/>
      <c r="I77" s="26"/>
      <c r="J77" s="26"/>
    </row>
    <row r="78" spans="1:10" s="142" customFormat="1" ht="14.25" customHeight="1">
      <c r="A78" s="257"/>
      <c r="B78" s="31"/>
      <c r="C78" s="31"/>
      <c r="D78" s="31"/>
      <c r="E78" s="26"/>
      <c r="F78" s="26"/>
      <c r="G78" s="26"/>
      <c r="H78" s="26"/>
      <c r="I78" s="26"/>
      <c r="J78" s="26"/>
    </row>
    <row r="79" spans="1:10" s="142" customFormat="1" ht="14.25" customHeight="1">
      <c r="A79" s="257"/>
      <c r="B79" s="31"/>
      <c r="C79" s="31"/>
      <c r="D79" s="31"/>
      <c r="E79" s="26"/>
      <c r="F79" s="26"/>
      <c r="G79" s="26"/>
      <c r="H79" s="26"/>
      <c r="I79" s="26"/>
      <c r="J79" s="26"/>
    </row>
    <row r="80" spans="1:10" s="142" customFormat="1" ht="14.1" customHeight="1">
      <c r="A80" s="257"/>
      <c r="B80" s="31"/>
      <c r="C80" s="31"/>
      <c r="D80" s="31"/>
      <c r="E80" s="26"/>
      <c r="F80" s="26"/>
      <c r="G80" s="26"/>
      <c r="H80" s="26"/>
      <c r="I80" s="26"/>
      <c r="J80" s="26"/>
    </row>
    <row r="81" spans="1:10" s="192" customFormat="1" ht="14.25">
      <c r="A81" s="256"/>
      <c r="B81" s="31"/>
      <c r="C81" s="31"/>
      <c r="D81" s="31"/>
      <c r="E81" s="26"/>
      <c r="F81" s="26"/>
      <c r="G81" s="26"/>
      <c r="H81" s="26"/>
      <c r="I81" s="26"/>
      <c r="J81" s="26"/>
    </row>
    <row r="82" spans="1:10" s="192" customFormat="1" ht="14.25">
      <c r="A82" s="256"/>
      <c r="B82" s="31"/>
      <c r="C82" s="31"/>
      <c r="D82" s="31"/>
      <c r="E82" s="26"/>
      <c r="F82" s="26"/>
      <c r="G82" s="26"/>
      <c r="H82" s="26"/>
      <c r="I82" s="26"/>
      <c r="J82" s="26"/>
    </row>
    <row r="83" spans="1:10" s="192" customFormat="1" ht="14.25">
      <c r="A83" s="256"/>
      <c r="B83" s="31"/>
      <c r="C83" s="31"/>
      <c r="D83" s="31"/>
      <c r="E83" s="26"/>
      <c r="F83" s="26"/>
      <c r="G83" s="26"/>
      <c r="H83" s="26"/>
      <c r="I83" s="26"/>
      <c r="J83" s="26"/>
    </row>
    <row r="84" spans="1:10" s="192" customFormat="1" ht="14.25">
      <c r="A84" s="256"/>
      <c r="B84" s="31"/>
      <c r="C84" s="31"/>
      <c r="D84" s="31"/>
      <c r="E84" s="26"/>
      <c r="F84" s="26"/>
      <c r="G84" s="26"/>
      <c r="H84" s="26"/>
      <c r="I84" s="26"/>
      <c r="J84" s="26"/>
    </row>
    <row r="85" spans="1:10" s="192" customFormat="1" ht="14.25">
      <c r="A85" s="256"/>
      <c r="B85" s="31"/>
      <c r="C85" s="31"/>
      <c r="D85" s="31"/>
      <c r="E85" s="26"/>
      <c r="F85" s="26"/>
      <c r="G85" s="26"/>
      <c r="H85" s="26"/>
      <c r="I85" s="26"/>
      <c r="J85" s="26"/>
    </row>
  </sheetData>
  <sheetProtection formatCells="0" formatColumns="0" formatRows="0" insertColumns="0" insertRows="0" insertHyperlinks="0" deleteColumns="0" deleteRows="0" sort="0" autoFilter="0" pivotTables="0"/>
  <mergeCells count="6">
    <mergeCell ref="B39:C39"/>
    <mergeCell ref="B2:H2"/>
    <mergeCell ref="B6:D6"/>
    <mergeCell ref="G6:H6"/>
    <mergeCell ref="B37:D37"/>
    <mergeCell ref="B38:D38"/>
  </mergeCells>
  <hyperlinks>
    <hyperlink ref="B2" location="Contents!A1" display="Back to index page"/>
  </hyperlinks>
  <printOptions/>
  <pageMargins left="0.25" right="0.25" top="0.75" bottom="0.75" header="0.3" footer="0.3"/>
  <pageSetup fitToWidth="0" horizontalDpi="600" verticalDpi="600" orientation="landscape" paperSize="9"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1"/>
  <sheetViews>
    <sheetView showGridLines="0" workbookViewId="0" topLeftCell="A1"/>
  </sheetViews>
  <sheetFormatPr defaultColWidth="11.375" defaultRowHeight="14.25"/>
  <cols>
    <col min="1" max="1" width="1.4921875" style="31" customWidth="1"/>
    <col min="2" max="2" width="36.25390625" style="31" customWidth="1"/>
    <col min="3" max="4" width="10.00390625" style="31" customWidth="1"/>
    <col min="5" max="8" width="10.00390625" style="26" customWidth="1"/>
    <col min="9" max="16384" width="11.375" style="26" customWidth="1"/>
  </cols>
  <sheetData>
    <row r="1" ht="5.25" customHeight="1"/>
    <row r="2" spans="1:8" s="45" customFormat="1" ht="12.75">
      <c r="A2" s="47"/>
      <c r="B2" s="586" t="s">
        <v>317</v>
      </c>
      <c r="C2" s="586"/>
      <c r="D2" s="586"/>
      <c r="E2" s="586"/>
      <c r="F2" s="586"/>
      <c r="G2" s="586"/>
      <c r="H2" s="586"/>
    </row>
    <row r="3" spans="1:4" s="45" customFormat="1" ht="12.75">
      <c r="A3" s="47"/>
      <c r="B3" s="47"/>
      <c r="C3" s="47"/>
      <c r="D3" s="47"/>
    </row>
    <row r="4" spans="1:5" s="16" customFormat="1" ht="18" customHeight="1">
      <c r="A4" s="17"/>
      <c r="B4" s="389" t="s">
        <v>717</v>
      </c>
      <c r="C4" s="51"/>
      <c r="D4" s="51"/>
      <c r="E4" s="51"/>
    </row>
    <row r="5" spans="1:8" ht="14.25">
      <c r="A5" s="26"/>
      <c r="B5" s="19"/>
      <c r="C5" s="19"/>
      <c r="D5" s="19"/>
      <c r="E5" s="19"/>
      <c r="F5" s="19"/>
      <c r="G5" s="19"/>
      <c r="H5" s="19"/>
    </row>
    <row r="6" spans="1:8" s="142" customFormat="1" ht="12" customHeight="1">
      <c r="A6" s="259"/>
      <c r="B6" s="590" t="s">
        <v>40</v>
      </c>
      <c r="C6" s="590"/>
      <c r="D6" s="590"/>
      <c r="E6" s="263"/>
      <c r="F6" s="263"/>
      <c r="G6" s="591" t="s">
        <v>718</v>
      </c>
      <c r="H6" s="591"/>
    </row>
    <row r="7" spans="1:8" s="142" customFormat="1" ht="12" customHeight="1">
      <c r="A7" s="259"/>
      <c r="B7" s="264"/>
      <c r="C7" s="265"/>
      <c r="D7" s="265"/>
      <c r="E7" s="265" t="s">
        <v>41</v>
      </c>
      <c r="F7" s="265" t="s">
        <v>42</v>
      </c>
      <c r="G7" s="265" t="s">
        <v>43</v>
      </c>
      <c r="H7" s="265" t="s">
        <v>43</v>
      </c>
    </row>
    <row r="8" spans="1:8" s="142" customFormat="1" ht="9.95" customHeight="1">
      <c r="A8" s="259"/>
      <c r="B8" s="264"/>
      <c r="C8" s="265" t="s">
        <v>44</v>
      </c>
      <c r="D8" s="265"/>
      <c r="E8" s="266" t="s">
        <v>45</v>
      </c>
      <c r="F8" s="265" t="s">
        <v>46</v>
      </c>
      <c r="G8" s="265" t="s">
        <v>47</v>
      </c>
      <c r="H8" s="265" t="s">
        <v>47</v>
      </c>
    </row>
    <row r="9" spans="1:8" s="142" customFormat="1" ht="9.95" customHeight="1">
      <c r="A9" s="259"/>
      <c r="B9" s="264"/>
      <c r="C9" s="267" t="s">
        <v>48</v>
      </c>
      <c r="D9" s="265" t="s">
        <v>315</v>
      </c>
      <c r="E9" s="265" t="s">
        <v>49</v>
      </c>
      <c r="F9" s="265" t="s">
        <v>50</v>
      </c>
      <c r="G9" s="265" t="s">
        <v>51</v>
      </c>
      <c r="H9" s="265" t="s">
        <v>51</v>
      </c>
    </row>
    <row r="10" spans="1:8" s="142" customFormat="1" ht="9.95" customHeight="1">
      <c r="A10" s="259"/>
      <c r="B10" s="264"/>
      <c r="C10" s="265" t="s">
        <v>52</v>
      </c>
      <c r="D10" s="265" t="s">
        <v>52</v>
      </c>
      <c r="E10" s="265" t="s">
        <v>52</v>
      </c>
      <c r="F10" s="265" t="s">
        <v>52</v>
      </c>
      <c r="G10" s="265" t="s">
        <v>52</v>
      </c>
      <c r="H10" s="265" t="s">
        <v>11</v>
      </c>
    </row>
    <row r="11" spans="1:8" s="142" customFormat="1" ht="14.25">
      <c r="A11" s="259"/>
      <c r="B11" s="264" t="s">
        <v>340</v>
      </c>
      <c r="C11" s="145" t="s">
        <v>347</v>
      </c>
      <c r="D11" s="145" t="s">
        <v>346</v>
      </c>
      <c r="E11" s="145" t="s">
        <v>347</v>
      </c>
      <c r="F11" s="145" t="s">
        <v>346</v>
      </c>
      <c r="G11" s="145" t="s">
        <v>347</v>
      </c>
      <c r="H11" s="145" t="s">
        <v>12</v>
      </c>
    </row>
    <row r="12" spans="1:8" s="142" customFormat="1" ht="14.25">
      <c r="A12" s="259"/>
      <c r="B12" s="105" t="s">
        <v>53</v>
      </c>
      <c r="C12" s="106"/>
      <c r="D12" s="106"/>
      <c r="E12" s="106"/>
      <c r="F12" s="106"/>
      <c r="G12" s="106"/>
      <c r="H12" s="106"/>
    </row>
    <row r="13" spans="1:8" s="142" customFormat="1" ht="14.25">
      <c r="A13" s="259"/>
      <c r="B13" s="55" t="s">
        <v>54</v>
      </c>
      <c r="C13" s="56"/>
      <c r="D13" s="56"/>
      <c r="E13" s="56"/>
      <c r="F13" s="56"/>
      <c r="G13" s="56"/>
      <c r="H13" s="56"/>
    </row>
    <row r="14" spans="1:8" s="142" customFormat="1" ht="14.25">
      <c r="A14" s="259"/>
      <c r="B14" s="55" t="s">
        <v>55</v>
      </c>
      <c r="C14" s="56"/>
      <c r="D14" s="56"/>
      <c r="E14" s="56"/>
      <c r="F14" s="56"/>
      <c r="G14" s="56"/>
      <c r="H14" s="56"/>
    </row>
    <row r="15" spans="1:8" s="142" customFormat="1" ht="14.25">
      <c r="A15" s="259"/>
      <c r="B15" s="55" t="s">
        <v>56</v>
      </c>
      <c r="C15" s="56"/>
      <c r="D15" s="56"/>
      <c r="E15" s="56"/>
      <c r="F15" s="56"/>
      <c r="G15" s="56"/>
      <c r="H15" s="56"/>
    </row>
    <row r="16" spans="1:8" s="142" customFormat="1" ht="14.25">
      <c r="A16" s="259"/>
      <c r="B16" s="55" t="s">
        <v>57</v>
      </c>
      <c r="C16" s="56"/>
      <c r="D16" s="56"/>
      <c r="E16" s="56"/>
      <c r="F16" s="56"/>
      <c r="G16" s="56"/>
      <c r="H16" s="56"/>
    </row>
    <row r="17" spans="1:8" s="142" customFormat="1" ht="14.25">
      <c r="A17" s="259"/>
      <c r="B17" s="55" t="s">
        <v>58</v>
      </c>
      <c r="C17" s="56"/>
      <c r="D17" s="56"/>
      <c r="E17" s="56"/>
      <c r="F17" s="56"/>
      <c r="G17" s="56"/>
      <c r="H17" s="56"/>
    </row>
    <row r="18" spans="1:8" s="142" customFormat="1" ht="14.25">
      <c r="A18" s="259"/>
      <c r="B18" s="109" t="s">
        <v>59</v>
      </c>
      <c r="C18" s="107"/>
      <c r="D18" s="107"/>
      <c r="E18" s="107"/>
      <c r="F18" s="107"/>
      <c r="G18" s="107"/>
      <c r="H18" s="107"/>
    </row>
    <row r="19" spans="1:8" s="142" customFormat="1" ht="14.25">
      <c r="A19" s="259"/>
      <c r="B19" s="108" t="s">
        <v>61</v>
      </c>
      <c r="C19" s="107"/>
      <c r="D19" s="107"/>
      <c r="E19" s="107" t="s">
        <v>60</v>
      </c>
      <c r="F19" s="107"/>
      <c r="G19" s="107"/>
      <c r="H19" s="107"/>
    </row>
    <row r="20" spans="1:8" s="142" customFormat="1" ht="14.25">
      <c r="A20" s="259"/>
      <c r="B20" s="510" t="s">
        <v>62</v>
      </c>
      <c r="C20" s="511">
        <v>287.6847339099999</v>
      </c>
      <c r="D20" s="511">
        <v>326.5700204199999</v>
      </c>
      <c r="E20" s="511">
        <v>0.4586782516268798</v>
      </c>
      <c r="F20" s="511">
        <v>1.4979056599999998</v>
      </c>
      <c r="G20" s="511">
        <v>0.11983245279999999</v>
      </c>
      <c r="H20" s="511"/>
    </row>
    <row r="21" spans="1:8" s="142" customFormat="1" ht="14.25">
      <c r="A21" s="259"/>
      <c r="B21" s="510" t="s">
        <v>63</v>
      </c>
      <c r="C21" s="511">
        <v>70.75367840999999</v>
      </c>
      <c r="D21" s="511">
        <v>37.077472179999994</v>
      </c>
      <c r="E21" s="511">
        <v>19.999999956847105</v>
      </c>
      <c r="F21" s="511">
        <v>7.415494419999996</v>
      </c>
      <c r="G21" s="511">
        <v>0.5932395535999997</v>
      </c>
      <c r="H21" s="511"/>
    </row>
    <row r="22" spans="1:8" s="142" customFormat="1" ht="14.25">
      <c r="A22" s="259"/>
      <c r="B22" s="510" t="s">
        <v>54</v>
      </c>
      <c r="C22" s="511">
        <v>460.98405066999936</v>
      </c>
      <c r="D22" s="511">
        <v>341.22440290399925</v>
      </c>
      <c r="E22" s="511">
        <v>97.97492288500135</v>
      </c>
      <c r="F22" s="511">
        <v>334.3143456099996</v>
      </c>
      <c r="G22" s="511">
        <v>26.745147648799968</v>
      </c>
      <c r="H22" s="511"/>
    </row>
    <row r="23" spans="1:8" s="142" customFormat="1" ht="14.25">
      <c r="A23" s="259"/>
      <c r="B23" s="512" t="s">
        <v>56</v>
      </c>
      <c r="C23" s="511">
        <v>20.927014499999995</v>
      </c>
      <c r="D23" s="511">
        <v>20.224854269999994</v>
      </c>
      <c r="E23" s="511">
        <v>35.00000022497075</v>
      </c>
      <c r="F23" s="511">
        <v>7.0786990400000045</v>
      </c>
      <c r="G23" s="511">
        <v>0.5662959232000003</v>
      </c>
      <c r="H23" s="511"/>
    </row>
    <row r="24" spans="1:8" s="142" customFormat="1" ht="14.25">
      <c r="A24" s="259"/>
      <c r="B24" s="510" t="s">
        <v>64</v>
      </c>
      <c r="C24" s="511">
        <v>189.14006072006345</v>
      </c>
      <c r="D24" s="511">
        <v>170.39959329806337</v>
      </c>
      <c r="E24" s="511">
        <v>67.30564821356975</v>
      </c>
      <c r="F24" s="511">
        <v>114.68855082254812</v>
      </c>
      <c r="G24" s="511">
        <v>9.17508406580385</v>
      </c>
      <c r="H24" s="511"/>
    </row>
    <row r="25" spans="1:8" s="142" customFormat="1" ht="14.25">
      <c r="A25" s="259"/>
      <c r="B25" s="510" t="s">
        <v>65</v>
      </c>
      <c r="C25" s="511">
        <v>0.05</v>
      </c>
      <c r="D25" s="511">
        <v>0.05</v>
      </c>
      <c r="E25" s="511">
        <v>100</v>
      </c>
      <c r="F25" s="511">
        <v>0.05</v>
      </c>
      <c r="G25" s="511">
        <v>0.004</v>
      </c>
      <c r="H25" s="511"/>
    </row>
    <row r="26" spans="1:8" s="142" customFormat="1" ht="14.25">
      <c r="A26" s="259"/>
      <c r="B26" s="510" t="s">
        <v>9</v>
      </c>
      <c r="C26" s="511">
        <v>24.77932660993588</v>
      </c>
      <c r="D26" s="511">
        <v>23.808705249936224</v>
      </c>
      <c r="E26" s="511">
        <v>88.0981887496475</v>
      </c>
      <c r="F26" s="511">
        <v>20.97503808993605</v>
      </c>
      <c r="G26" s="511">
        <v>1.678003047194884</v>
      </c>
      <c r="H26" s="511"/>
    </row>
    <row r="27" spans="1:8" s="142" customFormat="1" ht="14.25">
      <c r="A27" s="259"/>
      <c r="B27" s="513" t="s">
        <v>66</v>
      </c>
      <c r="C27" s="514">
        <v>1054.3188648199987</v>
      </c>
      <c r="D27" s="514">
        <v>919.3550483219987</v>
      </c>
      <c r="E27" s="514">
        <v>52.86532493943059</v>
      </c>
      <c r="F27" s="514">
        <v>486.0200336424837</v>
      </c>
      <c r="G27" s="514">
        <v>38.881602691398705</v>
      </c>
      <c r="H27" s="514"/>
    </row>
    <row r="28" spans="1:8" s="142" customFormat="1" ht="14.25">
      <c r="A28" s="259"/>
      <c r="B28" s="513" t="s">
        <v>67</v>
      </c>
      <c r="C28" s="514">
        <v>1054.3188648199987</v>
      </c>
      <c r="D28" s="514">
        <v>919.3550483219987</v>
      </c>
      <c r="E28" s="514">
        <v>52.86532493943059</v>
      </c>
      <c r="F28" s="514">
        <v>486.0200336424837</v>
      </c>
      <c r="G28" s="514">
        <v>38.881602691398705</v>
      </c>
      <c r="H28" s="514"/>
    </row>
    <row r="29" spans="1:8" s="142" customFormat="1" ht="14.25">
      <c r="A29" s="259"/>
      <c r="B29" s="513" t="s">
        <v>68</v>
      </c>
      <c r="C29" s="515"/>
      <c r="D29" s="515"/>
      <c r="E29" s="515"/>
      <c r="F29" s="515"/>
      <c r="G29" s="515"/>
      <c r="H29" s="515"/>
    </row>
    <row r="30" spans="1:8" s="142" customFormat="1" ht="14.25">
      <c r="A30" s="259"/>
      <c r="B30" s="510" t="s">
        <v>69</v>
      </c>
      <c r="C30" s="516"/>
      <c r="D30" s="516"/>
      <c r="E30" s="516"/>
      <c r="F30" s="511">
        <v>1.7091068820625002</v>
      </c>
      <c r="G30" s="511">
        <v>0.13672855056500002</v>
      </c>
      <c r="H30" s="511">
        <v>0.18739232701309777</v>
      </c>
    </row>
    <row r="31" spans="1:8" s="142" customFormat="1" ht="14.25">
      <c r="A31" s="259"/>
      <c r="B31" s="510" t="s">
        <v>70</v>
      </c>
      <c r="C31" s="516"/>
      <c r="D31" s="516"/>
      <c r="E31" s="516"/>
      <c r="F31" s="511">
        <v>0.6010889600000002</v>
      </c>
      <c r="G31" s="511">
        <v>0.04808711680000002</v>
      </c>
      <c r="H31" s="511"/>
    </row>
    <row r="32" spans="1:8" s="142" customFormat="1" ht="14.25">
      <c r="A32" s="259"/>
      <c r="B32" s="510" t="s">
        <v>71</v>
      </c>
      <c r="C32" s="516"/>
      <c r="D32" s="516"/>
      <c r="E32" s="516"/>
      <c r="F32" s="511">
        <v>5.032273380939225</v>
      </c>
      <c r="G32" s="511">
        <v>0.402581870475138</v>
      </c>
      <c r="H32" s="511">
        <v>0.5221319569279768</v>
      </c>
    </row>
    <row r="33" spans="1:8" s="142" customFormat="1" ht="14.25">
      <c r="A33" s="259"/>
      <c r="B33" s="510" t="s">
        <v>72</v>
      </c>
      <c r="C33" s="516"/>
      <c r="D33" s="516"/>
      <c r="E33" s="516"/>
      <c r="F33" s="511">
        <v>0</v>
      </c>
      <c r="G33" s="511">
        <v>0</v>
      </c>
      <c r="H33" s="511">
        <v>0</v>
      </c>
    </row>
    <row r="34" spans="1:8" s="142" customFormat="1" ht="14.25">
      <c r="A34" s="259"/>
      <c r="B34" s="513" t="s">
        <v>74</v>
      </c>
      <c r="C34" s="515"/>
      <c r="D34" s="515"/>
      <c r="E34" s="515"/>
      <c r="F34" s="514">
        <v>7.342469223001725</v>
      </c>
      <c r="G34" s="514">
        <v>0.587397537840138</v>
      </c>
      <c r="H34" s="514"/>
    </row>
    <row r="35" spans="1:8" s="142" customFormat="1" ht="14.25">
      <c r="A35" s="259"/>
      <c r="B35" s="513" t="s">
        <v>73</v>
      </c>
      <c r="C35" s="514"/>
      <c r="D35" s="514"/>
      <c r="E35" s="514"/>
      <c r="F35" s="514">
        <v>0.024225</v>
      </c>
      <c r="G35" s="514">
        <v>0.001938</v>
      </c>
      <c r="H35" s="514">
        <v>0</v>
      </c>
    </row>
    <row r="36" spans="1:8" s="142" customFormat="1" ht="14.25">
      <c r="A36" s="259"/>
      <c r="B36" s="513" t="s">
        <v>75</v>
      </c>
      <c r="C36" s="515"/>
      <c r="D36" s="515"/>
      <c r="E36" s="515"/>
      <c r="F36" s="514">
        <v>61.81133932840014</v>
      </c>
      <c r="G36" s="514">
        <v>4.944907146272011</v>
      </c>
      <c r="H36" s="514">
        <v>3.5493238022720113</v>
      </c>
    </row>
    <row r="37" spans="1:8" s="142" customFormat="1" ht="14.25">
      <c r="A37" s="257"/>
      <c r="B37" s="589" t="s">
        <v>76</v>
      </c>
      <c r="C37" s="589"/>
      <c r="D37" s="589"/>
      <c r="E37" s="515"/>
      <c r="F37" s="514">
        <v>555.1980671938855</v>
      </c>
      <c r="G37" s="514">
        <v>44.415845375510855</v>
      </c>
      <c r="H37" s="514"/>
    </row>
    <row r="38" spans="1:8" s="142" customFormat="1" ht="14.25">
      <c r="A38" s="257"/>
      <c r="B38" s="592" t="s">
        <v>77</v>
      </c>
      <c r="C38" s="592"/>
      <c r="D38" s="592"/>
      <c r="E38" s="516"/>
      <c r="F38" s="511">
        <v>0</v>
      </c>
      <c r="G38" s="511">
        <v>0</v>
      </c>
      <c r="H38" s="511">
        <v>0</v>
      </c>
    </row>
    <row r="39" spans="1:8" s="142" customFormat="1" ht="11.25" customHeight="1">
      <c r="A39" s="257"/>
      <c r="B39" s="589" t="s">
        <v>78</v>
      </c>
      <c r="C39" s="589"/>
      <c r="D39" s="515"/>
      <c r="E39" s="515"/>
      <c r="F39" s="514">
        <v>555.1980671938855</v>
      </c>
      <c r="G39" s="514">
        <v>44.415845375510855</v>
      </c>
      <c r="H39" s="514"/>
    </row>
    <row r="40" spans="1:8" s="142" customFormat="1" ht="11.25" customHeight="1">
      <c r="A40" s="257"/>
      <c r="B40" s="111" t="s">
        <v>79</v>
      </c>
      <c r="C40" s="113"/>
      <c r="D40" s="113"/>
      <c r="E40" s="113"/>
      <c r="F40" s="113"/>
      <c r="G40" s="113"/>
      <c r="H40" s="113"/>
    </row>
    <row r="41" spans="1:8" s="142" customFormat="1" ht="14.1" customHeight="1">
      <c r="A41" s="257"/>
      <c r="B41" s="34"/>
      <c r="C41" s="25"/>
      <c r="D41" s="25"/>
      <c r="E41" s="25"/>
      <c r="F41" s="25"/>
      <c r="G41" s="25"/>
      <c r="H41" s="25"/>
    </row>
    <row r="42" s="227" customFormat="1" ht="9.95" customHeight="1"/>
    <row r="43" s="28" customFormat="1" ht="9.95" customHeight="1"/>
  </sheetData>
  <sheetProtection formatCells="0" formatColumns="0" formatRows="0" insertColumns="0" insertRows="0" insertHyperlinks="0" deleteColumns="0" deleteRows="0" sort="0" autoFilter="0" pivotTables="0"/>
  <mergeCells count="6">
    <mergeCell ref="B39:C39"/>
    <mergeCell ref="B2:H2"/>
    <mergeCell ref="B6:D6"/>
    <mergeCell ref="G6:H6"/>
    <mergeCell ref="B37:D37"/>
    <mergeCell ref="B38:D38"/>
  </mergeCells>
  <hyperlinks>
    <hyperlink ref="B2" location="Contents!A1" display="Back to index page"/>
  </hyperlinks>
  <printOptions/>
  <pageMargins left="0.25" right="0.25" top="0.75" bottom="0.75" header="0.3" footer="0.3"/>
  <pageSetup fitToWidth="0"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4"/>
  <sheetViews>
    <sheetView showGridLines="0" workbookViewId="0" topLeftCell="A1"/>
  </sheetViews>
  <sheetFormatPr defaultColWidth="11.375" defaultRowHeight="14.25"/>
  <cols>
    <col min="1" max="1" width="1.4921875" style="66" customWidth="1"/>
    <col min="2" max="2" width="39.25390625" style="30" customWidth="1"/>
    <col min="3" max="3" width="19.25390625" style="517" customWidth="1"/>
    <col min="4" max="4" width="19.50390625" style="26" customWidth="1"/>
    <col min="5" max="16384" width="11.375" style="26" customWidth="1"/>
  </cols>
  <sheetData>
    <row r="1" ht="5.25" customHeight="1"/>
    <row r="2" spans="1:4" s="45" customFormat="1" ht="12.75">
      <c r="A2" s="518"/>
      <c r="B2" s="586" t="s">
        <v>317</v>
      </c>
      <c r="C2" s="586"/>
      <c r="D2" s="586"/>
    </row>
    <row r="3" spans="1:3" s="45" customFormat="1" ht="12.75">
      <c r="A3" s="518"/>
      <c r="B3" s="48"/>
      <c r="C3" s="519"/>
    </row>
    <row r="4" spans="1:5" s="16" customFormat="1" ht="18" customHeight="1">
      <c r="A4" s="14"/>
      <c r="B4" s="389" t="s">
        <v>351</v>
      </c>
      <c r="C4" s="58"/>
      <c r="D4" s="58"/>
      <c r="E4" s="14"/>
    </row>
    <row r="5" spans="1:5" s="54" customFormat="1" ht="14.25">
      <c r="A5" s="59"/>
      <c r="B5" s="57"/>
      <c r="E5" s="59"/>
    </row>
    <row r="6" spans="1:5" ht="14.25">
      <c r="A6" s="59"/>
      <c r="B6" s="3" t="s">
        <v>348</v>
      </c>
      <c r="C6" s="5"/>
      <c r="D6" s="6"/>
      <c r="E6" s="59"/>
    </row>
    <row r="7" spans="1:5" s="25" customFormat="1" ht="14.25">
      <c r="A7" s="59"/>
      <c r="B7" s="520"/>
      <c r="C7" s="593" t="s">
        <v>352</v>
      </c>
      <c r="D7" s="593"/>
      <c r="E7" s="52"/>
    </row>
    <row r="8" spans="1:5" s="28" customFormat="1" ht="12.75" customHeight="1">
      <c r="A8" s="59"/>
      <c r="B8" s="5"/>
      <c r="C8" s="521" t="s">
        <v>210</v>
      </c>
      <c r="D8" s="521" t="s">
        <v>43</v>
      </c>
      <c r="E8" s="52"/>
    </row>
    <row r="9" spans="1:5" s="27" customFormat="1" ht="14.25">
      <c r="A9" s="59"/>
      <c r="B9" s="5" t="s">
        <v>340</v>
      </c>
      <c r="C9" s="116" t="s">
        <v>211</v>
      </c>
      <c r="D9" s="116" t="s">
        <v>212</v>
      </c>
      <c r="E9" s="52"/>
    </row>
    <row r="10" spans="1:5" s="28" customFormat="1" ht="14.25">
      <c r="A10" s="59"/>
      <c r="B10" s="110" t="s">
        <v>213</v>
      </c>
      <c r="C10" s="115">
        <v>0</v>
      </c>
      <c r="D10" s="115">
        <v>0</v>
      </c>
      <c r="E10" s="52"/>
    </row>
    <row r="11" spans="1:5" s="28" customFormat="1" ht="14.25">
      <c r="A11" s="59"/>
      <c r="B11" s="5" t="s">
        <v>63</v>
      </c>
      <c r="C11" s="60">
        <v>4.45090192</v>
      </c>
      <c r="D11" s="60">
        <v>0.3560721536</v>
      </c>
      <c r="E11" s="52"/>
    </row>
    <row r="12" spans="1:5" s="28" customFormat="1" ht="14.25">
      <c r="A12" s="59"/>
      <c r="B12" s="5" t="s">
        <v>54</v>
      </c>
      <c r="C12" s="60">
        <v>0</v>
      </c>
      <c r="D12" s="60">
        <v>0</v>
      </c>
      <c r="E12" s="52"/>
    </row>
    <row r="13" spans="1:5" s="28" customFormat="1" ht="14.25">
      <c r="A13" s="59"/>
      <c r="B13" s="5" t="s">
        <v>56</v>
      </c>
      <c r="C13" s="60">
        <v>0</v>
      </c>
      <c r="D13" s="60">
        <v>0</v>
      </c>
      <c r="E13" s="52"/>
    </row>
    <row r="14" spans="1:5" s="28" customFormat="1" ht="14.25">
      <c r="A14" s="59"/>
      <c r="B14" s="5" t="s">
        <v>64</v>
      </c>
      <c r="C14" s="60">
        <v>0</v>
      </c>
      <c r="D14" s="60">
        <v>0</v>
      </c>
      <c r="E14" s="52"/>
    </row>
    <row r="15" spans="1:5" s="28" customFormat="1" ht="14.25">
      <c r="A15" s="59"/>
      <c r="B15" s="5" t="s">
        <v>120</v>
      </c>
      <c r="C15" s="60">
        <v>0</v>
      </c>
      <c r="D15" s="60">
        <v>0</v>
      </c>
      <c r="E15" s="52"/>
    </row>
    <row r="16" spans="1:5" s="28" customFormat="1" ht="14.25">
      <c r="A16" s="59"/>
      <c r="B16" s="5" t="s">
        <v>9</v>
      </c>
      <c r="C16" s="60">
        <v>12.56404384</v>
      </c>
      <c r="D16" s="60">
        <v>1.0051235072</v>
      </c>
      <c r="E16" s="52"/>
    </row>
    <row r="17" spans="1:5" s="28" customFormat="1" ht="14.25">
      <c r="A17" s="59"/>
      <c r="B17" s="110" t="s">
        <v>66</v>
      </c>
      <c r="C17" s="117">
        <v>17.01494576</v>
      </c>
      <c r="D17" s="117">
        <v>1.3611956608</v>
      </c>
      <c r="E17" s="52"/>
    </row>
    <row r="18" spans="1:5" s="28" customFormat="1" ht="14.25">
      <c r="A18" s="59"/>
      <c r="B18" s="110" t="s">
        <v>214</v>
      </c>
      <c r="C18" s="117">
        <v>5.153219375</v>
      </c>
      <c r="D18" s="117">
        <v>0.41225755000000003</v>
      </c>
      <c r="E18" s="52"/>
    </row>
    <row r="19" spans="1:5" s="28" customFormat="1" ht="14.25">
      <c r="A19" s="59"/>
      <c r="B19" s="5" t="s">
        <v>215</v>
      </c>
      <c r="C19" s="9">
        <v>0</v>
      </c>
      <c r="D19" s="9">
        <v>0</v>
      </c>
      <c r="E19" s="52"/>
    </row>
    <row r="20" spans="1:5" s="28" customFormat="1" ht="14.25">
      <c r="A20" s="59"/>
      <c r="B20" s="5" t="s">
        <v>216</v>
      </c>
      <c r="C20" s="9">
        <v>0.32838983</v>
      </c>
      <c r="D20" s="9">
        <v>0.0262711864</v>
      </c>
      <c r="E20" s="52"/>
    </row>
    <row r="21" spans="1:5" s="28" customFormat="1" ht="14.25">
      <c r="A21" s="59"/>
      <c r="B21" s="5" t="s">
        <v>71</v>
      </c>
      <c r="C21" s="9">
        <v>4.824829545</v>
      </c>
      <c r="D21" s="9">
        <v>0.3859863636</v>
      </c>
      <c r="E21" s="52"/>
    </row>
    <row r="22" spans="1:5" s="28" customFormat="1" ht="14.25">
      <c r="A22" s="59"/>
      <c r="B22" s="110" t="s">
        <v>75</v>
      </c>
      <c r="C22" s="117">
        <v>19.474999999999998</v>
      </c>
      <c r="D22" s="117">
        <v>1.5579999999999998</v>
      </c>
      <c r="E22" s="52"/>
    </row>
    <row r="23" spans="1:5" s="28" customFormat="1" ht="14.25">
      <c r="A23" s="59"/>
      <c r="B23" s="5" t="s">
        <v>217</v>
      </c>
      <c r="C23" s="9">
        <v>0</v>
      </c>
      <c r="D23" s="9">
        <v>0</v>
      </c>
      <c r="E23" s="52"/>
    </row>
    <row r="24" spans="1:5" s="28" customFormat="1" ht="14.25">
      <c r="A24" s="59"/>
      <c r="B24" s="110" t="s">
        <v>6</v>
      </c>
      <c r="C24" s="117">
        <v>41.643165135</v>
      </c>
      <c r="D24" s="117">
        <v>3.3314532108</v>
      </c>
      <c r="E24" s="52"/>
    </row>
    <row r="25" spans="1:5" s="28" customFormat="1" ht="12" customHeight="1">
      <c r="A25" s="61"/>
      <c r="B25" s="114"/>
      <c r="C25" s="118"/>
      <c r="D25" s="112"/>
      <c r="E25" s="61"/>
    </row>
    <row r="26" spans="1:5" s="28" customFormat="1" ht="12" customHeight="1">
      <c r="A26" s="61"/>
      <c r="B26" s="62"/>
      <c r="C26" s="62"/>
      <c r="D26" s="63"/>
      <c r="E26" s="59"/>
    </row>
    <row r="27" spans="1:5" s="28" customFormat="1" ht="12" customHeight="1">
      <c r="A27" s="61"/>
      <c r="B27" s="62"/>
      <c r="C27" s="62"/>
      <c r="D27" s="63"/>
      <c r="E27" s="59"/>
    </row>
    <row r="28" spans="1:5" s="28" customFormat="1" ht="12" customHeight="1">
      <c r="A28" s="61"/>
      <c r="B28" s="64"/>
      <c r="D28" s="26"/>
      <c r="E28" s="26"/>
    </row>
    <row r="29" spans="2:5" ht="14.25">
      <c r="B29" s="31"/>
      <c r="C29" s="31"/>
      <c r="D29" s="31"/>
      <c r="E29" s="66"/>
    </row>
    <row r="30" spans="2:5" ht="14.25">
      <c r="B30" s="31"/>
      <c r="C30" s="31"/>
      <c r="D30" s="31"/>
      <c r="E30" s="66"/>
    </row>
    <row r="31" spans="2:5" ht="14.25">
      <c r="B31" s="31"/>
      <c r="C31" s="31"/>
      <c r="D31" s="31"/>
      <c r="E31" s="66"/>
    </row>
    <row r="32" spans="2:5" ht="14.25">
      <c r="B32" s="31"/>
      <c r="C32" s="31"/>
      <c r="D32" s="31"/>
      <c r="E32" s="66"/>
    </row>
    <row r="33" spans="2:5" ht="14.25">
      <c r="B33" s="31"/>
      <c r="C33" s="31"/>
      <c r="D33" s="31"/>
      <c r="E33" s="66"/>
    </row>
    <row r="34" spans="2:5" ht="14.25">
      <c r="B34" s="31"/>
      <c r="C34" s="31"/>
      <c r="D34" s="31"/>
      <c r="E34" s="66"/>
    </row>
  </sheetData>
  <sheetProtection formatCells="0" formatColumns="0" formatRows="0" insertColumns="0" insertRows="0" insertHyperlinks="0" deleteColumns="0" deleteRows="0" sort="0" autoFilter="0" pivotTables="0"/>
  <mergeCells count="2">
    <mergeCell ref="B2:D2"/>
    <mergeCell ref="C7:D7"/>
  </mergeCells>
  <hyperlinks>
    <hyperlink ref="B2" location="Contents!A1" display="Back to index page"/>
  </hyperlinks>
  <printOptions/>
  <pageMargins left="0.25" right="0.25" top="0.75" bottom="0.75" header="0.3" footer="0.3"/>
  <pageSetup fitToWidth="0" horizontalDpi="600" verticalDpi="600" orientation="portrait" paperSize="9" scale="6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
  <sheetViews>
    <sheetView showGridLines="0" zoomScaleSheetLayoutView="85" workbookViewId="0" topLeftCell="A1">
      <selection activeCell="G35" sqref="G35"/>
    </sheetView>
  </sheetViews>
  <sheetFormatPr defaultColWidth="9.00390625" defaultRowHeight="14.25"/>
  <cols>
    <col min="1" max="1" width="1.4921875" style="7" customWidth="1"/>
    <col min="2" max="2" width="36.25390625" style="7" customWidth="1"/>
    <col min="3" max="3" width="4.75390625" style="293" bestFit="1" customWidth="1"/>
    <col min="4" max="4" width="12.125" style="7" bestFit="1" customWidth="1"/>
    <col min="5" max="5" width="2.25390625" style="7" customWidth="1"/>
    <col min="6" max="16384" width="9.00390625" style="7" customWidth="1"/>
  </cols>
  <sheetData>
    <row r="1" ht="5.25" customHeight="1"/>
    <row r="2" spans="1:6" s="44" customFormat="1" ht="12.75">
      <c r="A2" s="287"/>
      <c r="B2" s="586" t="s">
        <v>317</v>
      </c>
      <c r="C2" s="586"/>
      <c r="D2" s="586"/>
      <c r="E2" s="586"/>
      <c r="F2" s="586"/>
    </row>
    <row r="3" s="44" customFormat="1" ht="12.75">
      <c r="C3" s="294"/>
    </row>
    <row r="4" spans="2:4" s="15" customFormat="1" ht="15.75">
      <c r="B4" s="389" t="s">
        <v>80</v>
      </c>
      <c r="C4" s="295"/>
      <c r="D4" s="36"/>
    </row>
    <row r="6" spans="2:4" ht="14.25">
      <c r="B6" s="638" t="s">
        <v>354</v>
      </c>
      <c r="C6" s="639"/>
      <c r="D6" s="638"/>
    </row>
    <row r="7" spans="2:4" ht="14.25">
      <c r="B7" s="652" t="s">
        <v>342</v>
      </c>
      <c r="C7" s="645" t="s">
        <v>90</v>
      </c>
      <c r="D7" s="645" t="s">
        <v>343</v>
      </c>
    </row>
    <row r="8" spans="2:4" ht="14.25">
      <c r="B8" s="640" t="s">
        <v>287</v>
      </c>
      <c r="C8" s="641"/>
      <c r="D8" s="102">
        <f>'[1]1'!C15</f>
        <v>555.1980671938855</v>
      </c>
    </row>
    <row r="9" spans="2:4" ht="14.25">
      <c r="B9" s="642" t="s">
        <v>288</v>
      </c>
      <c r="C9" s="643">
        <v>0.045</v>
      </c>
      <c r="D9" s="92">
        <f>$D$8*$C9</f>
        <v>24.98391302372485</v>
      </c>
    </row>
    <row r="10" spans="2:4" ht="14.25">
      <c r="B10" s="642" t="s">
        <v>289</v>
      </c>
      <c r="C10" s="643">
        <v>0.06</v>
      </c>
      <c r="D10" s="92">
        <f>$D$8*$C10</f>
        <v>33.311884031633134</v>
      </c>
    </row>
    <row r="11" spans="2:4" ht="14.25">
      <c r="B11" s="642" t="s">
        <v>290</v>
      </c>
      <c r="C11" s="643">
        <v>0.08</v>
      </c>
      <c r="D11" s="92">
        <f>$D$8*$C11</f>
        <v>44.41584537551085</v>
      </c>
    </row>
    <row r="12" spans="2:4" ht="14.25">
      <c r="B12" s="644" t="s">
        <v>291</v>
      </c>
      <c r="C12" s="645"/>
      <c r="D12" s="93"/>
    </row>
    <row r="13" spans="2:4" ht="14.25">
      <c r="B13" s="640" t="s">
        <v>28</v>
      </c>
      <c r="C13" s="641"/>
      <c r="D13" s="103">
        <f>'[1]1'!C11</f>
        <v>83.7793822440332</v>
      </c>
    </row>
    <row r="14" spans="2:4" ht="14.25">
      <c r="B14" s="646" t="s">
        <v>85</v>
      </c>
      <c r="C14" s="647"/>
      <c r="D14" s="92">
        <f>'[1]1'!C12-7!D13</f>
        <v>0</v>
      </c>
    </row>
    <row r="15" spans="2:4" ht="14.25">
      <c r="B15" s="646" t="s">
        <v>33</v>
      </c>
      <c r="C15" s="647"/>
      <c r="D15" s="92">
        <f>('[1]1'!C13-'[1]1'!C12)</f>
        <v>30.900000000000006</v>
      </c>
    </row>
    <row r="16" spans="2:4" ht="14.25">
      <c r="B16" s="644" t="s">
        <v>86</v>
      </c>
      <c r="C16" s="645"/>
      <c r="D16" s="93"/>
    </row>
    <row r="17" spans="2:5" ht="14.25">
      <c r="B17" s="640" t="s">
        <v>81</v>
      </c>
      <c r="C17" s="648">
        <v>0.025</v>
      </c>
      <c r="D17" s="103">
        <f>$D$8*$C17</f>
        <v>13.879951679847139</v>
      </c>
      <c r="E17" s="649"/>
    </row>
    <row r="18" spans="2:4" ht="14.25">
      <c r="B18" s="646" t="s">
        <v>82</v>
      </c>
      <c r="C18" s="653">
        <v>0.01</v>
      </c>
      <c r="D18" s="92">
        <f>$D$8*$C18</f>
        <v>5.551980671938856</v>
      </c>
    </row>
    <row r="19" spans="2:4" ht="14.25">
      <c r="B19" s="646" t="s">
        <v>292</v>
      </c>
      <c r="C19" s="653">
        <v>0</v>
      </c>
      <c r="D19" s="92">
        <f>C19*D$8</f>
        <v>0</v>
      </c>
    </row>
    <row r="20" spans="2:4" ht="14.25">
      <c r="B20" s="644" t="s">
        <v>293</v>
      </c>
      <c r="C20" s="653">
        <v>0</v>
      </c>
      <c r="D20" s="92">
        <f>C20*D$8</f>
        <v>0</v>
      </c>
    </row>
    <row r="21" spans="2:4" ht="14.25">
      <c r="B21" s="640" t="s">
        <v>83</v>
      </c>
      <c r="C21" s="641"/>
      <c r="D21" s="103">
        <f>SUM(D17:D20)</f>
        <v>19.431932351785996</v>
      </c>
    </row>
    <row r="22" spans="2:4" ht="14.25">
      <c r="B22" s="644" t="s">
        <v>87</v>
      </c>
      <c r="C22" s="645"/>
      <c r="D22" s="93"/>
    </row>
    <row r="23" spans="2:4" ht="14.25">
      <c r="B23" s="640" t="s">
        <v>28</v>
      </c>
      <c r="C23" s="297"/>
      <c r="D23" s="103">
        <f>'[1]1'!C11</f>
        <v>83.7793822440332</v>
      </c>
    </row>
    <row r="24" spans="2:4" ht="14.25">
      <c r="B24" s="646" t="s">
        <v>88</v>
      </c>
      <c r="C24" s="298"/>
      <c r="D24" s="92">
        <f>D10</f>
        <v>33.311884031633134</v>
      </c>
    </row>
    <row r="25" spans="2:4" ht="14.25">
      <c r="B25" s="644" t="s">
        <v>89</v>
      </c>
      <c r="C25" s="299"/>
      <c r="D25" s="93">
        <f>D21</f>
        <v>19.431932351785996</v>
      </c>
    </row>
    <row r="26" spans="2:4" ht="14.25">
      <c r="B26" s="650" t="s">
        <v>294</v>
      </c>
      <c r="C26" s="297"/>
      <c r="D26" s="104">
        <f>D23-D24-D25</f>
        <v>31.03556586061407</v>
      </c>
    </row>
    <row r="27" spans="2:4" ht="14.25">
      <c r="B27" s="101"/>
      <c r="C27" s="296"/>
      <c r="D27" s="101"/>
    </row>
    <row r="29" ht="14.25">
      <c r="C29" s="651"/>
    </row>
  </sheetData>
  <sheetProtection formatCells="0" formatColumns="0" formatRows="0" insertColumns="0" insertRows="0" insertHyperlinks="0" deleteColumns="0" deleteRows="0" sort="0" autoFilter="0" pivotTables="0"/>
  <mergeCells count="1">
    <mergeCell ref="B2:F2"/>
  </mergeCells>
  <hyperlinks>
    <hyperlink ref="B2" location="Contents!A1" display="Back to index page"/>
  </hyperlinks>
  <printOptions/>
  <pageMargins left="0.25" right="0.25" top="0.75" bottom="0.75" header="0.3" footer="0.3"/>
  <pageSetup fitToWidth="0" horizontalDpi="600" verticalDpi="600" orientation="portrait" paperSize="9" scale="82"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Basic Document" ma:contentTypeID="0x0101008CA0303931DA4548864745CBCC1039B600E8AE937E7C75B64DBCC1FC493E1D91990010516B61FAFC9D43BA558CE8BE263279" ma:contentTypeVersion="29" ma:contentTypeDescription="" ma:contentTypeScope="" ma:versionID="8b09f3fbdc9e18730a53226427998eca">
  <xsd:schema xmlns:xsd="http://www.w3.org/2001/XMLSchema" xmlns:xs="http://www.w3.org/2001/XMLSchema" xmlns:p="http://schemas.microsoft.com/office/2006/metadata/properties" xmlns:ns2="77f2df2d-0db9-4565-bc7a-00e15bf7859a" targetNamespace="http://schemas.microsoft.com/office/2006/metadata/properties" ma:root="true" ma:fieldsID="05a24f473bd224225fa6b3cbe729f790" ns2:_="">
    <xsd:import namespace="77f2df2d-0db9-4565-bc7a-00e15bf7859a"/>
    <xsd:element name="properties">
      <xsd:complexType>
        <xsd:sequence>
          <xsd:element name="documentManagement">
            <xsd:complexType>
              <xsd:all>
                <xsd:element ref="ns2:SecurityClassification" minOccurs="0"/>
                <xsd:element ref="ns2:fb9bf264b45b4d5f93f9199f8f12ff8d" minOccurs="0"/>
                <xsd:element ref="ns2:TaxCatchAll" minOccurs="0"/>
                <xsd:element ref="ns2:TaxCatchAllLabel" minOccurs="0"/>
                <xsd:element ref="ns2:_dlc_DocId" minOccurs="0"/>
                <xsd:element ref="ns2:_dlc_DocIdUrl" minOccurs="0"/>
                <xsd:element ref="ns2:_dlc_DocIdPersistId"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f2df2d-0db9-4565-bc7a-00e15bf7859a" elementFormDefault="qualified">
    <xsd:import namespace="http://schemas.microsoft.com/office/2006/documentManagement/types"/>
    <xsd:import namespace="http://schemas.microsoft.com/office/infopath/2007/PartnerControls"/>
    <xsd:element name="SecurityClassification" ma:index="4" nillable="true" ma:displayName="Security classification" ma:default="" ma:format="Dropdown" ma:internalName="SecurityClassification">
      <xsd:simpleType>
        <xsd:restriction base="dms:Choice">
          <xsd:enumeration value="Strictly confidential"/>
          <xsd:enumeration value="Confidential"/>
          <xsd:enumeration value="Internal"/>
          <xsd:enumeration value="Public"/>
        </xsd:restriction>
      </xsd:simpleType>
    </xsd:element>
    <xsd:element name="fb9bf264b45b4d5f93f9199f8f12ff8d" ma:index="8" nillable="true" ma:taxonomy="true" ma:internalName="fb9bf264b45b4d5f93f9199f8f12ff8d" ma:taxonomyFieldName="DNBInformationCategory" ma:displayName="Information Category" ma:default="1;#Uklassifisert|53c3641f-e188-458b-ac4a-39fb9eb82013" ma:fieldId="{fb9bf264-b45b-4d5f-93f9-199f8f12ff8d}" ma:sspId="a79cd504-268f-47c3-8f79-0a7497beeec4" ma:termSetId="4dd16f0a-6625-4f81-a26d-17d7c416c41c"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ed1a9e0f-0128-4b9d-abe3-11dbecc6b145}" ma:internalName="TaxCatchAll" ma:showField="CatchAllData" ma:web="47d8a560-4f30-4f1f-8623-7ae180d543e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ed1a9e0f-0128-4b9d-abe3-11dbecc6b145}" ma:internalName="TaxCatchAllLabel" ma:readOnly="true" ma:showField="CatchAllDataLabel" ma:web="47d8a560-4f30-4f1f-8623-7ae180d543e1">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TaxKeywordTaxHTField" ma:index="16" nillable="true" ma:taxonomy="true" ma:internalName="TaxKeywordTaxHTField" ma:taxonomyFieldName="TaxKeyword" ma:displayName="Enterprise Keywords" ma:fieldId="{23f27201-bee3-471e-b2e7-b64fd8b7ca38}" ma:taxonomyMulti="true" ma:sspId="a79cd504-268f-47c3-8f79-0a7497beeec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b9bf264b45b4d5f93f9199f8f12ff8d xmlns="77f2df2d-0db9-4565-bc7a-00e15bf7859a">
      <Terms xmlns="http://schemas.microsoft.com/office/infopath/2007/PartnerControls">
        <TermInfo xmlns="http://schemas.microsoft.com/office/infopath/2007/PartnerControls">
          <TermName xmlns="http://schemas.microsoft.com/office/infopath/2007/PartnerControls">Uklassifisert</TermName>
          <TermId xmlns="http://schemas.microsoft.com/office/infopath/2007/PartnerControls">53c3641f-e188-458b-ac4a-39fb9eb82013</TermId>
        </TermInfo>
      </Terms>
    </fb9bf264b45b4d5f93f9199f8f12ff8d>
    <TaxCatchAll xmlns="77f2df2d-0db9-4565-bc7a-00e15bf7859a">
      <Value>1</Value>
    </TaxCatchAll>
    <SecurityClassification xmlns="77f2df2d-0db9-4565-bc7a-00e15bf7859a" xsi:nil="true"/>
    <TaxKeywordTaxHTField xmlns="77f2df2d-0db9-4565-bc7a-00e15bf7859a">
      <Terms xmlns="http://schemas.microsoft.com/office/infopath/2007/PartnerControls"/>
    </TaxKeywordTaxHTField>
  </documentManagement>
</p:properties>
</file>

<file path=customXml/item5.xml><?xml version="1.0" encoding="utf-8"?>
<?mso-contentType ?>
<SharedContentType xmlns="Microsoft.SharePoint.Taxonomy.ContentTypeSync" SourceId="a79cd504-268f-47c3-8f79-0a7497beeec4" ContentTypeId="0x0101008CA0303931DA4548864745CBCC1039B600E8AE937E7C75B64DBCC1FC493E1D9199" PreviousValue="false"/>
</file>

<file path=customXml/itemProps1.xml><?xml version="1.0" encoding="utf-8"?>
<ds:datastoreItem xmlns:ds="http://schemas.openxmlformats.org/officeDocument/2006/customXml" ds:itemID="{75C17D43-C2FB-47F6-A5FB-5AE21E24F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f2df2d-0db9-4565-bc7a-00e15bf785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64C27E-250F-4AAB-A79E-2C4209ED0603}">
  <ds:schemaRefs>
    <ds:schemaRef ds:uri="http://schemas.microsoft.com/sharepoint/events"/>
  </ds:schemaRefs>
</ds:datastoreItem>
</file>

<file path=customXml/itemProps3.xml><?xml version="1.0" encoding="utf-8"?>
<ds:datastoreItem xmlns:ds="http://schemas.openxmlformats.org/officeDocument/2006/customXml" ds:itemID="{2A42B20B-F04E-48CC-A7AB-B93EC4F2C941}">
  <ds:schemaRefs>
    <ds:schemaRef ds:uri="http://schemas.microsoft.com/sharepoint/v3/contenttype/forms"/>
  </ds:schemaRefs>
</ds:datastoreItem>
</file>

<file path=customXml/itemProps4.xml><?xml version="1.0" encoding="utf-8"?>
<ds:datastoreItem xmlns:ds="http://schemas.openxmlformats.org/officeDocument/2006/customXml" ds:itemID="{97F9B321-5220-444C-ABBA-90B4B1688E9D}">
  <ds:schemaRefs>
    <ds:schemaRef ds:uri="http://purl.org/dc/elements/1.1/"/>
    <ds:schemaRef ds:uri="http://schemas.microsoft.com/office/2006/documentManagement/types"/>
    <ds:schemaRef ds:uri="http://purl.org/dc/dcmitype/"/>
    <ds:schemaRef ds:uri="http://schemas.openxmlformats.org/package/2006/metadata/core-properties"/>
    <ds:schemaRef ds:uri="77f2df2d-0db9-4565-bc7a-00e15bf7859a"/>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5.xml><?xml version="1.0" encoding="utf-8"?>
<ds:datastoreItem xmlns:ds="http://schemas.openxmlformats.org/officeDocument/2006/customXml" ds:itemID="{BE63E2F3-0E45-4DCD-B64D-C89A0C1A34E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2016-03-16T10:00:47Z</dcterms:created>
  <dcterms:modified xsi:type="dcterms:W3CDTF">2017-04-11T13:24:30Z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NBInformationCategory">
    <vt:lpwstr>1;#Uklassifisert|53c3641f-e188-458b-ac4a-39fb9eb82013</vt:lpwstr>
  </property>
  <property fmtid="{D5CDD505-2E9C-101B-9397-08002B2CF9AE}" pid="3" name="ContentTypeId">
    <vt:lpwstr>0x0101008CA0303931DA4548864745CBCC1039B600E8AE937E7C75B64DBCC1FC493E1D91990010516B61FAFC9D43BA558CE8BE263279</vt:lpwstr>
  </property>
  <property fmtid="{D5CDD505-2E9C-101B-9397-08002B2CF9AE}" pid="4" name="TaxKeyword">
    <vt:lpwstr/>
  </property>
</Properties>
</file>